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firstSheet="4" activeTab="8"/>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8" i="10" l="1"/>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O4" i="8"/>
  <c r="N6" i="8"/>
  <c r="N5" i="8"/>
  <c r="N4" i="8"/>
  <c r="M6" i="8"/>
  <c r="M5" i="8"/>
  <c r="AE54" i="2"/>
  <c r="AD54" i="2"/>
  <c r="AB54" i="2"/>
  <c r="P34" i="5"/>
  <c r="P33" i="5"/>
  <c r="O34" i="5"/>
  <c r="O33" i="5"/>
  <c r="N34" i="5"/>
  <c r="N33" i="5"/>
  <c r="P31" i="5"/>
  <c r="P30" i="5"/>
  <c r="O31" i="5"/>
  <c r="O30" i="5"/>
  <c r="N31" i="5"/>
  <c r="N30" i="5"/>
  <c r="N27" i="5"/>
  <c r="S27" i="5"/>
  <c r="M27" i="5"/>
  <c r="R27" i="5"/>
  <c r="O27" i="5"/>
  <c r="T27" i="5"/>
  <c r="P27" i="5"/>
  <c r="U27" i="5"/>
  <c r="V27" i="5"/>
  <c r="Q27" i="5"/>
  <c r="P7" i="5"/>
  <c r="Q7" i="5"/>
  <c r="O7" i="5"/>
  <c r="N7" i="5"/>
  <c r="P6" i="5"/>
  <c r="Q6" i="5"/>
  <c r="O6" i="5"/>
  <c r="P5" i="5"/>
  <c r="Q5" i="5"/>
  <c r="O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J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<sst xmlns="http://schemas.openxmlformats.org/spreadsheetml/2006/main" count="1587" uniqueCount="565">
  <si>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</si>
  <si>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</si>
  <si>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</si>
  <si>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</si>
  <si>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</si>
  <si>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</si>
  <si>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</si>
  <si>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</si>
  <si>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</si>
  <si>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</si>
  <si>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</si>
  <si>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</si>
  <si>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</si>
  <si>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</si>
  <si>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</si>
  <si>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</si>
  <si>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</si>
  <si>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</si>
  <si>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</si>
  <si>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</si>
  <si>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</si>
  <si>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</si>
  <si>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</si>
  <si>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</si>
  <si>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</si>
  <si>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</si>
  <si>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</si>
  <si>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</si>
  <si>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</si>
  <si>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</si>
  <si>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</si>
  <si>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</si>
  <si>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</si>
  <si>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</si>
  <si>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</si>
  <si>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</si>
  <si>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</si>
  <si>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</si>
  <si>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</si>
  <si>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</si>
  <si>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</si>
  <si>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</si>
  <si>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</si>
  <si>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</si>
  <si>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</si>
  <si>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</si>
  <si>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</si>
  <si>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</si>
  <si>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</si>
  <si>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</si>
  <si>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</si>
  <si>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</si>
  <si>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</si>
  <si>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</si>
  <si>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</si>
  <si>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</si>
  <si>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</si>
  <si>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</si>
  <si>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</si>
  <si>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</si>
  <si>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</si>
  <si>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</si>
  <si>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</si>
  <si>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</si>
  <si>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</si>
  <si>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</si>
  <si>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</si>
  <si>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</si>
  <si>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</si>
  <si>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</si>
  <si>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</si>
  <si>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</si>
  <si>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</si>
  <si>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</si>
  <si>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</si>
  <si>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</si>
  <si>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</si>
  <si>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</si>
  <si>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</si>
  <si>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</si>
  <si>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</si>
  <si>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</si>
  <si>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</si>
  <si>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</si>
  <si>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</si>
  <si>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</si>
  <si>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</si>
  <si>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</si>
  <si>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</si>
  <si>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</si>
  <si>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</si>
  <si>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</si>
  <si>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</si>
  <si>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</si>
  <si>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</si>
  <si>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</si>
  <si>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</si>
  <si>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</si>
  <si>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</si>
  <si>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</si>
  <si>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</si>
  <si>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</si>
  <si>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</si>
  <si>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</si>
  <si>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</si>
  <si>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</si>
  <si>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</si>
  <si>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</si>
  <si>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</si>
  <si>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</si>
  <si>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</si>
  <si>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</si>
  <si>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</si>
  <si>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</si>
  <si>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</si>
  <si>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</si>
  <si>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</si>
  <si>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</si>
  <si>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</si>
  <si>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</si>
  <si>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</si>
  <si>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</si>
  <si>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</si>
  <si>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</si>
  <si>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</si>
  <si>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</si>
  <si>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</si>
  <si>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</si>
  <si>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</si>
  <si>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</si>
  <si>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</si>
  <si>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</si>
  <si>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</si>
  <si>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</si>
  <si>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</si>
  <si>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</si>
  <si>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</si>
  <si>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</si>
  <si>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</si>
  <si>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</si>
  <si>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</si>
  <si>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</si>
  <si>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</si>
  <si>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</si>
  <si>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</si>
  <si>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</si>
  <si>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</si>
  <si>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</si>
  <si>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</si>
  <si>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</si>
  <si>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</si>
  <si>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</si>
  <si>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</si>
  <si>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</si>
  <si>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</si>
  <si>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</si>
  <si>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</si>
  <si>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</si>
  <si>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</si>
  <si>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</si>
  <si>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</si>
  <si>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</si>
  <si>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</si>
  <si>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</si>
  <si>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</si>
  <si>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</si>
  <si>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</si>
  <si>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</si>
  <si>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</si>
  <si>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</si>
  <si>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</si>
  <si>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</si>
  <si>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</si>
  <si>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</si>
  <si>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</si>
  <si>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</si>
  <si>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</si>
  <si>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</si>
  <si>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</si>
  <si>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</si>
  <si>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</si>
  <si>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</si>
  <si>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</si>
  <si>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</si>
  <si>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</si>
  <si>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</si>
  <si>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</si>
  <si>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</si>
  <si>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</si>
  <si>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</si>
  <si>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</si>
  <si>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</si>
  <si>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</si>
  <si>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</si>
  <si>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</si>
  <si>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</si>
  <si>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</si>
  <si>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</si>
  <si>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</si>
  <si>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</si>
  <si>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</si>
  <si>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</si>
  <si>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</si>
  <si>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</si>
  <si>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</si>
  <si>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</si>
  <si>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</si>
  <si>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</si>
  <si>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</si>
  <si>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</si>
  <si>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</si>
  <si>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</si>
  <si>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</si>
  <si>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</si>
  <si>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</si>
  <si>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</si>
  <si>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</si>
  <si>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</si>
  <si>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</si>
  <si>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</si>
  <si>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</si>
  <si>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</si>
  <si>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</si>
  <si>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</si>
  <si>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</si>
  <si>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</si>
  <si>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</si>
  <si>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</si>
  <si>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</si>
  <si>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</si>
  <si>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</si>
  <si>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</si>
  <si>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</si>
  <si>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</si>
  <si>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</si>
  <si>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</si>
  <si>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</si>
  <si>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</si>
  <si>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</si>
  <si>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</si>
  <si>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</si>
  <si>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</si>
  <si>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</si>
  <si>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</si>
  <si>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</si>
  <si>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</si>
  <si>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</si>
  <si>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</si>
  <si>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</si>
  <si>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</si>
  <si>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</si>
  <si>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</si>
  <si>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</si>
  <si>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</si>
  <si>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</si>
  <si>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</si>
  <si>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</si>
  <si>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</si>
  <si>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</si>
  <si>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</si>
  <si>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</si>
  <si>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</si>
  <si>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</si>
  <si>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</si>
  <si>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</si>
  <si>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</si>
  <si>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</si>
  <si>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</si>
  <si>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</si>
  <si>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</si>
  <si>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</si>
  <si>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</si>
  <si>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</si>
  <si>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</si>
  <si>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</si>
  <si>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</si>
  <si>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</si>
  <si>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</si>
  <si>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</si>
  <si>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</si>
  <si>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</si>
  <si>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</si>
  <si>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</si>
  <si>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</si>
  <si>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</si>
  <si>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</si>
  <si>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</si>
  <si>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</si>
  <si>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</si>
  <si>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</si>
  <si>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</si>
  <si>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</si>
  <si>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単におもしろい</t>
    <rPh sb="0" eb="2">
      <t>タンン</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</si>
  <si>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</si>
  <si>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</si>
  <si>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</si>
  <si>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</si>
  <si>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</si>
  <si>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</si>
  <si>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</si>
  <si>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</si>
  <si>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</si>
  <si>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</si>
  <si>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</si>
  <si>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</si>
  <si>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</si>
  <si>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</si>
  <si>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</si>
  <si>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</si>
  <si>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</si>
  <si>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</si>
  <si>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</si>
  <si>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</si>
  <si>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</si>
  <si>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</si>
  <si>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</si>
  <si>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</si>
  <si>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</si>
  <si>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</si>
  <si>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</si>
  <si>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</si>
  <si>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</si>
  <si>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</si>
  <si>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</si>
  <si>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</si>
  <si>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</si>
  <si>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</si>
  <si>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</si>
  <si>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</si>
  <si>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</si>
  <si>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</si>
  <si>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</si>
  <si>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</si>
  <si>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</si>
  <si>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</si>
  <si>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</si>
  <si>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</si>
  <si>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</si>
  <si>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</si>
  <si>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</si>
  <si>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</si>
  <si>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</si>
  <si>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</si>
  <si>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</si>
  <si>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</si>
  <si>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</si>
  <si>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</si>
  <si>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</si>
  <si>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</si>
  <si>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</si>
  <si>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</si>
  <si>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</si>
  <si>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</si>
  <si>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</si>
  <si>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</si>
  <si>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</si>
  <si>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</si>
  <si>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</si>
  <si>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</si>
  <si>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</si>
  <si>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</si>
  <si>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</si>
  <si>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</si>
  <si>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</si>
  <si>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</si>
  <si>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</si>
  <si>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</si>
  <si>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</si>
  <si>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</si>
  <si>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</si>
  <si>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</si>
  <si>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</si>
  <si>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</si>
  <si>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</si>
  <si>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</si>
  <si>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</si>
  <si>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</si>
  <si>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</si>
  <si>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不備</t>
    <rPh sb="0" eb="2">
      <t>フb</t>
    </rPh>
    <phoneticPr fontId="1"/>
  </si>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</sst>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9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cellXfs>
  <cellStyles count="93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1.xml"/><Relationship Id="rId21" Type="http://schemas.openxmlformats.org/officeDocument/2006/relationships/externalLink" Target="externalLinks/externalLink12.xml"/><Relationship Id="rId22" Type="http://schemas.openxmlformats.org/officeDocument/2006/relationships/externalLink" Target="externalLinks/externalLink13.xml"/><Relationship Id="rId23" Type="http://schemas.openxmlformats.org/officeDocument/2006/relationships/externalLink" Target="externalLinks/externalLink14.xml"/><Relationship Id="rId24" Type="http://schemas.openxmlformats.org/officeDocument/2006/relationships/externalLink" Target="externalLinks/externalLink15.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externalLink" Target="externalLinks/externalLink7.xml"/><Relationship Id="rId17" Type="http://schemas.openxmlformats.org/officeDocument/2006/relationships/externalLink" Target="externalLinks/externalLink8.xml"/><Relationship Id="rId18" Type="http://schemas.openxmlformats.org/officeDocument/2006/relationships/externalLink" Target="externalLinks/externalLink9.xml"/><Relationship Id="rId19" Type="http://schemas.openxmlformats.org/officeDocument/2006/relationships/externalLink" Target="externalLinks/externalLink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0438088"/>
        <c:axId val="-2128182296"/>
      </c:barChart>
      <c:catAx>
        <c:axId val="-2100438088"/>
        <c:scaling>
          <c:orientation val="minMax"/>
        </c:scaling>
        <c:delete val="0"/>
        <c:axPos val="b"/>
        <c:majorTickMark val="out"/>
        <c:minorTickMark val="none"/>
        <c:tickLblPos val="nextTo"/>
        <c:crossAx val="-2128182296"/>
        <c:crosses val="autoZero"/>
        <c:auto val="1"/>
        <c:lblAlgn val="ctr"/>
        <c:lblOffset val="100"/>
        <c:noMultiLvlLbl val="0"/>
      </c:catAx>
      <c:valAx>
        <c:axId val="-2128182296"/>
        <c:scaling>
          <c:orientation val="minMax"/>
        </c:scaling>
        <c:delete val="0"/>
        <c:axPos val="l"/>
        <c:title>
          <c:tx>
            <c:rich>
              <a:bodyPr rot="-5400000" vert="horz"/>
              <a:lstStyle/>
              <a:p>
                <a:pPr>
                  <a:defRPr/>
                </a:pPr>
                <a:r>
                  <a:rPr lang="ja-JP" altLang="en-US"/>
                  <a:t>入力数</a:t>
                </a:r>
                <a:endParaRPr lang="ja-JP" altLang="en-US"/>
              </a:p>
            </c:rich>
          </c:tx>
          <c:layout/>
          <c:overlay val="0"/>
        </c:title>
        <c:numFmt formatCode="#,##0.0_);[Red]\(#,##0.0\)" sourceLinked="0"/>
        <c:majorTickMark val="out"/>
        <c:minorTickMark val="none"/>
        <c:tickLblPos val="nextTo"/>
        <c:txPr>
          <a:bodyPr/>
          <a:lstStyle/>
          <a:p>
            <a:pPr>
              <a:defRPr sz="1100"/>
            </a:pPr>
            <a:endParaRPr lang="ja-JP"/>
          </a:p>
        </c:txPr>
        <c:crossAx val="-21004380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ゲーム系!$AJ$4</c:f>
              <c:strCache>
                <c:ptCount val="1"/>
                <c:pt idx="0">
                  <c:v>UX</c:v>
                </c:pt>
              </c:strCache>
            </c:strRef>
          </c:tx>
          <c:invertIfNegative val="0"/>
          <c:cat>
            <c:strRef>
              <c:f>ゲーム系!$AG$5:$AG$6</c:f>
              <c:strCache>
                <c:ptCount val="2"/>
                <c:pt idx="0">
                  <c:v>結果が良かった</c:v>
                </c:pt>
                <c:pt idx="1">
                  <c:v>単におもしろい</c:v>
                </c:pt>
              </c:strCache>
            </c:strRef>
          </c:cat>
          <c:val>
            <c:numRef>
              <c:f>ゲーム系!$AJ$5:$AJ$6</c:f>
              <c:numCache>
                <c:formatCode>General</c:formatCode>
                <c:ptCount val="2"/>
                <c:pt idx="0">
                  <c:v>50.7365</c:v>
                </c:pt>
                <c:pt idx="1">
                  <c:v>37.07750000000001</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crossAx val="-2140418216"/>
        <c:crosses val="autoZero"/>
        <c:auto val="1"/>
        <c:lblAlgn val="ctr"/>
        <c:lblOffset val="100"/>
        <c:noMultiLvlLbl val="0"/>
      </c:catAx>
      <c:valAx>
        <c:axId val="-2140418216"/>
        <c:scaling>
          <c:orientation val="minMax"/>
        </c:scaling>
        <c:delete val="0"/>
        <c:axPos val="l"/>
        <c:majorGridlines/>
        <c:numFmt formatCode="General" sourceLinked="1"/>
        <c:majorTickMark val="out"/>
        <c:minorTickMark val="none"/>
        <c:tickLblPos val="nextTo"/>
        <c:crossAx val="-2126221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[13]UX比較!$G$3</c:f>
              <c:strCache>
                <c:ptCount val="1"/>
                <c:pt idx="0">
                  <c:v>UXPLOT</c:v>
                </c:pt>
              </c:strCache>
            </c:strRef>
          </c:tx>
          <c:spPr>
            <a:ln w="25400"/>
          </c:spPr>
          <c:marker>
            <c:symbol val="x"/>
            <c:size val="5"/>
          </c:marker>
          <c:xVal>
            <c:numRef>
              <c:f>[13]UX比較!$A$4:$A$39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[13]UX比較!$B$4:$B$39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[14]直線補完!$I$1</c:f>
              <c:strCache>
                <c:ptCount val="1"/>
                <c:pt idx="0">
                  <c:v>UXCURVE</c:v>
                </c:pt>
              </c:strCache>
            </c:strRef>
          </c:tx>
          <c:spPr>
            <a:ln w="25400"/>
          </c:spPr>
          <c:marker>
            <c:symbol val="circle"/>
            <c:size val="5"/>
          </c:marker>
          <c:xVal>
            <c:numRef>
              <c:f>[13]UX比較!$C$4:$C$12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[13]UX比較!$D$4:$D$12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01127720"/>
        <c:axId val="-2098120712"/>
      </c:scatterChart>
      <c:valAx>
        <c:axId val="-210112772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120712"/>
        <c:crosses val="autoZero"/>
        <c:crossBetween val="midCat"/>
      </c:valAx>
      <c:valAx>
        <c:axId val="-2098120712"/>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12772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invertIfNegative val="0"/>
          <c:cat>
            <c:strRef>
              <c:f>'全体 negative'!$L$3:$L$7</c:f>
              <c:strCache>
                <c:ptCount val="5"/>
                <c:pt idx="0">
                  <c:v>不備</c:v>
                </c:pt>
                <c:pt idx="1">
                  <c:v>コンテンツが悪い</c:v>
                </c:pt>
                <c:pt idx="2">
                  <c:v>目的のコンテンツの場所がわからない</c:v>
                </c:pt>
                <c:pt idx="3">
                  <c:v>操作方法がわからない</c:v>
                </c:pt>
                <c:pt idx="4">
                  <c:v>入力に関する</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8372648"/>
        <c:axId val="2129582328"/>
      </c:barChart>
      <c:catAx>
        <c:axId val="-2128372648"/>
        <c:scaling>
          <c:orientation val="minMax"/>
        </c:scaling>
        <c:delete val="0"/>
        <c:axPos val="b"/>
        <c:majorTickMark val="out"/>
        <c:minorTickMark val="none"/>
        <c:tickLblPos val="nextTo"/>
        <c:crossAx val="2129582328"/>
        <c:crosses val="autoZero"/>
        <c:auto val="1"/>
        <c:lblAlgn val="ctr"/>
        <c:lblOffset val="100"/>
        <c:noMultiLvlLbl val="0"/>
      </c:catAx>
      <c:valAx>
        <c:axId val="2129582328"/>
        <c:scaling>
          <c:orientation val="minMax"/>
        </c:scaling>
        <c:delete val="0"/>
        <c:axPos val="l"/>
        <c:numFmt formatCode="General" sourceLinked="1"/>
        <c:majorTickMark val="out"/>
        <c:minorTickMark val="none"/>
        <c:tickLblPos val="nextTo"/>
        <c:crossAx val="-2128372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17.xml"/><Relationship Id="rId12" Type="http://schemas.openxmlformats.org/officeDocument/2006/relationships/chart" Target="../charts/chart18.xml"/><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31750</xdr:colOff>
      <xdr:row>7</xdr:row>
      <xdr:rowOff>139700</xdr:rowOff>
    </xdr:from>
    <xdr:to>
      <xdr:col>35</xdr:col>
      <xdr:colOff>641350</xdr:colOff>
      <xdr:row>19</xdr:row>
      <xdr:rowOff>139700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254000</xdr:colOff>
      <xdr:row>0</xdr:row>
      <xdr:rowOff>88900</xdr:rowOff>
    </xdr:from>
    <xdr:to>
      <xdr:col>24</xdr:col>
      <xdr:colOff>431800</xdr:colOff>
      <xdr:row>8</xdr:row>
      <xdr:rowOff>101600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row>
        <row r="5">
          <cell r="A5">
            <v>0.63</v>
          </cell>
          <cell r="B5">
            <v>-79.86</v>
          </cell>
          <cell r="C5">
            <v>4</v>
          </cell>
          <cell r="D5">
            <v>-50</v>
          </cell>
        </row>
        <row r="6">
          <cell r="A6">
            <v>2</v>
          </cell>
          <cell r="B6">
            <v>-17.54</v>
          </cell>
          <cell r="C6">
            <v>8</v>
          </cell>
          <cell r="D6">
            <v>-100</v>
          </cell>
        </row>
        <row r="7">
          <cell r="A7">
            <v>2.87</v>
          </cell>
          <cell r="B7">
            <v>-39.72</v>
          </cell>
          <cell r="C7">
            <v>10</v>
          </cell>
          <cell r="D7">
            <v>-40</v>
          </cell>
        </row>
        <row r="8">
          <cell r="A8">
            <v>3.22</v>
          </cell>
          <cell r="B8">
            <v>-100</v>
          </cell>
          <cell r="C8">
            <v>13</v>
          </cell>
          <cell r="D8">
            <v>10</v>
          </cell>
        </row>
        <row r="9">
          <cell r="A9">
            <v>4.0199999999999996</v>
          </cell>
          <cell r="B9">
            <v>-80.069999999999993</v>
          </cell>
          <cell r="C9">
            <v>16</v>
          </cell>
          <cell r="D9">
            <v>50</v>
          </cell>
        </row>
        <row r="10">
          <cell r="A10">
            <v>5.3</v>
          </cell>
          <cell r="B10">
            <v>-43.1</v>
          </cell>
          <cell r="C10">
            <v>21</v>
          </cell>
          <cell r="D10">
            <v>-30</v>
          </cell>
        </row>
        <row r="11">
          <cell r="A11">
            <v>7.3</v>
          </cell>
          <cell r="B11">
            <v>-51.55</v>
          </cell>
          <cell r="C11">
            <v>24</v>
          </cell>
          <cell r="D11">
            <v>-60</v>
          </cell>
        </row>
        <row r="12">
          <cell r="A12">
            <v>7.97</v>
          </cell>
          <cell r="B12">
            <v>-85.35</v>
          </cell>
          <cell r="C12">
            <v>29</v>
          </cell>
          <cell r="D12">
            <v>20</v>
          </cell>
        </row>
        <row r="13">
          <cell r="A13">
            <v>9.6</v>
          </cell>
          <cell r="B13">
            <v>-86.41</v>
          </cell>
        </row>
        <row r="14">
          <cell r="A14">
            <v>10.63</v>
          </cell>
          <cell r="B14">
            <v>37.18</v>
          </cell>
        </row>
        <row r="15">
          <cell r="A15">
            <v>10.85</v>
          </cell>
          <cell r="B15">
            <v>57.46</v>
          </cell>
        </row>
        <row r="16">
          <cell r="A16">
            <v>12.3</v>
          </cell>
          <cell r="B16">
            <v>24.72</v>
          </cell>
        </row>
        <row r="17">
          <cell r="A17">
            <v>12.72</v>
          </cell>
          <cell r="B17">
            <v>-13.52</v>
          </cell>
        </row>
        <row r="18">
          <cell r="A18">
            <v>13.03</v>
          </cell>
          <cell r="B18">
            <v>-37.61</v>
          </cell>
        </row>
        <row r="19">
          <cell r="A19">
            <v>13.4</v>
          </cell>
          <cell r="B19">
            <v>-51.13</v>
          </cell>
        </row>
        <row r="20">
          <cell r="A20">
            <v>13.95</v>
          </cell>
          <cell r="B20">
            <v>-83.45</v>
          </cell>
        </row>
        <row r="21">
          <cell r="A21">
            <v>15.22</v>
          </cell>
          <cell r="B21">
            <v>-100</v>
          </cell>
        </row>
        <row r="22">
          <cell r="A22">
            <v>17.37</v>
          </cell>
          <cell r="B22">
            <v>-45.85</v>
          </cell>
        </row>
        <row r="23">
          <cell r="A23">
            <v>18.47</v>
          </cell>
          <cell r="B23">
            <v>-9.7200000000000006</v>
          </cell>
        </row>
        <row r="24">
          <cell r="A24">
            <v>19.3</v>
          </cell>
          <cell r="B24">
            <v>23.66</v>
          </cell>
        </row>
        <row r="25">
          <cell r="A25">
            <v>20</v>
          </cell>
          <cell r="B25">
            <v>69.72</v>
          </cell>
        </row>
        <row r="26">
          <cell r="A26">
            <v>21.17</v>
          </cell>
          <cell r="B26">
            <v>69.510000000000005</v>
          </cell>
        </row>
        <row r="27">
          <cell r="A27">
            <v>21.57</v>
          </cell>
          <cell r="B27">
            <v>-43.52</v>
          </cell>
        </row>
        <row r="28">
          <cell r="A28">
            <v>22.13</v>
          </cell>
          <cell r="B28">
            <v>31.06</v>
          </cell>
        </row>
        <row r="29">
          <cell r="A29">
            <v>22.3</v>
          </cell>
          <cell r="B29">
            <v>-28.73</v>
          </cell>
        </row>
        <row r="30">
          <cell r="A30">
            <v>22.98</v>
          </cell>
          <cell r="B30">
            <v>-33.17</v>
          </cell>
        </row>
        <row r="31">
          <cell r="A31">
            <v>23.18</v>
          </cell>
          <cell r="B31">
            <v>55.14</v>
          </cell>
        </row>
        <row r="32">
          <cell r="A32">
            <v>23.45</v>
          </cell>
          <cell r="B32">
            <v>20.49</v>
          </cell>
        </row>
        <row r="33">
          <cell r="A33">
            <v>23.98</v>
          </cell>
          <cell r="B33">
            <v>-31.48</v>
          </cell>
        </row>
        <row r="34">
          <cell r="A34">
            <v>25.08</v>
          </cell>
          <cell r="B34">
            <v>-82.39</v>
          </cell>
        </row>
        <row r="35">
          <cell r="A35">
            <v>25.55</v>
          </cell>
          <cell r="B35">
            <v>-2.54</v>
          </cell>
        </row>
        <row r="36">
          <cell r="A36">
            <v>26.15</v>
          </cell>
          <cell r="B36">
            <v>26.62</v>
          </cell>
        </row>
        <row r="37">
          <cell r="A37">
            <v>26.95</v>
          </cell>
          <cell r="B37">
            <v>64.86</v>
          </cell>
        </row>
        <row r="38">
          <cell r="A38">
            <v>27.4</v>
          </cell>
          <cell r="B38">
            <v>-33.17</v>
          </cell>
        </row>
        <row r="39">
          <cell r="A39">
            <v>28.58</v>
          </cell>
          <cell r="B39">
            <v>40.770000000000003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X比較"/>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topLeftCell="J26" workbookViewId="0">
      <selection activeCell="R51" sqref="R51"/>
    </sheetView>
  </sheetViews>
  <sheetFormatPr baseColWidth="12" defaultColWidth="13" defaultRowHeight="18" x14ac:dyDescent="0"/>
  <sheetData>
    <row r="2" spans="1:25">
      <c r="A2" s="114" t="s">
        <v>16</v>
      </c>
      <c r="B2" s="114"/>
      <c r="C2" s="114"/>
      <c r="D2" s="114"/>
      <c r="E2" s="114"/>
      <c r="F2" s="114"/>
      <c r="G2" s="11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6" t="s">
        <v>11</v>
      </c>
      <c r="B7" s="118">
        <v>90</v>
      </c>
      <c r="C7" s="1">
        <v>-45</v>
      </c>
      <c r="D7" s="1">
        <v>0.7</v>
      </c>
      <c r="E7" s="1">
        <v>19.25</v>
      </c>
      <c r="F7" t="s">
        <v>12</v>
      </c>
      <c r="G7" t="s">
        <v>13</v>
      </c>
      <c r="L7" t="s">
        <v>241</v>
      </c>
      <c r="M7">
        <f>AVERAGE(M4:M5)</f>
        <v>63.499999999999957</v>
      </c>
      <c r="N7">
        <f>AVERAGE(N4:N5)</f>
        <v>68.875</v>
      </c>
    </row>
    <row r="8" spans="1:25">
      <c r="A8" s="117"/>
      <c r="B8" s="119"/>
      <c r="C8" s="1">
        <v>-19.440000000000001</v>
      </c>
      <c r="D8" s="1">
        <v>1.47</v>
      </c>
      <c r="E8" s="1">
        <v>8.41</v>
      </c>
      <c r="F8" t="s">
        <v>14</v>
      </c>
      <c r="G8" t="s">
        <v>15</v>
      </c>
      <c r="V8" s="114" t="s">
        <v>340</v>
      </c>
      <c r="W8" s="114"/>
      <c r="Y8">
        <f>FTEST(V10:V11, W10:W22)</f>
        <v>0.16952866621585372</v>
      </c>
    </row>
    <row r="9" spans="1:25">
      <c r="V9" t="s">
        <v>341</v>
      </c>
      <c r="W9" t="s">
        <v>342</v>
      </c>
      <c r="Y9">
        <f>TTEST(V10:V11, W10:W21, 2, 2)</f>
        <v>0.66991302811432318</v>
      </c>
    </row>
    <row r="10" spans="1:25">
      <c r="A10" s="114" t="s">
        <v>71</v>
      </c>
      <c r="B10" s="114"/>
      <c r="C10" s="114"/>
      <c r="D10" s="114"/>
      <c r="E10" s="114"/>
      <c r="F10" s="114"/>
      <c r="G10" s="11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5" t="s">
        <v>72</v>
      </c>
      <c r="B13" s="115"/>
      <c r="C13" s="115"/>
      <c r="D13" s="115"/>
      <c r="E13" s="115"/>
      <c r="F13" s="115"/>
      <c r="G13" s="11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2">
        <v>90</v>
      </c>
      <c r="N14" s="26">
        <v>-45</v>
      </c>
      <c r="O14" s="26">
        <v>0.7</v>
      </c>
      <c r="P14" s="26">
        <v>19.25</v>
      </c>
      <c r="Q14" s="25" t="s">
        <v>12</v>
      </c>
      <c r="R14" t="s">
        <v>13</v>
      </c>
      <c r="W14" s="53"/>
    </row>
    <row r="15" spans="1:25">
      <c r="A15" s="120" t="s">
        <v>65</v>
      </c>
      <c r="B15" s="120">
        <v>86</v>
      </c>
      <c r="C15" s="3">
        <v>24.72</v>
      </c>
      <c r="D15" s="3">
        <v>0.89</v>
      </c>
      <c r="E15" s="3">
        <v>4.13</v>
      </c>
      <c r="F15" s="3"/>
      <c r="G15" s="3" t="s">
        <v>66</v>
      </c>
      <c r="L15" s="13"/>
      <c r="M15" s="113"/>
      <c r="N15" s="26">
        <v>-19.440000000000001</v>
      </c>
      <c r="O15" s="26">
        <v>1.47</v>
      </c>
      <c r="P15" s="26">
        <v>8.41</v>
      </c>
      <c r="Q15" s="25" t="s">
        <v>14</v>
      </c>
      <c r="R15" t="s">
        <v>15</v>
      </c>
      <c r="W15" s="23">
        <v>71</v>
      </c>
    </row>
    <row r="16" spans="1:25">
      <c r="A16" s="121"/>
      <c r="B16" s="12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1"/>
      <c r="B17" s="12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2"/>
      <c r="B18" s="122"/>
      <c r="C18" s="3">
        <v>-51.13</v>
      </c>
      <c r="D18" s="3">
        <v>0.53</v>
      </c>
      <c r="E18" s="3">
        <v>5.73</v>
      </c>
      <c r="F18" s="3"/>
      <c r="G18" s="3" t="s">
        <v>68</v>
      </c>
      <c r="L18" s="14" t="s">
        <v>65</v>
      </c>
      <c r="M18" s="109">
        <v>86</v>
      </c>
      <c r="N18" s="24">
        <v>24.72</v>
      </c>
      <c r="O18" s="24">
        <v>0.89</v>
      </c>
      <c r="P18" s="24">
        <v>4.13</v>
      </c>
      <c r="Q18" s="24"/>
      <c r="R18" s="24" t="s">
        <v>66</v>
      </c>
      <c r="W18" s="26">
        <v>224</v>
      </c>
    </row>
    <row r="19" spans="1:23">
      <c r="L19" s="15"/>
      <c r="M19" s="110"/>
      <c r="N19" s="24">
        <v>-13.52</v>
      </c>
      <c r="O19" s="24">
        <v>0.96</v>
      </c>
      <c r="P19" s="24">
        <v>5.41</v>
      </c>
      <c r="Q19" s="24"/>
      <c r="R19" s="24" t="s">
        <v>67</v>
      </c>
      <c r="W19" s="23">
        <v>279</v>
      </c>
    </row>
    <row r="20" spans="1:23">
      <c r="A20" s="115" t="s">
        <v>100</v>
      </c>
      <c r="B20" s="115"/>
      <c r="C20" s="115"/>
      <c r="D20" s="115"/>
      <c r="E20" s="115"/>
      <c r="F20" s="115"/>
      <c r="L20" s="15"/>
      <c r="M20" s="11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4" t="s">
        <v>114</v>
      </c>
      <c r="B23" s="114"/>
      <c r="C23" s="114"/>
      <c r="D23" s="114"/>
      <c r="E23" s="114"/>
      <c r="F23" s="11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310</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311</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343</v>
      </c>
    </row>
    <row r="40" spans="1:21">
      <c r="R40" t="s">
        <v>344</v>
      </c>
      <c r="S40" t="s">
        <v>345</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465</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N102"/>
  <sheetViews>
    <sheetView topLeftCell="AD3" workbookViewId="0">
      <selection activeCell="AJ5" sqref="AJ5"/>
    </sheetView>
  </sheetViews>
  <sheetFormatPr baseColWidth="12" defaultColWidth="13" defaultRowHeight="18" x14ac:dyDescent="0"/>
  <sheetData>
    <row r="1" spans="1:39">
      <c r="C1" t="s">
        <v>280</v>
      </c>
      <c r="D1" t="s">
        <v>96</v>
      </c>
      <c r="AG1" t="s">
        <v>305</v>
      </c>
      <c r="AH1" t="s">
        <v>304</v>
      </c>
    </row>
    <row r="2" spans="1:39">
      <c r="A2" s="114" t="s">
        <v>16</v>
      </c>
      <c r="B2" s="114"/>
      <c r="C2" s="114"/>
      <c r="D2" s="114"/>
      <c r="E2" s="114"/>
      <c r="F2" s="114"/>
      <c r="G2" s="114"/>
      <c r="H2" s="114"/>
    </row>
    <row r="3" spans="1:39">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39">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39">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39">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292</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39">
      <c r="A7" s="140" t="s">
        <v>26</v>
      </c>
      <c r="B7" s="140" t="s">
        <v>27</v>
      </c>
      <c r="C7" s="143">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39">
      <c r="A8" s="115"/>
      <c r="B8" s="115"/>
      <c r="C8" s="143"/>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39">
      <c r="A9" s="1" t="s">
        <v>30</v>
      </c>
      <c r="B9" s="1" t="s">
        <v>31</v>
      </c>
      <c r="C9" s="20">
        <v>37.000000000000043</v>
      </c>
      <c r="D9" s="19">
        <v>27.04</v>
      </c>
      <c r="E9" s="19">
        <v>1</v>
      </c>
      <c r="F9" s="19">
        <v>11.14</v>
      </c>
      <c r="G9" s="20" t="s">
        <v>20</v>
      </c>
      <c r="H9" s="20" t="s">
        <v>32</v>
      </c>
      <c r="L9">
        <v>52.000000000000135</v>
      </c>
      <c r="M9" s="1">
        <v>44.79</v>
      </c>
      <c r="Q9" s="132" t="s">
        <v>81</v>
      </c>
      <c r="R9" s="126">
        <v>90.999999999999943</v>
      </c>
      <c r="S9" s="24">
        <v>69.72</v>
      </c>
      <c r="T9" s="24">
        <v>0.98</v>
      </c>
      <c r="U9" s="24">
        <v>5.71</v>
      </c>
      <c r="V9" s="24" t="s">
        <v>85</v>
      </c>
      <c r="W9" s="24" t="s">
        <v>86</v>
      </c>
      <c r="AB9" t="s">
        <v>246</v>
      </c>
      <c r="AC9" t="s">
        <v>246</v>
      </c>
      <c r="AK9" t="s">
        <v>297</v>
      </c>
    </row>
    <row r="10" spans="1:39">
      <c r="A10" s="1" t="s">
        <v>33</v>
      </c>
      <c r="B10" s="2" t="s">
        <v>34</v>
      </c>
      <c r="C10" s="31">
        <v>13.000000000000034</v>
      </c>
      <c r="D10" s="4">
        <v>-24.3</v>
      </c>
      <c r="E10" s="4">
        <v>3.11</v>
      </c>
      <c r="F10" s="4">
        <v>6.74</v>
      </c>
      <c r="G10" s="31" t="s">
        <v>44</v>
      </c>
      <c r="H10" s="31" t="s">
        <v>35</v>
      </c>
      <c r="Q10" s="132"/>
      <c r="R10" s="126"/>
      <c r="S10" s="24">
        <v>69.510000000000005</v>
      </c>
      <c r="T10" s="24">
        <v>1.23</v>
      </c>
      <c r="U10" s="24">
        <v>6.84</v>
      </c>
      <c r="V10" s="24" t="s">
        <v>87</v>
      </c>
      <c r="W10" s="24" t="s">
        <v>88</v>
      </c>
      <c r="AB10" s="49">
        <v>16.48</v>
      </c>
      <c r="AC10" s="29">
        <v>55.14</v>
      </c>
      <c r="AE10" t="s">
        <v>309</v>
      </c>
      <c r="AH10" t="s">
        <v>295</v>
      </c>
      <c r="AI10" t="s">
        <v>246</v>
      </c>
      <c r="AK10">
        <f>FTEST(AH11:AH30, AI11:AI30)</f>
        <v>0.49421136108689917</v>
      </c>
    </row>
    <row r="11" spans="1:39">
      <c r="A11" s="1" t="s">
        <v>36</v>
      </c>
      <c r="B11" s="2" t="s">
        <v>34</v>
      </c>
      <c r="C11" s="20">
        <v>52.000000000000135</v>
      </c>
      <c r="D11" s="19">
        <v>44.79</v>
      </c>
      <c r="E11" s="19">
        <v>1.67</v>
      </c>
      <c r="F11" s="19">
        <v>8.64</v>
      </c>
      <c r="G11" s="20" t="s">
        <v>37</v>
      </c>
      <c r="H11" s="20" t="s">
        <v>38</v>
      </c>
      <c r="Q11" s="17" t="s">
        <v>275</v>
      </c>
      <c r="R11" s="129">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298</v>
      </c>
      <c r="AM11" t="s">
        <v>299</v>
      </c>
    </row>
    <row r="12" spans="1:39">
      <c r="Q12" s="17" t="s">
        <v>275</v>
      </c>
      <c r="R12" s="130"/>
      <c r="S12" s="29">
        <v>55.14</v>
      </c>
      <c r="T12" s="29">
        <v>0.85</v>
      </c>
      <c r="U12" s="29">
        <v>5.53</v>
      </c>
      <c r="V12" s="29"/>
      <c r="W12" s="29" t="s">
        <v>91</v>
      </c>
      <c r="AB12" s="49">
        <v>21.97</v>
      </c>
      <c r="AE12">
        <f>TTEST(AB10:AB49, AC10:AC11, 2, 2)</f>
        <v>0.74657567064647845</v>
      </c>
      <c r="AH12" s="49">
        <v>37.82</v>
      </c>
      <c r="AI12" s="24">
        <v>69.510000000000005</v>
      </c>
    </row>
    <row r="13" spans="1:39">
      <c r="Q13" s="17" t="s">
        <v>275</v>
      </c>
      <c r="R13" s="131"/>
      <c r="S13" s="29">
        <v>20.49</v>
      </c>
      <c r="T13" s="29">
        <v>0.75</v>
      </c>
      <c r="U13" s="29">
        <v>6.14</v>
      </c>
      <c r="V13" s="29"/>
      <c r="W13" s="29" t="s">
        <v>92</v>
      </c>
      <c r="AB13" s="49">
        <v>41.83</v>
      </c>
      <c r="AH13" s="49">
        <v>21.97</v>
      </c>
      <c r="AI13" s="24">
        <v>31.06</v>
      </c>
    </row>
    <row r="14" spans="1:39">
      <c r="A14" s="114" t="s">
        <v>61</v>
      </c>
      <c r="B14" s="114"/>
      <c r="C14" s="114"/>
      <c r="D14" s="114"/>
      <c r="E14" s="114"/>
      <c r="F14" s="114"/>
      <c r="Q14" s="127" t="s">
        <v>192</v>
      </c>
      <c r="R14" s="126">
        <v>42.999999999999929</v>
      </c>
      <c r="S14" s="24">
        <v>-2.54</v>
      </c>
      <c r="T14" s="24">
        <v>0.62</v>
      </c>
      <c r="U14" s="24">
        <v>6.76</v>
      </c>
      <c r="V14" s="24" t="s">
        <v>85</v>
      </c>
      <c r="W14" s="24" t="s">
        <v>94</v>
      </c>
      <c r="AB14" s="49">
        <v>58.73</v>
      </c>
      <c r="AH14" s="49">
        <v>41.83</v>
      </c>
      <c r="AI14" s="24">
        <v>-2.54</v>
      </c>
    </row>
    <row r="15" spans="1:39">
      <c r="B15" s="1" t="s">
        <v>18</v>
      </c>
      <c r="C15" s="20">
        <v>77.000000000000099</v>
      </c>
      <c r="D15" s="19">
        <v>41.83</v>
      </c>
      <c r="E15" s="19">
        <v>0.2</v>
      </c>
      <c r="F15" s="19">
        <v>8.2899999999999991</v>
      </c>
      <c r="G15" s="19" t="s">
        <v>54</v>
      </c>
      <c r="H15" s="19" t="s">
        <v>55</v>
      </c>
      <c r="Q15" s="127"/>
      <c r="R15" s="126"/>
      <c r="S15" s="24">
        <v>26.62</v>
      </c>
      <c r="T15" s="24">
        <v>1.03</v>
      </c>
      <c r="U15" s="24">
        <v>5.29</v>
      </c>
      <c r="V15" s="24" t="s">
        <v>87</v>
      </c>
      <c r="W15" s="24" t="s">
        <v>95</v>
      </c>
      <c r="AB15" s="24">
        <v>69.72</v>
      </c>
      <c r="AH15" s="49">
        <v>58.73</v>
      </c>
      <c r="AI15" s="24">
        <v>26.62</v>
      </c>
    </row>
    <row r="16" spans="1:39">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row>
    <row r="17" spans="1:35">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row>
    <row r="18" spans="1:35">
      <c r="Q18" s="3" t="s">
        <v>26</v>
      </c>
      <c r="R18" s="23">
        <v>73.999999999999787</v>
      </c>
      <c r="S18" s="24">
        <v>69.72</v>
      </c>
      <c r="T18" s="24">
        <v>3.94</v>
      </c>
      <c r="U18" s="24">
        <v>7.84</v>
      </c>
      <c r="V18" s="24" t="s">
        <v>37</v>
      </c>
      <c r="W18" s="23" t="s">
        <v>103</v>
      </c>
      <c r="AB18" s="24">
        <v>-2.54</v>
      </c>
      <c r="AH18" s="48">
        <v>-5.07</v>
      </c>
      <c r="AI18" s="23">
        <v>25.56</v>
      </c>
    </row>
    <row r="19" spans="1:35">
      <c r="A19" s="123" t="s">
        <v>72</v>
      </c>
      <c r="B19" s="123"/>
      <c r="C19" s="123"/>
      <c r="D19" s="123"/>
      <c r="E19" s="123"/>
      <c r="F19" s="123"/>
      <c r="G19" s="5"/>
      <c r="Q19" s="3" t="s">
        <v>33</v>
      </c>
      <c r="R19" s="23">
        <v>71.999999999999872</v>
      </c>
      <c r="S19" s="24">
        <v>50.28</v>
      </c>
      <c r="T19" s="24">
        <v>3.72</v>
      </c>
      <c r="U19" s="24">
        <v>21.34</v>
      </c>
      <c r="V19" s="24" t="s">
        <v>104</v>
      </c>
      <c r="W19" s="23" t="s">
        <v>105</v>
      </c>
      <c r="AB19" s="24">
        <v>26.62</v>
      </c>
      <c r="AH19" s="48">
        <v>18.8</v>
      </c>
      <c r="AI19" s="23">
        <v>42.25</v>
      </c>
    </row>
    <row r="20" spans="1:35">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row>
    <row r="21" spans="1:35">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row>
    <row r="22" spans="1:35">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row>
    <row r="23" spans="1:35">
      <c r="B23" s="138" t="s">
        <v>81</v>
      </c>
      <c r="C23" s="139">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row>
    <row r="24" spans="1:35">
      <c r="B24" s="138"/>
      <c r="C24" s="139"/>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row>
    <row r="25" spans="1:35">
      <c r="B25" s="138" t="s">
        <v>275</v>
      </c>
      <c r="C25" s="139">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row>
    <row r="26" spans="1:35">
      <c r="B26" s="138"/>
      <c r="C26" s="139"/>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row>
    <row r="27" spans="1:35">
      <c r="B27" s="138"/>
      <c r="C27" s="139"/>
      <c r="D27" s="4">
        <v>-33.17</v>
      </c>
      <c r="E27" s="4">
        <v>0.98</v>
      </c>
      <c r="F27" s="4">
        <v>5.78</v>
      </c>
      <c r="G27" s="4"/>
      <c r="H27" s="4" t="s">
        <v>90</v>
      </c>
      <c r="Q27" s="125" t="s">
        <v>149</v>
      </c>
      <c r="R27" s="128">
        <v>189</v>
      </c>
      <c r="S27" s="23">
        <v>43.1</v>
      </c>
      <c r="T27" s="23">
        <v>1.1499999999999999</v>
      </c>
      <c r="U27" s="23">
        <v>7.68</v>
      </c>
      <c r="V27" s="23" t="s">
        <v>87</v>
      </c>
      <c r="W27" s="23" t="s">
        <v>150</v>
      </c>
      <c r="AB27" s="23">
        <v>10.35</v>
      </c>
      <c r="AH27" s="48">
        <v>76.06</v>
      </c>
      <c r="AI27" s="23">
        <v>10.35</v>
      </c>
    </row>
    <row r="28" spans="1:35">
      <c r="B28" s="138"/>
      <c r="C28" s="139"/>
      <c r="D28" s="19">
        <v>55.14</v>
      </c>
      <c r="E28" s="19">
        <v>0.85</v>
      </c>
      <c r="F28" s="19">
        <v>5.53</v>
      </c>
      <c r="G28" s="19"/>
      <c r="H28" s="19" t="s">
        <v>91</v>
      </c>
      <c r="K28" s="3">
        <v>129.00000000000009</v>
      </c>
      <c r="L28" s="3">
        <v>-45.85</v>
      </c>
      <c r="Q28" s="125"/>
      <c r="R28" s="128"/>
      <c r="S28" s="48">
        <v>62.11</v>
      </c>
      <c r="T28" s="48">
        <v>1.34</v>
      </c>
      <c r="U28" s="48">
        <v>10.43</v>
      </c>
      <c r="V28" s="48" t="s">
        <v>37</v>
      </c>
      <c r="W28" s="48" t="s">
        <v>151</v>
      </c>
      <c r="AB28" s="23">
        <v>29.79</v>
      </c>
      <c r="AH28" s="50">
        <v>27.04</v>
      </c>
      <c r="AI28" s="23">
        <v>30.21</v>
      </c>
    </row>
    <row r="29" spans="1:35">
      <c r="B29" s="138"/>
      <c r="C29" s="139"/>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row>
    <row r="30" spans="1:35">
      <c r="B30" s="127" t="s">
        <v>152</v>
      </c>
      <c r="C30" s="139">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row>
    <row r="31" spans="1:35">
      <c r="B31" s="127"/>
      <c r="C31" s="139"/>
      <c r="D31" s="4">
        <v>-82.39</v>
      </c>
      <c r="E31" s="4">
        <v>0.39</v>
      </c>
      <c r="F31" s="4">
        <v>5.61</v>
      </c>
      <c r="G31" s="4"/>
      <c r="H31" s="4" t="s">
        <v>93</v>
      </c>
      <c r="K31" s="11">
        <v>90.999999999999943</v>
      </c>
      <c r="L31" s="1">
        <f>AVERAGE(M31:M32)</f>
        <v>69.615000000000009</v>
      </c>
      <c r="M31" s="3">
        <v>69.72</v>
      </c>
      <c r="Q31" s="124" t="s">
        <v>171</v>
      </c>
      <c r="R31" s="134">
        <v>50</v>
      </c>
      <c r="S31" s="23">
        <v>47.11</v>
      </c>
      <c r="T31" s="23">
        <v>1.42</v>
      </c>
      <c r="U31" s="23">
        <v>6.94</v>
      </c>
      <c r="V31" s="23" t="s">
        <v>172</v>
      </c>
      <c r="W31" s="23" t="s">
        <v>173</v>
      </c>
      <c r="AB31" s="23">
        <v>43.1</v>
      </c>
    </row>
    <row r="32" spans="1:35">
      <c r="B32" s="127" t="s">
        <v>192</v>
      </c>
      <c r="C32" s="139">
        <v>42.999999999999929</v>
      </c>
      <c r="D32" s="19">
        <v>-2.54</v>
      </c>
      <c r="E32" s="19">
        <v>0.62</v>
      </c>
      <c r="F32" s="19">
        <v>6.76</v>
      </c>
      <c r="G32" s="19" t="s">
        <v>85</v>
      </c>
      <c r="H32" s="19" t="s">
        <v>94</v>
      </c>
      <c r="K32" s="11">
        <v>95.999999999999872</v>
      </c>
      <c r="L32" s="1">
        <f>AVERAGE(M33:M37)</f>
        <v>8.9579999999999984</v>
      </c>
      <c r="M32" s="3">
        <v>69.510000000000005</v>
      </c>
      <c r="Q32" s="133"/>
      <c r="R32" s="134"/>
      <c r="S32" s="48">
        <v>91.27</v>
      </c>
      <c r="T32" s="48">
        <v>1.6</v>
      </c>
      <c r="U32" s="48">
        <v>6.19</v>
      </c>
      <c r="V32" s="48" t="s">
        <v>174</v>
      </c>
      <c r="W32" s="48" t="s">
        <v>175</v>
      </c>
      <c r="AB32" s="48">
        <v>62.11</v>
      </c>
    </row>
    <row r="33" spans="2:28">
      <c r="B33" s="127"/>
      <c r="C33" s="139"/>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row>
    <row r="34" spans="2:28">
      <c r="K34" s="11">
        <v>43</v>
      </c>
      <c r="L34" s="1">
        <f>AVERAGE(L40:L41)</f>
        <v>12.040000000000001</v>
      </c>
      <c r="M34" s="3">
        <v>-28.73</v>
      </c>
      <c r="Q34" s="3" t="s">
        <v>185</v>
      </c>
      <c r="R34" s="23">
        <v>71</v>
      </c>
      <c r="S34" s="23">
        <v>10.35</v>
      </c>
      <c r="T34" s="23">
        <v>5.77</v>
      </c>
      <c r="U34" s="23">
        <v>19.38</v>
      </c>
      <c r="V34" s="23" t="s">
        <v>186</v>
      </c>
      <c r="W34" s="23" t="s">
        <v>187</v>
      </c>
      <c r="AB34" s="23">
        <v>82.82</v>
      </c>
    </row>
    <row r="35" spans="2:28">
      <c r="K35" s="10"/>
      <c r="M35" s="3">
        <v>-33.17</v>
      </c>
      <c r="Q35" s="17" t="s">
        <v>284</v>
      </c>
      <c r="R35" s="23">
        <v>107</v>
      </c>
      <c r="S35" s="23">
        <v>30.21</v>
      </c>
      <c r="T35" s="23">
        <v>2.42</v>
      </c>
      <c r="U35" s="23">
        <v>10.19</v>
      </c>
      <c r="V35" s="23" t="s">
        <v>188</v>
      </c>
      <c r="W35" s="23" t="s">
        <v>189</v>
      </c>
      <c r="AB35" s="23">
        <v>47.11</v>
      </c>
    </row>
    <row r="36" spans="2:28">
      <c r="B36" s="114" t="s">
        <v>108</v>
      </c>
      <c r="C36" s="114"/>
      <c r="D36" s="114"/>
      <c r="E36" s="114"/>
      <c r="F36" s="114"/>
      <c r="G36" s="114"/>
      <c r="K36" s="10"/>
      <c r="M36" s="3">
        <v>55.14</v>
      </c>
      <c r="Q36" s="2" t="s">
        <v>192</v>
      </c>
      <c r="R36" s="23">
        <v>85</v>
      </c>
      <c r="S36" s="23">
        <v>14.58</v>
      </c>
      <c r="T36" s="23">
        <v>1.97</v>
      </c>
      <c r="U36" s="23">
        <v>17.989999999999998</v>
      </c>
      <c r="V36" s="23" t="s">
        <v>87</v>
      </c>
      <c r="W36" s="23" t="s">
        <v>193</v>
      </c>
      <c r="AB36" s="48">
        <v>91.27</v>
      </c>
    </row>
    <row r="37" spans="2:28">
      <c r="B37" s="1" t="s">
        <v>21</v>
      </c>
      <c r="C37" s="20">
        <v>58.999999999999837</v>
      </c>
      <c r="D37" s="19">
        <v>78.8</v>
      </c>
      <c r="E37" s="19">
        <v>4.2</v>
      </c>
      <c r="F37" s="19">
        <v>7.91</v>
      </c>
      <c r="G37" s="19" t="s">
        <v>37</v>
      </c>
      <c r="H37" s="20" t="s">
        <v>101</v>
      </c>
      <c r="K37" s="9"/>
      <c r="M37" s="3">
        <v>20.49</v>
      </c>
      <c r="Q37" s="3" t="s">
        <v>201</v>
      </c>
      <c r="R37" s="134">
        <v>90.000000000000057</v>
      </c>
      <c r="S37" s="23">
        <v>49.23</v>
      </c>
      <c r="T37" s="23">
        <v>0.78</v>
      </c>
      <c r="U37" s="23">
        <v>7.14</v>
      </c>
      <c r="V37" s="23" t="s">
        <v>202</v>
      </c>
      <c r="W37" s="23" t="s">
        <v>203</v>
      </c>
      <c r="AB37" s="48">
        <v>68.03</v>
      </c>
    </row>
    <row r="38" spans="2:28">
      <c r="B38" s="1" t="s">
        <v>24</v>
      </c>
      <c r="C38" s="20">
        <v>16.999999999999861</v>
      </c>
      <c r="D38" s="19">
        <v>66.34</v>
      </c>
      <c r="E38" s="19">
        <v>2.5499999999999998</v>
      </c>
      <c r="F38" s="19">
        <v>16.18</v>
      </c>
      <c r="G38" s="19" t="s">
        <v>37</v>
      </c>
      <c r="H38" s="20" t="s">
        <v>102</v>
      </c>
      <c r="K38" s="8">
        <v>76</v>
      </c>
      <c r="M38" s="3">
        <v>-31.48</v>
      </c>
      <c r="Q38" s="5"/>
      <c r="R38" s="134"/>
      <c r="S38" s="48">
        <v>81.13</v>
      </c>
      <c r="T38" s="48">
        <v>0.67</v>
      </c>
      <c r="U38" s="48">
        <v>8.86</v>
      </c>
      <c r="V38" s="48" t="s">
        <v>204</v>
      </c>
      <c r="W38" s="48" t="s">
        <v>205</v>
      </c>
      <c r="AB38" s="23">
        <v>10.35</v>
      </c>
    </row>
    <row r="39" spans="2:2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28">
      <c r="B40" s="1" t="s">
        <v>33</v>
      </c>
      <c r="C40" s="20">
        <v>71.999999999999872</v>
      </c>
      <c r="D40" s="19">
        <v>50.28</v>
      </c>
      <c r="E40" s="19">
        <v>3.72</v>
      </c>
      <c r="F40" s="19">
        <v>21.34</v>
      </c>
      <c r="G40" s="19" t="s">
        <v>104</v>
      </c>
      <c r="H40" s="20" t="s">
        <v>105</v>
      </c>
      <c r="K40" s="127">
        <v>42.999999999999929</v>
      </c>
      <c r="L40" s="3">
        <v>-2.54</v>
      </c>
      <c r="Q40" s="3" t="s">
        <v>181</v>
      </c>
      <c r="R40" s="48">
        <v>92</v>
      </c>
      <c r="S40" s="48">
        <v>47.96</v>
      </c>
      <c r="T40" s="48">
        <v>0.8</v>
      </c>
      <c r="U40" s="48">
        <v>8.7899999999999991</v>
      </c>
      <c r="V40" s="48" t="s">
        <v>37</v>
      </c>
      <c r="W40" s="48" t="s">
        <v>213</v>
      </c>
      <c r="AB40" s="23">
        <v>14.58</v>
      </c>
    </row>
    <row r="41" spans="2:28">
      <c r="B41" s="1" t="s">
        <v>36</v>
      </c>
      <c r="C41" s="31">
        <v>69</v>
      </c>
      <c r="D41" s="4">
        <v>33.590000000000003</v>
      </c>
      <c r="E41" s="4">
        <v>6.79</v>
      </c>
      <c r="F41" s="4">
        <v>10.18</v>
      </c>
      <c r="G41" s="4" t="s">
        <v>106</v>
      </c>
      <c r="H41" s="31" t="s">
        <v>107</v>
      </c>
      <c r="K41" s="127"/>
      <c r="L41" s="3">
        <v>26.62</v>
      </c>
      <c r="Q41" s="5" t="s">
        <v>170</v>
      </c>
      <c r="R41" s="48">
        <v>47</v>
      </c>
      <c r="S41" s="48">
        <v>72.680000000000007</v>
      </c>
      <c r="T41" s="48">
        <v>1.97</v>
      </c>
      <c r="U41" s="48">
        <v>9.36</v>
      </c>
      <c r="V41" s="48" t="s">
        <v>214</v>
      </c>
      <c r="W41" s="48" t="s">
        <v>215</v>
      </c>
      <c r="AB41" s="23">
        <v>49.23</v>
      </c>
    </row>
    <row r="42" spans="2:28">
      <c r="Q42" s="2" t="s">
        <v>216</v>
      </c>
      <c r="R42" s="48">
        <v>30</v>
      </c>
      <c r="S42" s="48">
        <v>76.06</v>
      </c>
      <c r="T42" s="48">
        <v>0.62</v>
      </c>
      <c r="U42" s="48">
        <v>12.83</v>
      </c>
      <c r="V42" s="48" t="s">
        <v>37</v>
      </c>
      <c r="W42" s="48" t="s">
        <v>217</v>
      </c>
      <c r="AB42" s="48">
        <v>81.13</v>
      </c>
    </row>
    <row r="43" spans="2:28">
      <c r="B43" s="114" t="s">
        <v>120</v>
      </c>
      <c r="C43" s="114"/>
      <c r="D43" s="114"/>
      <c r="E43" s="114"/>
      <c r="F43" s="114"/>
      <c r="G43" s="114"/>
      <c r="Q43" s="17" t="s">
        <v>218</v>
      </c>
      <c r="R43" s="48">
        <v>85</v>
      </c>
      <c r="S43" s="50">
        <v>27.04</v>
      </c>
      <c r="T43" s="50">
        <v>1.75</v>
      </c>
      <c r="U43" s="50">
        <v>12.03</v>
      </c>
      <c r="V43" s="50" t="s">
        <v>219</v>
      </c>
      <c r="W43" s="50" t="s">
        <v>220</v>
      </c>
      <c r="AB43" s="48">
        <v>84.51</v>
      </c>
    </row>
    <row r="44" spans="2:2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2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28">
      <c r="Q46" s="17" t="s">
        <v>258</v>
      </c>
      <c r="R46">
        <f>AVERAGE(R4:R45)</f>
        <v>80.65714285714283</v>
      </c>
      <c r="S46">
        <f>AVERAGE(S4:S45)</f>
        <v>43.616904761904756</v>
      </c>
      <c r="T46">
        <f t="shared" ref="T46:U46" si="3">AVERAGE(T4:T45)</f>
        <v>1.8109523809523811</v>
      </c>
      <c r="U46">
        <f t="shared" si="3"/>
        <v>9.2890476190476221</v>
      </c>
      <c r="AB46" s="48">
        <v>76.06</v>
      </c>
    </row>
    <row r="47" spans="2:28">
      <c r="B47" t="s">
        <v>134</v>
      </c>
      <c r="AB47" s="50">
        <v>27.04</v>
      </c>
    </row>
    <row r="48" spans="2:28">
      <c r="B48" s="140" t="s">
        <v>135</v>
      </c>
      <c r="C48" s="114">
        <v>222</v>
      </c>
      <c r="D48" s="20">
        <v>42.25</v>
      </c>
      <c r="E48" s="20">
        <v>1.21</v>
      </c>
      <c r="F48" s="20">
        <v>6.89</v>
      </c>
      <c r="G48" s="20" t="s">
        <v>85</v>
      </c>
      <c r="H48" s="20" t="s">
        <v>136</v>
      </c>
      <c r="I48" s="114" t="s">
        <v>210</v>
      </c>
      <c r="AB48" s="48">
        <v>43.52</v>
      </c>
    </row>
    <row r="49" spans="2:40">
      <c r="B49" s="141"/>
      <c r="C49" s="114"/>
      <c r="D49" s="31">
        <v>-17.11</v>
      </c>
      <c r="E49" s="31">
        <v>1.53</v>
      </c>
      <c r="F49" s="31">
        <v>11.49</v>
      </c>
      <c r="G49" s="31"/>
      <c r="H49" s="31" t="s">
        <v>137</v>
      </c>
      <c r="I49" s="114"/>
      <c r="AB49" s="48">
        <v>24.72</v>
      </c>
    </row>
    <row r="50" spans="2:40">
      <c r="B50" s="141"/>
      <c r="C50" s="114"/>
      <c r="D50" s="31">
        <v>-30.85</v>
      </c>
      <c r="E50" s="31">
        <v>0.97</v>
      </c>
      <c r="F50" s="31">
        <v>10.130000000000001</v>
      </c>
      <c r="G50" s="31" t="s">
        <v>138</v>
      </c>
      <c r="H50" s="31" t="s">
        <v>139</v>
      </c>
      <c r="I50" s="114"/>
      <c r="Q50" s="4" t="s">
        <v>286</v>
      </c>
      <c r="R50" s="4" t="s">
        <v>255</v>
      </c>
      <c r="S50" s="4" t="s">
        <v>256</v>
      </c>
      <c r="T50" s="31" t="s">
        <v>265</v>
      </c>
      <c r="U50" s="31" t="s">
        <v>267</v>
      </c>
      <c r="V50" s="4"/>
      <c r="W50" s="4"/>
    </row>
    <row r="51" spans="2:40">
      <c r="B51" s="141"/>
      <c r="C51" s="114"/>
      <c r="D51" s="20">
        <v>10.35</v>
      </c>
      <c r="E51" s="20">
        <v>0.93</v>
      </c>
      <c r="F51" s="20">
        <v>9.77</v>
      </c>
      <c r="G51" s="20"/>
      <c r="H51" s="20" t="s">
        <v>140</v>
      </c>
      <c r="I51" s="11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5"/>
      <c r="C52" s="114"/>
      <c r="D52" s="31">
        <v>-18.38</v>
      </c>
      <c r="E52" s="31">
        <v>3.02</v>
      </c>
      <c r="F52" s="31">
        <v>8.7899999999999991</v>
      </c>
      <c r="G52" s="31" t="s">
        <v>138</v>
      </c>
      <c r="H52" s="31" t="s">
        <v>141</v>
      </c>
      <c r="I52" s="114"/>
      <c r="Q52" s="124" t="s">
        <v>27</v>
      </c>
      <c r="R52" s="137">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293</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4"/>
      <c r="Q53" s="133"/>
      <c r="R53" s="137"/>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294</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4"/>
      <c r="Q55" s="3" t="s">
        <v>31</v>
      </c>
      <c r="R55" s="5">
        <v>51.999999999999837</v>
      </c>
      <c r="S55" s="49">
        <v>-34.65</v>
      </c>
      <c r="T55" s="49">
        <v>0.2</v>
      </c>
      <c r="U55" s="49">
        <v>7.26</v>
      </c>
      <c r="V55" s="49" t="s">
        <v>57</v>
      </c>
      <c r="W55" s="49" t="s">
        <v>58</v>
      </c>
      <c r="Y55" t="s">
        <v>210</v>
      </c>
      <c r="AL55" t="s">
        <v>300</v>
      </c>
    </row>
    <row r="56" spans="2:40">
      <c r="B56" s="142" t="s">
        <v>149</v>
      </c>
      <c r="C56" s="144">
        <v>189</v>
      </c>
      <c r="D56" s="31">
        <v>-28.1</v>
      </c>
      <c r="E56" s="31">
        <v>0.92</v>
      </c>
      <c r="F56" s="31">
        <v>6.19</v>
      </c>
      <c r="G56" s="31"/>
      <c r="H56" s="31" t="s">
        <v>148</v>
      </c>
      <c r="Q56" s="3" t="s">
        <v>272</v>
      </c>
      <c r="R56" s="3">
        <v>129.00000000000009</v>
      </c>
      <c r="S56" s="24">
        <v>-45.85</v>
      </c>
      <c r="T56" s="24">
        <v>1.31</v>
      </c>
      <c r="U56" s="24">
        <v>9.66</v>
      </c>
      <c r="V56" s="24" t="s">
        <v>82</v>
      </c>
      <c r="W56" s="24" t="s">
        <v>276</v>
      </c>
      <c r="AI56" t="s">
        <v>296</v>
      </c>
      <c r="AJ56" t="s">
        <v>256</v>
      </c>
      <c r="AL56">
        <f>FTEST(AI57:AI64, AJ57:AJ69)</f>
        <v>1.2476786323271153E-2</v>
      </c>
    </row>
    <row r="57" spans="2:40">
      <c r="B57" s="143"/>
      <c r="C57" s="144"/>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301</v>
      </c>
      <c r="AN57" t="s">
        <v>302</v>
      </c>
    </row>
    <row r="58" spans="2:40">
      <c r="B58" s="143"/>
      <c r="C58" s="144"/>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5" t="s">
        <v>152</v>
      </c>
      <c r="C59" s="114">
        <v>69</v>
      </c>
      <c r="D59" s="20">
        <v>16.48</v>
      </c>
      <c r="E59" s="20">
        <v>0.85</v>
      </c>
      <c r="F59" s="20">
        <v>7.18</v>
      </c>
      <c r="G59" s="20" t="s">
        <v>85</v>
      </c>
      <c r="H59" s="20" t="s">
        <v>153</v>
      </c>
      <c r="Q59" s="2" t="s">
        <v>275</v>
      </c>
      <c r="R59" s="135">
        <v>96</v>
      </c>
      <c r="S59" s="26">
        <v>-28.73</v>
      </c>
      <c r="T59" s="26">
        <v>0.75</v>
      </c>
      <c r="U59" s="26">
        <v>6.77</v>
      </c>
      <c r="V59" s="26"/>
      <c r="W59" s="26" t="s">
        <v>89</v>
      </c>
      <c r="AC59" t="s">
        <v>303</v>
      </c>
      <c r="AD59" t="s">
        <v>303</v>
      </c>
      <c r="AI59" s="49">
        <v>23.66</v>
      </c>
      <c r="AJ59" s="24">
        <v>-9.7200000000000006</v>
      </c>
    </row>
    <row r="60" spans="2:40">
      <c r="B60" s="125"/>
      <c r="C60" s="114"/>
      <c r="D60" s="31">
        <v>8.66</v>
      </c>
      <c r="E60" s="31">
        <v>1.82</v>
      </c>
      <c r="F60" s="31">
        <v>10.75</v>
      </c>
      <c r="G60" s="31" t="s">
        <v>154</v>
      </c>
      <c r="H60" s="31" t="s">
        <v>155</v>
      </c>
      <c r="Q60" s="5"/>
      <c r="R60" s="136"/>
      <c r="S60" s="24">
        <v>-33.17</v>
      </c>
      <c r="T60" s="24">
        <v>0.98</v>
      </c>
      <c r="U60" s="24">
        <v>5.78</v>
      </c>
      <c r="V60" s="24"/>
      <c r="W60" s="24" t="s">
        <v>90</v>
      </c>
      <c r="AA60" t="s">
        <v>306</v>
      </c>
      <c r="AC60" s="24">
        <v>-57.04</v>
      </c>
      <c r="AD60" s="22">
        <v>-51.13</v>
      </c>
      <c r="AE60" s="26">
        <v>-28.73</v>
      </c>
      <c r="AI60" s="49">
        <v>-82.39</v>
      </c>
      <c r="AJ60" s="24">
        <v>-33.17</v>
      </c>
    </row>
    <row r="61" spans="2:40">
      <c r="Q61" s="127" t="s">
        <v>152</v>
      </c>
      <c r="R61" s="127">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7"/>
      <c r="R62" s="127"/>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4" t="s">
        <v>135</v>
      </c>
      <c r="R64" s="123">
        <v>222</v>
      </c>
      <c r="S64" s="23">
        <v>-17.11</v>
      </c>
      <c r="T64" s="23">
        <v>1.53</v>
      </c>
      <c r="U64" s="23">
        <v>11.49</v>
      </c>
      <c r="V64" s="23"/>
      <c r="W64" s="23" t="s">
        <v>137</v>
      </c>
      <c r="AA64" t="s">
        <v>307</v>
      </c>
      <c r="AC64" s="24">
        <v>-9.7200000000000006</v>
      </c>
      <c r="AI64" s="48">
        <v>-29.58</v>
      </c>
      <c r="AJ64" s="23">
        <v>-18.38</v>
      </c>
    </row>
    <row r="65" spans="2:36">
      <c r="B65" t="s">
        <v>194</v>
      </c>
      <c r="Q65" s="125"/>
      <c r="R65" s="123"/>
      <c r="S65" s="23">
        <v>-30.85</v>
      </c>
      <c r="T65" s="23">
        <v>0.97</v>
      </c>
      <c r="U65" s="23">
        <v>10.130000000000001</v>
      </c>
      <c r="V65" s="23" t="s">
        <v>138</v>
      </c>
      <c r="W65" s="23" t="s">
        <v>139</v>
      </c>
      <c r="AA65">
        <f>FTEST(AC60:AC80, AE60:AE61)</f>
        <v>0.27475762312664165</v>
      </c>
      <c r="AC65" s="49">
        <v>23.66</v>
      </c>
      <c r="AJ65" s="23">
        <v>8.66</v>
      </c>
    </row>
    <row r="66" spans="2:36">
      <c r="B66" s="140" t="s">
        <v>171</v>
      </c>
      <c r="C66" s="114">
        <v>50</v>
      </c>
      <c r="D66" s="20">
        <v>47.11</v>
      </c>
      <c r="E66" s="20">
        <v>1.42</v>
      </c>
      <c r="F66" s="20">
        <v>6.94</v>
      </c>
      <c r="G66" s="20" t="s">
        <v>172</v>
      </c>
      <c r="H66" s="20" t="s">
        <v>173</v>
      </c>
      <c r="Q66" s="125"/>
      <c r="R66" s="123"/>
      <c r="S66" s="23">
        <v>-18.38</v>
      </c>
      <c r="T66" s="23">
        <v>3.02</v>
      </c>
      <c r="U66" s="23">
        <v>8.7899999999999991</v>
      </c>
      <c r="V66" s="23" t="s">
        <v>138</v>
      </c>
      <c r="W66" s="23" t="s">
        <v>141</v>
      </c>
      <c r="AA66">
        <f>TTEST(AC60:AC80, AE60:AE61, 2, 2)</f>
        <v>0.87286573491341879</v>
      </c>
      <c r="AC66" s="24">
        <v>-33.17</v>
      </c>
      <c r="AJ66" s="23">
        <v>-21.76</v>
      </c>
    </row>
    <row r="67" spans="2:36">
      <c r="B67" s="115"/>
      <c r="C67" s="11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308</v>
      </c>
      <c r="AC68" s="49">
        <v>-82.39</v>
      </c>
      <c r="AJ68" s="23">
        <v>-17.32</v>
      </c>
    </row>
    <row r="69" spans="2:36">
      <c r="B69" s="140" t="s">
        <v>177</v>
      </c>
      <c r="C69" s="11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5"/>
      <c r="C70" s="11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4" t="s">
        <v>207</v>
      </c>
      <c r="R72" s="134">
        <v>51.999999999999986</v>
      </c>
      <c r="S72" s="23">
        <v>-17.32</v>
      </c>
      <c r="T72" s="23">
        <v>2.2999999999999998</v>
      </c>
      <c r="U72" s="23">
        <v>7.22</v>
      </c>
      <c r="V72" s="23" t="s">
        <v>208</v>
      </c>
      <c r="W72" s="23" t="s">
        <v>209</v>
      </c>
      <c r="Y72" s="114" t="s">
        <v>210</v>
      </c>
      <c r="AC72" s="23">
        <v>-18.38</v>
      </c>
    </row>
    <row r="73" spans="2:36">
      <c r="B73" s="120" t="s">
        <v>152</v>
      </c>
      <c r="C73" s="144">
        <v>107</v>
      </c>
      <c r="D73" s="20">
        <v>30.21</v>
      </c>
      <c r="E73" s="20">
        <v>2.42</v>
      </c>
      <c r="F73" s="20">
        <v>10.19</v>
      </c>
      <c r="G73" s="20" t="s">
        <v>188</v>
      </c>
      <c r="H73" s="20" t="s">
        <v>189</v>
      </c>
      <c r="Q73" s="123"/>
      <c r="R73" s="134"/>
      <c r="S73" s="23">
        <v>-28.1</v>
      </c>
      <c r="T73" s="23">
        <v>0.7</v>
      </c>
      <c r="U73" s="23">
        <v>12.19</v>
      </c>
      <c r="V73" s="23" t="s">
        <v>14</v>
      </c>
      <c r="W73" s="23" t="s">
        <v>211</v>
      </c>
      <c r="Y73" s="114"/>
      <c r="AC73" s="23">
        <v>8.66</v>
      </c>
    </row>
    <row r="74" spans="2:36">
      <c r="B74" s="121"/>
      <c r="C74" s="144"/>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0" t="s">
        <v>207</v>
      </c>
      <c r="C81" s="114">
        <v>51.999999999999986</v>
      </c>
      <c r="D81" s="31">
        <v>-17.32</v>
      </c>
      <c r="E81" s="31">
        <v>2.2999999999999998</v>
      </c>
      <c r="F81" s="31">
        <v>7.22</v>
      </c>
      <c r="G81" s="31" t="s">
        <v>208</v>
      </c>
      <c r="H81" s="31" t="s">
        <v>209</v>
      </c>
      <c r="J81" s="114" t="s">
        <v>210</v>
      </c>
      <c r="R81" s="4" t="s">
        <v>255</v>
      </c>
      <c r="S81" s="4" t="s">
        <v>256</v>
      </c>
      <c r="T81" s="31" t="s">
        <v>265</v>
      </c>
      <c r="U81" s="31" t="s">
        <v>267</v>
      </c>
    </row>
    <row r="82" spans="2:30">
      <c r="B82" s="114"/>
      <c r="C82" s="114"/>
      <c r="D82" s="31">
        <v>-28.1</v>
      </c>
      <c r="E82" s="31">
        <v>0.7</v>
      </c>
      <c r="F82" s="31">
        <v>12.19</v>
      </c>
      <c r="G82" s="31" t="s">
        <v>14</v>
      </c>
      <c r="H82" s="31" t="s">
        <v>211</v>
      </c>
      <c r="J82" s="11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4" t="s">
        <v>434</v>
      </c>
      <c r="AC83" s="114"/>
      <c r="AD83" s="11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435</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436</v>
      </c>
      <c r="AB89" s="3">
        <v>47.999999999999865</v>
      </c>
    </row>
    <row r="90" spans="2:30">
      <c r="B90" t="s">
        <v>235</v>
      </c>
      <c r="Z90">
        <f>FTEST(AC85:AC88, AD85:AD86)</f>
        <v>0.88301814718034422</v>
      </c>
      <c r="AB90" s="3">
        <v>55.000000000000007</v>
      </c>
    </row>
    <row r="91" spans="2:30">
      <c r="B91" s="1" t="s">
        <v>176</v>
      </c>
      <c r="C91" s="114">
        <v>46.000000000000021</v>
      </c>
      <c r="D91" s="31">
        <v>-22.39</v>
      </c>
      <c r="E91" s="31">
        <v>3.85</v>
      </c>
      <c r="F91" s="31">
        <v>11.81</v>
      </c>
      <c r="G91" s="31" t="s">
        <v>29</v>
      </c>
      <c r="H91" t="s">
        <v>231</v>
      </c>
      <c r="Z91">
        <f>TTEST(AC85:AC88, AD85:AD86, 2, 2)</f>
        <v>0.42050501121643624</v>
      </c>
      <c r="AB91" s="8">
        <v>76</v>
      </c>
    </row>
    <row r="92" spans="2:30">
      <c r="C92" s="114"/>
      <c r="D92" s="20">
        <v>43.52</v>
      </c>
      <c r="E92" s="20">
        <v>1.75</v>
      </c>
      <c r="F92" s="20">
        <v>5.67</v>
      </c>
      <c r="G92" s="20" t="s">
        <v>37</v>
      </c>
      <c r="H92" t="s">
        <v>232</v>
      </c>
      <c r="AB92" s="5">
        <v>69</v>
      </c>
    </row>
    <row r="93" spans="2:30">
      <c r="B93" s="1" t="s">
        <v>33</v>
      </c>
      <c r="C93" s="114">
        <v>48</v>
      </c>
      <c r="D93" s="20">
        <v>24.72</v>
      </c>
      <c r="E93" s="20">
        <v>1.25</v>
      </c>
      <c r="F93" s="20">
        <v>5.24</v>
      </c>
      <c r="G93" s="20" t="s">
        <v>37</v>
      </c>
      <c r="H93" t="s">
        <v>233</v>
      </c>
      <c r="AB93" s="104">
        <v>222</v>
      </c>
    </row>
    <row r="94" spans="2:30">
      <c r="C94" s="114"/>
      <c r="D94" s="31">
        <v>-29.58</v>
      </c>
      <c r="E94" s="31">
        <v>3.98</v>
      </c>
      <c r="F94" s="31">
        <v>8.39</v>
      </c>
      <c r="G94" s="31" t="s">
        <v>14</v>
      </c>
      <c r="H94" s="31" t="s">
        <v>234</v>
      </c>
      <c r="Z94" t="s">
        <v>437</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7">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M2" workbookViewId="0">
      <selection activeCell="Q21" sqref="Q21"/>
    </sheetView>
  </sheetViews>
  <sheetFormatPr baseColWidth="12" defaultColWidth="13" defaultRowHeight="18" x14ac:dyDescent="0"/>
  <cols>
    <col min="1" max="1" width="18.5" customWidth="1"/>
  </cols>
  <sheetData>
    <row r="2" spans="1:39">
      <c r="A2" s="114" t="s">
        <v>49</v>
      </c>
      <c r="B2" s="114"/>
      <c r="C2" s="114"/>
      <c r="D2" s="114"/>
      <c r="E2" s="114"/>
      <c r="F2" s="114"/>
      <c r="G2" s="11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7">
        <v>84</v>
      </c>
      <c r="R3" s="24">
        <v>24.15</v>
      </c>
      <c r="S3" s="24">
        <v>29.37</v>
      </c>
      <c r="T3" s="24">
        <v>0.75</v>
      </c>
      <c r="U3" s="24">
        <v>6.82</v>
      </c>
      <c r="V3" s="24" t="s">
        <v>47</v>
      </c>
      <c r="W3" s="24" t="s">
        <v>251</v>
      </c>
    </row>
    <row r="4" spans="1:39">
      <c r="A4" s="150" t="s">
        <v>46</v>
      </c>
      <c r="B4" s="150"/>
      <c r="C4" s="152">
        <v>84</v>
      </c>
      <c r="D4" s="19">
        <v>24.15</v>
      </c>
      <c r="E4" s="19">
        <v>29.37</v>
      </c>
      <c r="F4" s="19">
        <v>0.75</v>
      </c>
      <c r="G4" s="19">
        <v>6.82</v>
      </c>
      <c r="H4" s="20" t="s">
        <v>47</v>
      </c>
      <c r="I4" s="20" t="s">
        <v>251</v>
      </c>
      <c r="L4">
        <v>84</v>
      </c>
      <c r="M4">
        <f>AVERAGE(D4:D5)</f>
        <v>24.299999999999997</v>
      </c>
      <c r="P4" s="3"/>
      <c r="Q4" s="127"/>
      <c r="R4" s="26">
        <v>24.45</v>
      </c>
      <c r="S4" s="26">
        <v>54.72</v>
      </c>
      <c r="T4" s="26">
        <v>0.66</v>
      </c>
      <c r="U4" s="26">
        <v>7.12</v>
      </c>
      <c r="V4" s="26" t="s">
        <v>37</v>
      </c>
      <c r="W4" s="26" t="s">
        <v>252</v>
      </c>
      <c r="AB4" t="s">
        <v>262</v>
      </c>
      <c r="AC4" t="s">
        <v>270</v>
      </c>
      <c r="AD4" t="s">
        <v>263</v>
      </c>
      <c r="AE4" t="s">
        <v>265</v>
      </c>
      <c r="AF4" t="s">
        <v>267</v>
      </c>
      <c r="AJ4" t="s">
        <v>270</v>
      </c>
    </row>
    <row r="5" spans="1:39">
      <c r="A5" s="151"/>
      <c r="B5" s="151"/>
      <c r="C5" s="152"/>
      <c r="D5" s="19">
        <v>24.45</v>
      </c>
      <c r="E5" s="19">
        <v>54.72</v>
      </c>
      <c r="F5" s="19">
        <v>0.66</v>
      </c>
      <c r="G5" s="19">
        <v>7.12</v>
      </c>
      <c r="H5" s="20" t="s">
        <v>37</v>
      </c>
      <c r="I5" s="20" t="s">
        <v>252</v>
      </c>
      <c r="L5">
        <v>86</v>
      </c>
      <c r="M5" s="1">
        <v>-38.869999999999997</v>
      </c>
      <c r="P5" s="127" t="s">
        <v>11</v>
      </c>
      <c r="Q5" s="127">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4" t="s">
        <v>312</v>
      </c>
      <c r="AI5" t="s">
        <v>313</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7"/>
      <c r="Q6" s="127"/>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4"/>
      <c r="AI6" t="s">
        <v>314</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4" t="s">
        <v>50</v>
      </c>
      <c r="B9" s="114"/>
      <c r="C9" s="114"/>
      <c r="D9" s="114"/>
      <c r="E9" s="114"/>
      <c r="F9" s="11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5"/>
      <c r="B12" s="115"/>
      <c r="C12" s="115"/>
      <c r="D12" s="115"/>
      <c r="E12" s="115"/>
      <c r="F12" s="115"/>
      <c r="P12" s="3" t="s">
        <v>11</v>
      </c>
      <c r="Q12" s="26">
        <v>94.000000000000114</v>
      </c>
      <c r="R12" s="26">
        <v>99.08</v>
      </c>
      <c r="S12" s="26">
        <v>1.53</v>
      </c>
      <c r="T12" s="26">
        <v>5.19</v>
      </c>
      <c r="U12" s="26" t="s">
        <v>37</v>
      </c>
      <c r="V12" s="26" t="s">
        <v>167</v>
      </c>
      <c r="W12" s="26"/>
      <c r="AJ12" s="24">
        <v>58.999999999999986</v>
      </c>
    </row>
    <row r="13" spans="1:39">
      <c r="B13" s="147" t="s">
        <v>48</v>
      </c>
      <c r="C13" s="14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7"/>
      <c r="C14" s="14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7"/>
      <c r="C15" s="14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8" t="s">
        <v>11</v>
      </c>
      <c r="C16" s="14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8"/>
      <c r="C17" s="14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4" t="s">
        <v>111</v>
      </c>
      <c r="C20" s="114"/>
      <c r="D20" s="114"/>
      <c r="E20" s="114"/>
      <c r="F20" s="114"/>
      <c r="G20" s="114"/>
      <c r="H20" s="11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4" t="s">
        <v>127</v>
      </c>
      <c r="C24" s="114"/>
      <c r="D24" s="114"/>
      <c r="E24" s="114"/>
      <c r="F24" s="114"/>
      <c r="G24" s="114"/>
      <c r="P24" s="4" t="s">
        <v>257</v>
      </c>
      <c r="Q24" s="4" t="s">
        <v>255</v>
      </c>
      <c r="R24" s="4" t="s">
        <v>256</v>
      </c>
      <c r="S24" s="4"/>
      <c r="T24" s="4"/>
      <c r="U24" s="4"/>
      <c r="V24" s="4"/>
      <c r="W24" s="4"/>
      <c r="AC24" t="s">
        <v>262</v>
      </c>
      <c r="AD24" t="s">
        <v>270</v>
      </c>
      <c r="AE24" t="s">
        <v>263</v>
      </c>
      <c r="AF24" t="s">
        <v>265</v>
      </c>
      <c r="AG24" t="s">
        <v>267</v>
      </c>
      <c r="AJ24" s="114" t="s">
        <v>315</v>
      </c>
      <c r="AK24" s="11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2" t="s">
        <v>48</v>
      </c>
      <c r="Q27" s="14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2"/>
      <c r="Q28" s="146">
        <f>(P28/"0:0:1")</f>
        <v>0</v>
      </c>
      <c r="R28" s="29">
        <v>-85.35</v>
      </c>
      <c r="S28" s="29">
        <v>0.77</v>
      </c>
      <c r="T28" s="29">
        <v>12.73</v>
      </c>
      <c r="U28" s="29"/>
      <c r="V28" s="29" t="s">
        <v>78</v>
      </c>
      <c r="AJ28" s="24">
        <v>-20.28</v>
      </c>
      <c r="AK28" s="29">
        <v>-86.41</v>
      </c>
    </row>
    <row r="29" spans="2:39">
      <c r="B29" t="s">
        <v>134</v>
      </c>
      <c r="P29" s="132"/>
      <c r="Q29" s="14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0" t="s">
        <v>158</v>
      </c>
      <c r="C31" s="145">
        <v>105</v>
      </c>
      <c r="D31" s="31">
        <v>-21.55</v>
      </c>
      <c r="E31" s="31">
        <v>1.48</v>
      </c>
      <c r="F31" s="31">
        <v>10.09</v>
      </c>
      <c r="G31" s="31" t="s">
        <v>156</v>
      </c>
      <c r="H31" s="31" t="s">
        <v>159</v>
      </c>
      <c r="P31" s="127" t="s">
        <v>158</v>
      </c>
      <c r="Q31" s="127">
        <v>105</v>
      </c>
      <c r="R31" s="24">
        <v>-21.55</v>
      </c>
      <c r="S31" s="24">
        <v>1.48</v>
      </c>
      <c r="T31" s="24">
        <v>10.09</v>
      </c>
      <c r="U31" s="24" t="s">
        <v>156</v>
      </c>
      <c r="V31" s="24" t="s">
        <v>159</v>
      </c>
    </row>
    <row r="32" spans="2:39">
      <c r="B32" s="114"/>
      <c r="C32" s="145"/>
      <c r="D32" s="31">
        <v>10.77</v>
      </c>
      <c r="E32" s="31">
        <v>1.18</v>
      </c>
      <c r="F32" s="31">
        <v>12.37</v>
      </c>
      <c r="G32" s="31" t="s">
        <v>160</v>
      </c>
      <c r="H32" s="31" t="s">
        <v>161</v>
      </c>
      <c r="P32" s="127"/>
      <c r="Q32" s="127"/>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313</v>
      </c>
      <c r="R40" t="s">
        <v>316</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K1" workbookViewId="0">
      <selection activeCell="J14" sqref="J14"/>
    </sheetView>
  </sheetViews>
  <sheetFormatPr baseColWidth="12" defaultColWidth="13" defaultRowHeight="18" x14ac:dyDescent="0"/>
  <sheetData>
    <row r="2" spans="1:18">
      <c r="A2" s="114" t="s">
        <v>331</v>
      </c>
      <c r="B2" s="114"/>
      <c r="C2" s="114"/>
      <c r="D2" s="114"/>
      <c r="E2" s="114"/>
      <c r="F2" s="114"/>
      <c r="G2" s="114"/>
    </row>
    <row r="3" spans="1:18">
      <c r="A3" s="1" t="s">
        <v>317</v>
      </c>
      <c r="B3" s="1" t="s">
        <v>318</v>
      </c>
      <c r="C3">
        <v>184</v>
      </c>
      <c r="D3">
        <v>-17.54</v>
      </c>
      <c r="E3">
        <v>0.1</v>
      </c>
      <c r="F3">
        <v>4.01</v>
      </c>
      <c r="G3" t="s">
        <v>319</v>
      </c>
      <c r="H3" t="s">
        <v>320</v>
      </c>
    </row>
    <row r="4" spans="1:18">
      <c r="D4">
        <v>-39.72</v>
      </c>
      <c r="E4">
        <v>29.52</v>
      </c>
      <c r="F4">
        <v>9.5299999999999994</v>
      </c>
      <c r="G4" t="s">
        <v>321</v>
      </c>
      <c r="H4" t="s">
        <v>322</v>
      </c>
    </row>
    <row r="5" spans="1:18">
      <c r="D5">
        <v>-100</v>
      </c>
      <c r="E5">
        <v>1.86</v>
      </c>
      <c r="F5">
        <v>9.14</v>
      </c>
      <c r="G5" t="s">
        <v>323</v>
      </c>
      <c r="H5" t="s">
        <v>324</v>
      </c>
    </row>
    <row r="6" spans="1:18">
      <c r="D6">
        <v>-80.069999999999993</v>
      </c>
      <c r="E6">
        <v>3.44</v>
      </c>
      <c r="F6">
        <v>9.2200000000000006</v>
      </c>
      <c r="G6" t="s">
        <v>3</v>
      </c>
      <c r="H6" t="s">
        <v>325</v>
      </c>
    </row>
    <row r="7" spans="1:18">
      <c r="D7">
        <v>-43.1</v>
      </c>
      <c r="E7">
        <v>1.83</v>
      </c>
      <c r="F7">
        <v>8.19</v>
      </c>
      <c r="G7" t="s">
        <v>326</v>
      </c>
      <c r="H7" t="s">
        <v>327</v>
      </c>
      <c r="L7" s="140" t="s">
        <v>318</v>
      </c>
      <c r="M7" s="114">
        <v>184</v>
      </c>
      <c r="N7">
        <v>-17.54</v>
      </c>
      <c r="O7">
        <v>0.1</v>
      </c>
      <c r="P7">
        <v>4.01</v>
      </c>
      <c r="Q7" t="s">
        <v>319</v>
      </c>
      <c r="R7" t="s">
        <v>320</v>
      </c>
    </row>
    <row r="8" spans="1:18">
      <c r="A8" s="1" t="s">
        <v>328</v>
      </c>
      <c r="B8" s="1" t="s">
        <v>329</v>
      </c>
      <c r="C8">
        <v>58</v>
      </c>
      <c r="D8">
        <v>-33.17</v>
      </c>
      <c r="E8">
        <v>0.52</v>
      </c>
      <c r="F8">
        <v>12.58</v>
      </c>
      <c r="H8" t="s">
        <v>330</v>
      </c>
      <c r="L8" s="141"/>
      <c r="M8" s="114"/>
      <c r="N8">
        <v>-39.72</v>
      </c>
      <c r="O8">
        <v>29.52</v>
      </c>
      <c r="P8">
        <v>9.5299999999999994</v>
      </c>
      <c r="Q8" t="s">
        <v>321</v>
      </c>
      <c r="R8" t="s">
        <v>322</v>
      </c>
    </row>
    <row r="9" spans="1:18">
      <c r="L9" s="141"/>
      <c r="M9" s="114"/>
      <c r="N9">
        <v>-100</v>
      </c>
      <c r="O9">
        <v>1.86</v>
      </c>
      <c r="P9">
        <v>9.14</v>
      </c>
      <c r="Q9" t="s">
        <v>323</v>
      </c>
      <c r="R9" t="s">
        <v>324</v>
      </c>
    </row>
    <row r="10" spans="1:18">
      <c r="L10" s="141"/>
      <c r="M10" s="114"/>
      <c r="N10">
        <v>-80.069999999999993</v>
      </c>
      <c r="O10">
        <v>3.44</v>
      </c>
      <c r="P10">
        <v>9.2200000000000006</v>
      </c>
      <c r="Q10" t="s">
        <v>3</v>
      </c>
      <c r="R10" t="s">
        <v>325</v>
      </c>
    </row>
    <row r="11" spans="1:18">
      <c r="A11" t="s">
        <v>61</v>
      </c>
      <c r="L11" s="115"/>
      <c r="M11" s="114"/>
      <c r="N11">
        <v>-43.1</v>
      </c>
      <c r="O11">
        <v>1.83</v>
      </c>
      <c r="P11">
        <v>8.19</v>
      </c>
      <c r="Q11" t="s">
        <v>326</v>
      </c>
      <c r="R11" t="s">
        <v>327</v>
      </c>
    </row>
    <row r="12" spans="1:18">
      <c r="A12" s="1" t="s">
        <v>317</v>
      </c>
      <c r="B12" s="1" t="s">
        <v>318</v>
      </c>
      <c r="C12">
        <v>164</v>
      </c>
      <c r="D12" s="1">
        <v>-53.66</v>
      </c>
      <c r="E12" s="1">
        <v>0.19</v>
      </c>
      <c r="F12" s="1">
        <v>15.32</v>
      </c>
      <c r="G12" s="1" t="s">
        <v>332</v>
      </c>
      <c r="H12" s="1" t="s">
        <v>333</v>
      </c>
      <c r="L12" s="1" t="s">
        <v>329</v>
      </c>
      <c r="M12">
        <v>58</v>
      </c>
      <c r="N12">
        <v>-33.17</v>
      </c>
      <c r="O12">
        <v>0.52</v>
      </c>
      <c r="P12">
        <v>12.58</v>
      </c>
      <c r="R12" t="s">
        <v>330</v>
      </c>
    </row>
    <row r="13" spans="1:18">
      <c r="L13" s="1" t="s">
        <v>318</v>
      </c>
      <c r="M13">
        <v>164</v>
      </c>
      <c r="N13" s="1">
        <v>-53.66</v>
      </c>
      <c r="O13" s="1">
        <v>0.19</v>
      </c>
      <c r="P13" s="1">
        <v>15.32</v>
      </c>
      <c r="Q13" s="1" t="s">
        <v>332</v>
      </c>
      <c r="R13" s="1" t="s">
        <v>333</v>
      </c>
    </row>
    <row r="14" spans="1:18">
      <c r="A14" t="s">
        <v>336</v>
      </c>
      <c r="L14" s="1" t="s">
        <v>318</v>
      </c>
      <c r="M14">
        <v>124</v>
      </c>
      <c r="N14">
        <v>-40.770000000000003</v>
      </c>
      <c r="O14">
        <v>0.21</v>
      </c>
      <c r="P14">
        <v>14.61</v>
      </c>
      <c r="Q14" t="s">
        <v>334</v>
      </c>
      <c r="R14" t="s">
        <v>335</v>
      </c>
    </row>
    <row r="15" spans="1:18">
      <c r="A15" s="1" t="s">
        <v>317</v>
      </c>
      <c r="B15" s="1" t="s">
        <v>318</v>
      </c>
      <c r="C15">
        <v>124</v>
      </c>
      <c r="D15">
        <v>-40.770000000000003</v>
      </c>
      <c r="E15">
        <v>0.21</v>
      </c>
      <c r="F15">
        <v>14.61</v>
      </c>
      <c r="G15" t="s">
        <v>334</v>
      </c>
      <c r="H15" t="s">
        <v>335</v>
      </c>
      <c r="L15" s="1" t="s">
        <v>318</v>
      </c>
      <c r="M15">
        <v>213</v>
      </c>
      <c r="N15">
        <v>-20.07</v>
      </c>
      <c r="O15">
        <v>4.46</v>
      </c>
      <c r="P15">
        <v>24.96</v>
      </c>
      <c r="Q15" t="s">
        <v>337</v>
      </c>
      <c r="R15" t="s">
        <v>338</v>
      </c>
    </row>
    <row r="16" spans="1:18">
      <c r="A16" s="17" t="s">
        <v>339</v>
      </c>
      <c r="L16" s="1" t="s">
        <v>382</v>
      </c>
      <c r="M16">
        <v>182</v>
      </c>
      <c r="N16">
        <v>-51.76</v>
      </c>
      <c r="O16">
        <v>2.52</v>
      </c>
      <c r="P16">
        <v>15.23</v>
      </c>
      <c r="Q16" t="s">
        <v>29</v>
      </c>
      <c r="R16" t="s">
        <v>383</v>
      </c>
    </row>
    <row r="17" spans="2:18">
      <c r="B17" s="1" t="s">
        <v>318</v>
      </c>
      <c r="C17">
        <v>213</v>
      </c>
      <c r="D17">
        <v>-20.07</v>
      </c>
      <c r="E17">
        <v>4.46</v>
      </c>
      <c r="F17">
        <v>24.96</v>
      </c>
      <c r="G17" t="s">
        <v>337</v>
      </c>
      <c r="H17" t="s">
        <v>338</v>
      </c>
      <c r="L17" s="18" t="s">
        <v>384</v>
      </c>
      <c r="M17" s="18">
        <v>561</v>
      </c>
      <c r="N17" s="18">
        <v>-32.96</v>
      </c>
      <c r="O17" s="18">
        <v>23.02</v>
      </c>
      <c r="P17" s="18">
        <v>10.11</v>
      </c>
      <c r="Q17" s="18" t="s">
        <v>385</v>
      </c>
      <c r="R17" s="18" t="s">
        <v>386</v>
      </c>
    </row>
    <row r="19" spans="2:18">
      <c r="E19" t="s">
        <v>114</v>
      </c>
    </row>
    <row r="20" spans="2:18">
      <c r="C20">
        <f>AVERAGE(C3,C8,C12,C15,C17)</f>
        <v>148.6</v>
      </c>
      <c r="D20">
        <f>AVERAGE(D3:D8,D12,D15,D17)</f>
        <v>-47.566666666666663</v>
      </c>
      <c r="E20" s="1" t="s">
        <v>382</v>
      </c>
      <c r="F20">
        <v>182</v>
      </c>
      <c r="G20">
        <v>-51.76</v>
      </c>
      <c r="H20">
        <v>2.52</v>
      </c>
      <c r="I20">
        <v>15.23</v>
      </c>
      <c r="J20" t="s">
        <v>29</v>
      </c>
      <c r="K20" t="s">
        <v>383</v>
      </c>
    </row>
    <row r="21" spans="2:18">
      <c r="E21" t="s">
        <v>387</v>
      </c>
    </row>
    <row r="22" spans="2:18">
      <c r="E22" s="18" t="s">
        <v>384</v>
      </c>
      <c r="F22" s="18">
        <v>561</v>
      </c>
      <c r="G22" s="18">
        <v>-32.96</v>
      </c>
      <c r="H22" s="18">
        <v>23.02</v>
      </c>
      <c r="I22" s="18">
        <v>10.11</v>
      </c>
      <c r="J22" s="18" t="s">
        <v>385</v>
      </c>
      <c r="K22" s="18" t="s">
        <v>386</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I8" workbookViewId="0">
      <selection activeCell="N31" sqref="N31"/>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3" t="s">
        <v>0</v>
      </c>
      <c r="B2" s="123"/>
      <c r="C2" s="123"/>
      <c r="D2" s="123"/>
      <c r="E2" s="123"/>
      <c r="F2" s="123"/>
      <c r="G2" s="123"/>
      <c r="M2" s="5" t="s">
        <v>389</v>
      </c>
      <c r="N2" s="5" t="s">
        <v>390</v>
      </c>
      <c r="O2" s="5" t="s">
        <v>1</v>
      </c>
      <c r="P2" s="5" t="s">
        <v>391</v>
      </c>
      <c r="Q2" s="5" t="s">
        <v>392</v>
      </c>
    </row>
    <row r="3" spans="1:25">
      <c r="A3" s="3" t="s">
        <v>2</v>
      </c>
      <c r="B3" s="26">
        <v>59</v>
      </c>
      <c r="C3" s="26">
        <v>-33.380000000000003</v>
      </c>
      <c r="D3" s="26">
        <v>0.52</v>
      </c>
      <c r="E3" s="26">
        <v>7.62</v>
      </c>
      <c r="F3" s="25" t="s">
        <v>3</v>
      </c>
      <c r="G3" s="25" t="s">
        <v>4</v>
      </c>
      <c r="L3" s="66" t="s">
        <v>378</v>
      </c>
      <c r="M3" s="5">
        <v>7</v>
      </c>
      <c r="N3" s="5">
        <f>AVERAGE(B5,B22,B39,B46,B58:B59)</f>
        <v>193.99999999999997</v>
      </c>
      <c r="O3" s="5">
        <f>AVERAGE(C5,C22,C39:C40,C46,C58:C59)</f>
        <v>-59.307142857142843</v>
      </c>
      <c r="P3" s="5">
        <f t="shared" ref="P3:Q3" si="0">AVERAGE(D5,D22,D39:D40,D46,D58:D59)</f>
        <v>4.1885714285714286</v>
      </c>
      <c r="Q3" s="5">
        <f t="shared" si="0"/>
        <v>10.747142857142858</v>
      </c>
    </row>
    <row r="4" spans="1:25">
      <c r="A4" s="3" t="s">
        <v>5</v>
      </c>
      <c r="L4" s="23" t="s">
        <v>379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row>
    <row r="5" spans="1:25">
      <c r="A5" s="3" t="s">
        <v>8</v>
      </c>
      <c r="B5" s="67">
        <v>49</v>
      </c>
      <c r="C5" s="67">
        <v>-81.13</v>
      </c>
      <c r="D5" s="67">
        <v>0.92</v>
      </c>
      <c r="E5" s="67">
        <v>9.0399999999999991</v>
      </c>
      <c r="F5" s="66" t="s">
        <v>9</v>
      </c>
      <c r="G5" s="66" t="s">
        <v>10</v>
      </c>
      <c r="L5" s="25" t="s">
        <v>380</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row>
    <row r="6" spans="1:25">
      <c r="A6" s="58" t="s">
        <v>11</v>
      </c>
      <c r="B6" s="159">
        <v>90</v>
      </c>
      <c r="C6" s="26">
        <v>-45</v>
      </c>
      <c r="D6" s="26">
        <v>0.7</v>
      </c>
      <c r="E6" s="26">
        <v>19.25</v>
      </c>
      <c r="F6" s="25" t="s">
        <v>12</v>
      </c>
      <c r="G6" s="25" t="s">
        <v>13</v>
      </c>
      <c r="L6" s="20" t="s">
        <v>381</v>
      </c>
      <c r="M6" s="5">
        <v>3</v>
      </c>
      <c r="N6" s="5">
        <f>AVERAGE(B34,B43,B49)</f>
        <v>103.66666666666667</v>
      </c>
      <c r="O6" s="5">
        <f>AVERAGE(C34,C44,C49)</f>
        <v>-13.876666666666665</v>
      </c>
      <c r="P6" s="5">
        <f t="shared" ref="P6:Q6" si="3">AVERAGE(D34,D44,D49)</f>
        <v>1.0900000000000001</v>
      </c>
      <c r="Q6" s="5">
        <f t="shared" si="3"/>
        <v>8.5633333333333326</v>
      </c>
    </row>
    <row r="7" spans="1:25">
      <c r="A7" s="59"/>
      <c r="B7" s="160"/>
      <c r="C7" s="26">
        <v>-19.440000000000001</v>
      </c>
      <c r="D7" s="26">
        <v>1.47</v>
      </c>
      <c r="E7" s="26">
        <v>8.41</v>
      </c>
      <c r="F7" s="25" t="s">
        <v>14</v>
      </c>
      <c r="G7" s="25" t="s">
        <v>15</v>
      </c>
      <c r="L7" s="79" t="s">
        <v>388</v>
      </c>
      <c r="M7" s="5">
        <v>6</v>
      </c>
      <c r="N7" s="5">
        <f>AVERAGE(B49,B54:B57)</f>
        <v>148.6</v>
      </c>
      <c r="O7" s="5">
        <f>AVERAGE(C51:C52,C54:C57)</f>
        <v>-54.623333333333328</v>
      </c>
      <c r="P7" s="5">
        <f t="shared" ref="P7:Q7" si="4">AVERAGE(D51:D52,D54:D57)</f>
        <v>1.78</v>
      </c>
      <c r="Q7" s="5">
        <f t="shared" si="4"/>
        <v>14.305</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33" t="s">
        <v>424</v>
      </c>
      <c r="N9" s="133"/>
      <c r="O9" s="133"/>
      <c r="P9" s="133"/>
      <c r="R9" t="s">
        <v>396</v>
      </c>
      <c r="S9"/>
      <c r="T9"/>
      <c r="U9"/>
      <c r="V9"/>
      <c r="W9"/>
      <c r="X9"/>
      <c r="Y9"/>
    </row>
    <row r="10" spans="1:25">
      <c r="A10" s="14" t="s">
        <v>65</v>
      </c>
      <c r="B10" s="109">
        <v>86</v>
      </c>
      <c r="C10" s="24">
        <v>24.72</v>
      </c>
      <c r="D10" s="24">
        <v>0.89</v>
      </c>
      <c r="E10" s="24">
        <v>4.13</v>
      </c>
      <c r="F10" s="24"/>
      <c r="G10" s="24" t="s">
        <v>66</v>
      </c>
      <c r="M10" s="67" t="s">
        <v>242</v>
      </c>
      <c r="N10" s="24" t="s">
        <v>379</v>
      </c>
      <c r="O10" s="26" t="s">
        <v>380</v>
      </c>
      <c r="P10" s="19" t="s">
        <v>381</v>
      </c>
      <c r="R10"/>
      <c r="S10"/>
      <c r="T10"/>
      <c r="U10"/>
      <c r="V10"/>
      <c r="W10"/>
      <c r="X10"/>
      <c r="Y10"/>
    </row>
    <row r="11" spans="1:25" ht="19" thickBot="1">
      <c r="A11" s="15"/>
      <c r="B11" s="110"/>
      <c r="C11" s="24">
        <v>-13.52</v>
      </c>
      <c r="D11" s="24">
        <v>0.96</v>
      </c>
      <c r="E11" s="24">
        <v>5.41</v>
      </c>
      <c r="F11" s="24"/>
      <c r="G11" s="24" t="s">
        <v>67</v>
      </c>
      <c r="M11" s="67">
        <v>-81.13</v>
      </c>
      <c r="N11" s="24">
        <v>-36.97</v>
      </c>
      <c r="O11" s="26">
        <v>-33.380000000000003</v>
      </c>
      <c r="P11" s="84">
        <v>-34.86</v>
      </c>
      <c r="R11" t="s">
        <v>397</v>
      </c>
      <c r="S11"/>
      <c r="T11"/>
      <c r="U11"/>
      <c r="V11"/>
      <c r="W11"/>
      <c r="X11"/>
      <c r="Y11"/>
    </row>
    <row r="12" spans="1:25">
      <c r="A12" s="15"/>
      <c r="B12" s="110"/>
      <c r="C12" s="24">
        <v>-37.61</v>
      </c>
      <c r="D12" s="24">
        <v>0.65</v>
      </c>
      <c r="E12" s="24">
        <v>8.34</v>
      </c>
      <c r="F12" s="24" t="s">
        <v>69</v>
      </c>
      <c r="G12" s="24" t="s">
        <v>70</v>
      </c>
      <c r="M12" s="85">
        <v>-81.13</v>
      </c>
      <c r="N12" s="24">
        <v>24.72</v>
      </c>
      <c r="O12" s="26">
        <v>-45</v>
      </c>
      <c r="P12" s="19">
        <v>10.77</v>
      </c>
      <c r="R12" s="89" t="s">
        <v>398</v>
      </c>
      <c r="S12" s="89" t="s">
        <v>399</v>
      </c>
      <c r="T12" s="89" t="s">
        <v>400</v>
      </c>
      <c r="U12" s="89" t="s">
        <v>401</v>
      </c>
      <c r="V12" s="89" t="s">
        <v>402</v>
      </c>
      <c r="W12"/>
      <c r="X12"/>
      <c r="Y12"/>
    </row>
    <row r="13" spans="1:25">
      <c r="A13" s="16"/>
      <c r="B13" s="111"/>
      <c r="C13" s="26">
        <v>-51.13</v>
      </c>
      <c r="D13" s="26">
        <v>0.53</v>
      </c>
      <c r="E13" s="26">
        <v>5.73</v>
      </c>
      <c r="F13" s="26"/>
      <c r="G13" s="26" t="s">
        <v>68</v>
      </c>
      <c r="M13" s="4">
        <v>-51.55</v>
      </c>
      <c r="N13" s="24">
        <v>-13.52</v>
      </c>
      <c r="O13" s="26">
        <v>-19.440000000000001</v>
      </c>
      <c r="P13" s="33">
        <v>-17.54</v>
      </c>
      <c r="R13" s="42" t="s">
        <v>403</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R14" s="42" t="s">
        <v>404</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R15" s="42" t="s">
        <v>405</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R16" s="88" t="s">
        <v>406</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R17"/>
      <c r="S17"/>
      <c r="T17"/>
      <c r="U17"/>
      <c r="V17"/>
      <c r="W17"/>
      <c r="X17"/>
      <c r="Y17"/>
    </row>
    <row r="18" spans="1:25">
      <c r="M18" s="3"/>
      <c r="N18" s="86">
        <v>22.61</v>
      </c>
      <c r="O18" s="26">
        <v>-34.86</v>
      </c>
      <c r="P18" s="3"/>
      <c r="R18"/>
      <c r="S18"/>
      <c r="T18"/>
      <c r="U18"/>
      <c r="V18"/>
      <c r="W18"/>
      <c r="X18"/>
      <c r="Y18"/>
    </row>
    <row r="19" spans="1:25" ht="19" thickBot="1">
      <c r="A19" s="5" t="s">
        <v>368</v>
      </c>
      <c r="M19" s="3"/>
      <c r="N19" s="24">
        <v>-38.869999999999997</v>
      </c>
      <c r="O19" s="87">
        <v>-33.380000000000003</v>
      </c>
      <c r="P19" s="3"/>
      <c r="R19" t="s">
        <v>407</v>
      </c>
      <c r="S19"/>
      <c r="T19"/>
      <c r="U19"/>
      <c r="V19"/>
      <c r="W19"/>
      <c r="X19"/>
      <c r="Y19"/>
    </row>
    <row r="20" spans="1:25">
      <c r="A20" s="35" t="s">
        <v>346</v>
      </c>
      <c r="B20" s="76">
        <v>59</v>
      </c>
      <c r="C20" s="76">
        <v>-33.380000000000003</v>
      </c>
      <c r="D20" s="76">
        <v>0.52</v>
      </c>
      <c r="E20" s="76">
        <v>7.62</v>
      </c>
      <c r="F20" s="77" t="s">
        <v>3</v>
      </c>
      <c r="G20" s="77" t="s">
        <v>347</v>
      </c>
      <c r="M20" s="3"/>
      <c r="N20" s="24">
        <v>-70.14</v>
      </c>
      <c r="O20" s="87">
        <v>-45</v>
      </c>
      <c r="P20" s="3"/>
      <c r="R20" s="89" t="s">
        <v>408</v>
      </c>
      <c r="S20" s="89" t="s">
        <v>409</v>
      </c>
      <c r="T20" s="89" t="s">
        <v>410</v>
      </c>
      <c r="U20" s="89" t="s">
        <v>402</v>
      </c>
      <c r="V20" s="89" t="s">
        <v>411</v>
      </c>
      <c r="W20" s="89" t="s">
        <v>412</v>
      </c>
      <c r="X20" s="89" t="s">
        <v>413</v>
      </c>
      <c r="Y20"/>
    </row>
    <row r="21" spans="1:25">
      <c r="A21" s="61" t="s">
        <v>348</v>
      </c>
      <c r="B21" s="70">
        <v>11</v>
      </c>
      <c r="C21" s="70">
        <v>-38.869999999999997</v>
      </c>
      <c r="D21" s="70">
        <v>0.63</v>
      </c>
      <c r="E21" s="70">
        <v>6.57</v>
      </c>
      <c r="F21" s="47" t="s">
        <v>349</v>
      </c>
      <c r="G21" s="47" t="s">
        <v>350</v>
      </c>
      <c r="M21" s="3"/>
      <c r="N21" s="24">
        <v>-20.28</v>
      </c>
      <c r="O21" s="87">
        <v>-19.440000000000001</v>
      </c>
      <c r="P21" s="3"/>
      <c r="R21" s="42" t="s">
        <v>414</v>
      </c>
      <c r="S21" s="42">
        <v>9080.060646668353</v>
      </c>
      <c r="T21" s="42">
        <v>3</v>
      </c>
      <c r="U21" s="42">
        <v>3026.6868822227843</v>
      </c>
      <c r="V21" s="42">
        <v>4.15624736279314</v>
      </c>
      <c r="W21" s="90">
        <v>1.3021733873064318E-2</v>
      </c>
      <c r="X21" s="42">
        <v>2.8826042042612277</v>
      </c>
      <c r="Y21"/>
    </row>
    <row r="22" spans="1:25">
      <c r="A22" s="61" t="s">
        <v>351</v>
      </c>
      <c r="B22" s="68">
        <v>49</v>
      </c>
      <c r="C22" s="68">
        <v>-81.13</v>
      </c>
      <c r="D22" s="68">
        <v>0.92</v>
      </c>
      <c r="E22" s="68">
        <v>9.0399999999999991</v>
      </c>
      <c r="F22" s="69" t="s">
        <v>352</v>
      </c>
      <c r="G22" s="69" t="s">
        <v>353</v>
      </c>
      <c r="H22" s="66"/>
      <c r="M22" s="3"/>
      <c r="N22" s="24">
        <v>-21.55</v>
      </c>
      <c r="O22" s="87">
        <v>-79.86</v>
      </c>
      <c r="P22" s="3"/>
      <c r="R22" s="42" t="s">
        <v>415</v>
      </c>
      <c r="S22" s="42">
        <v>24759.679829647437</v>
      </c>
      <c r="T22" s="42">
        <v>34</v>
      </c>
      <c r="U22" s="42">
        <v>728.22587734257172</v>
      </c>
      <c r="V22" s="42"/>
      <c r="W22" s="42"/>
      <c r="X22" s="42"/>
      <c r="Y22"/>
    </row>
    <row r="23" spans="1:25">
      <c r="A23" s="62" t="s">
        <v>354</v>
      </c>
      <c r="B23" s="153">
        <v>90</v>
      </c>
      <c r="C23" s="78">
        <v>-45</v>
      </c>
      <c r="D23" s="78">
        <v>0.7</v>
      </c>
      <c r="E23" s="78">
        <v>19.25</v>
      </c>
      <c r="F23" s="77" t="s">
        <v>355</v>
      </c>
      <c r="G23" s="77" t="s">
        <v>356</v>
      </c>
      <c r="M23" s="3"/>
      <c r="N23" s="24">
        <v>-28.31</v>
      </c>
      <c r="O23" s="87">
        <v>-51.13</v>
      </c>
      <c r="P23" s="3"/>
      <c r="R23" s="42"/>
      <c r="S23" s="42"/>
      <c r="T23" s="42"/>
      <c r="U23" s="42"/>
      <c r="V23" s="42"/>
      <c r="W23" s="42"/>
      <c r="X23" s="42"/>
      <c r="Y23"/>
    </row>
    <row r="24" spans="1:25" ht="19" thickBot="1">
      <c r="A24" s="63"/>
      <c r="B24" s="154"/>
      <c r="C24" s="78">
        <v>-19.440000000000001</v>
      </c>
      <c r="D24" s="78">
        <v>1.47</v>
      </c>
      <c r="E24" s="78">
        <v>8.41</v>
      </c>
      <c r="F24" s="77" t="s">
        <v>357</v>
      </c>
      <c r="G24" s="77" t="s">
        <v>358</v>
      </c>
      <c r="M24" s="3"/>
      <c r="N24" s="3"/>
      <c r="O24" s="87">
        <v>7.35</v>
      </c>
      <c r="P24" s="3"/>
      <c r="R24" s="88" t="s">
        <v>400</v>
      </c>
      <c r="S24" s="88">
        <v>33839.74047631579</v>
      </c>
      <c r="T24" s="88">
        <v>37</v>
      </c>
      <c r="U24" s="88"/>
      <c r="V24" s="88"/>
      <c r="W24" s="88"/>
      <c r="X24" s="88"/>
      <c r="Y24"/>
    </row>
    <row r="25" spans="1:25">
      <c r="A25" s="61" t="s">
        <v>359</v>
      </c>
      <c r="B25" s="47">
        <v>71</v>
      </c>
      <c r="C25" s="71">
        <v>-36.97</v>
      </c>
      <c r="D25" s="70">
        <v>0.18</v>
      </c>
      <c r="E25" s="70">
        <v>8.2899999999999991</v>
      </c>
      <c r="F25" s="72" t="s">
        <v>52</v>
      </c>
      <c r="G25" s="72" t="s">
        <v>360</v>
      </c>
      <c r="M25" s="3"/>
      <c r="N25" s="3"/>
      <c r="O25" s="87">
        <v>-23.87</v>
      </c>
      <c r="P25" s="3"/>
      <c r="R25"/>
      <c r="S25"/>
      <c r="T25"/>
      <c r="U25"/>
      <c r="V25"/>
      <c r="W25"/>
      <c r="X25"/>
      <c r="Y25"/>
    </row>
    <row r="26" spans="1:25">
      <c r="A26" s="61" t="s">
        <v>346</v>
      </c>
      <c r="B26" s="60">
        <v>69</v>
      </c>
      <c r="C26" s="78">
        <v>-79.86</v>
      </c>
      <c r="D26" s="78">
        <v>0.86</v>
      </c>
      <c r="E26" s="78">
        <v>4.1399999999999997</v>
      </c>
      <c r="F26" s="78"/>
      <c r="G26" s="78" t="s">
        <v>64</v>
      </c>
      <c r="M26" s="3"/>
      <c r="N26" s="3"/>
      <c r="O26" s="26">
        <v>-86.41</v>
      </c>
      <c r="P26" s="3"/>
      <c r="Q26" s="5" t="s">
        <v>394</v>
      </c>
      <c r="R26"/>
      <c r="S26"/>
      <c r="T26"/>
      <c r="U26"/>
      <c r="V26"/>
      <c r="W26"/>
      <c r="X26"/>
      <c r="Y26"/>
    </row>
    <row r="27" spans="1:25">
      <c r="A27" s="64" t="s">
        <v>361</v>
      </c>
      <c r="B27" s="73">
        <v>86</v>
      </c>
      <c r="C27" s="78">
        <v>-51.13</v>
      </c>
      <c r="D27" s="78">
        <v>0.53</v>
      </c>
      <c r="E27" s="78">
        <v>5.73</v>
      </c>
      <c r="F27" s="78"/>
      <c r="G27" s="78" t="s">
        <v>68</v>
      </c>
      <c r="L27" s="5" t="s">
        <v>393</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395</v>
      </c>
    </row>
    <row r="28" spans="1:25">
      <c r="A28" s="64"/>
      <c r="B28" s="74"/>
    </row>
    <row r="29" spans="1:25">
      <c r="A29" s="64"/>
      <c r="B29" s="74"/>
      <c r="N29" s="5" t="s">
        <v>416</v>
      </c>
      <c r="O29" s="5" t="s">
        <v>419</v>
      </c>
      <c r="P29" s="5" t="s">
        <v>420</v>
      </c>
    </row>
    <row r="30" spans="1:25">
      <c r="A30" s="65"/>
      <c r="B30" s="75"/>
      <c r="M30" s="5" t="s">
        <v>417</v>
      </c>
      <c r="N30" s="5">
        <f>FTEST(M11:M16, N11:N23)</f>
        <v>0.54694169731455289</v>
      </c>
      <c r="O30" s="5">
        <f>FTEST(M11:M16, O11:O26)</f>
        <v>0.59912761995303299</v>
      </c>
      <c r="P30" s="5">
        <f>FTEST(M11:M16, P11:P13)</f>
        <v>0.77759387624848064</v>
      </c>
    </row>
    <row r="31" spans="1:25">
      <c r="A31" s="61" t="s">
        <v>362</v>
      </c>
      <c r="B31" s="78">
        <v>224</v>
      </c>
      <c r="C31" s="78">
        <v>7.35</v>
      </c>
      <c r="D31" s="78">
        <v>-50.92</v>
      </c>
      <c r="E31" s="78">
        <v>3.55</v>
      </c>
      <c r="F31" s="78">
        <v>12.47</v>
      </c>
      <c r="G31" s="78" t="s">
        <v>3</v>
      </c>
      <c r="M31" s="5" t="s">
        <v>418</v>
      </c>
      <c r="N31" s="91">
        <f>TTEST(M11:M16, N11:N23, 2, 2)</f>
        <v>4.6520199643056426E-3</v>
      </c>
      <c r="O31" s="92">
        <f>TTEST(M11:M16, O11:O26, 2, 2)</f>
        <v>5.4513791013514799E-2</v>
      </c>
      <c r="P31" s="91">
        <f>TTEST(M11:M16, P11:P13, 2, 2)</f>
        <v>1.4485556306217005E-2</v>
      </c>
    </row>
    <row r="32" spans="1:25">
      <c r="A32" s="61" t="s">
        <v>361</v>
      </c>
      <c r="B32" s="47">
        <v>279</v>
      </c>
      <c r="C32" s="47">
        <v>22.61</v>
      </c>
      <c r="D32" s="47">
        <v>5.97</v>
      </c>
      <c r="E32" s="47">
        <v>12.23</v>
      </c>
      <c r="F32" s="47" t="s">
        <v>363</v>
      </c>
      <c r="G32" s="47" t="s">
        <v>364</v>
      </c>
      <c r="N32" s="5" t="s">
        <v>421</v>
      </c>
      <c r="O32" s="5" t="s">
        <v>422</v>
      </c>
      <c r="P32" s="5" t="s">
        <v>423</v>
      </c>
    </row>
    <row r="33" spans="1:24">
      <c r="A33" s="61" t="s">
        <v>365</v>
      </c>
      <c r="B33" s="77">
        <v>36</v>
      </c>
      <c r="C33" s="77">
        <v>-23.87</v>
      </c>
      <c r="D33" s="77">
        <v>0.91</v>
      </c>
      <c r="E33" s="77">
        <v>8.57</v>
      </c>
      <c r="F33" s="77" t="s">
        <v>366</v>
      </c>
      <c r="G33" s="77" t="s">
        <v>367</v>
      </c>
      <c r="M33" s="5" t="s">
        <v>417</v>
      </c>
      <c r="N33" s="5">
        <f>FTEST(N11:N23, O11:O26)</f>
        <v>0.89264599210358553</v>
      </c>
      <c r="O33" s="5">
        <f>FTEST(O11:O26, P11:P13)</f>
        <v>0.96585072574644504</v>
      </c>
      <c r="P33" s="5">
        <f>FTEST(N11:N23, P11:P13)</f>
        <v>0.91793829150735218</v>
      </c>
    </row>
    <row r="34" spans="1:24">
      <c r="A34" s="61" t="s">
        <v>365</v>
      </c>
      <c r="B34" s="83">
        <v>22</v>
      </c>
      <c r="C34" s="83">
        <v>-34.86</v>
      </c>
      <c r="D34" s="83">
        <v>1.99</v>
      </c>
      <c r="E34" s="83">
        <v>9.31</v>
      </c>
      <c r="F34" s="83"/>
      <c r="G34" s="83" t="s">
        <v>229</v>
      </c>
      <c r="M34" s="5" t="s">
        <v>418</v>
      </c>
      <c r="N34" s="5">
        <f>TTEST(N11:N23, O11:O26, 2, 2)</f>
        <v>0.11262264374318927</v>
      </c>
      <c r="O34" s="5">
        <f>TTEST(O11:O26, P11:P13, 2, 2)</f>
        <v>0.17299049098586242</v>
      </c>
      <c r="P34" s="5">
        <f>TTEST(N11:N23, P11:P13, 2,2)</f>
        <v>0.69581917453865483</v>
      </c>
    </row>
    <row r="36" spans="1:24">
      <c r="A36" s="57" t="s">
        <v>369</v>
      </c>
    </row>
    <row r="37" spans="1:24">
      <c r="A37" s="3" t="s">
        <v>48</v>
      </c>
      <c r="B37" s="24">
        <v>86</v>
      </c>
      <c r="C37" s="24">
        <v>-38.869999999999997</v>
      </c>
      <c r="D37" s="24">
        <v>0.63</v>
      </c>
      <c r="E37" s="24">
        <v>6.57</v>
      </c>
      <c r="F37" s="24" t="s">
        <v>6</v>
      </c>
      <c r="G37" s="24" t="s">
        <v>7</v>
      </c>
      <c r="M37" s="123" t="s">
        <v>425</v>
      </c>
      <c r="N37" s="123"/>
      <c r="O37" s="123"/>
    </row>
    <row r="38" spans="1:24">
      <c r="A38" s="37" t="s">
        <v>48</v>
      </c>
      <c r="B38" s="24">
        <v>76.000000000000142</v>
      </c>
      <c r="C38" s="24">
        <v>-70.14</v>
      </c>
      <c r="D38" s="24">
        <v>0.12</v>
      </c>
      <c r="E38" s="24">
        <v>7.74</v>
      </c>
      <c r="F38" s="24" t="s">
        <v>62</v>
      </c>
      <c r="G38" s="24" t="s">
        <v>63</v>
      </c>
      <c r="M38" s="67" t="s">
        <v>242</v>
      </c>
      <c r="N38" s="24" t="s">
        <v>379</v>
      </c>
      <c r="O38" s="26" t="s">
        <v>380</v>
      </c>
      <c r="P38" s="19" t="s">
        <v>381</v>
      </c>
      <c r="R38" t="s">
        <v>396</v>
      </c>
      <c r="S38"/>
      <c r="T38"/>
      <c r="U38"/>
      <c r="V38"/>
      <c r="W38"/>
      <c r="X38"/>
    </row>
    <row r="39" spans="1:24">
      <c r="A39" s="132" t="s">
        <v>48</v>
      </c>
      <c r="B39" s="127">
        <v>188</v>
      </c>
      <c r="C39" s="4">
        <v>-51.55</v>
      </c>
      <c r="D39" s="4">
        <v>0.5</v>
      </c>
      <c r="E39" s="4">
        <v>11.31</v>
      </c>
      <c r="F39" s="4" t="s">
        <v>29</v>
      </c>
      <c r="G39" s="4" t="s">
        <v>74</v>
      </c>
      <c r="M39" s="67">
        <v>49</v>
      </c>
      <c r="N39" s="24">
        <v>71</v>
      </c>
      <c r="O39" s="26">
        <v>59</v>
      </c>
      <c r="P39" s="84">
        <v>22</v>
      </c>
      <c r="R39"/>
      <c r="S39"/>
      <c r="T39"/>
      <c r="U39"/>
      <c r="V39"/>
      <c r="W39"/>
      <c r="X39"/>
    </row>
    <row r="40" spans="1:24" ht="19" thickBot="1">
      <c r="A40" s="132"/>
      <c r="B40" s="127">
        <f>(A40/"0:0:1")</f>
        <v>0</v>
      </c>
      <c r="C40" s="67">
        <v>-85.35</v>
      </c>
      <c r="D40" s="67">
        <v>0.77</v>
      </c>
      <c r="E40" s="67">
        <v>12.73</v>
      </c>
      <c r="F40" s="67"/>
      <c r="G40" s="67" t="s">
        <v>78</v>
      </c>
      <c r="M40" s="85">
        <v>49</v>
      </c>
      <c r="N40" s="93">
        <v>86</v>
      </c>
      <c r="O40" s="37">
        <v>90</v>
      </c>
      <c r="P40" s="11">
        <v>105</v>
      </c>
      <c r="R40" t="s">
        <v>397</v>
      </c>
      <c r="S40"/>
      <c r="T40"/>
      <c r="U40"/>
      <c r="V40"/>
      <c r="W40"/>
      <c r="X40"/>
    </row>
    <row r="41" spans="1:24">
      <c r="A41" s="132"/>
      <c r="B41" s="127">
        <f>(A41/"0:0:1")</f>
        <v>0</v>
      </c>
      <c r="C41" s="26">
        <v>-86.41</v>
      </c>
      <c r="D41" s="26">
        <v>0.43</v>
      </c>
      <c r="E41" s="26">
        <v>7.94</v>
      </c>
      <c r="F41" s="26" t="s">
        <v>79</v>
      </c>
      <c r="G41" s="26" t="s">
        <v>80</v>
      </c>
      <c r="M41" s="11">
        <v>188</v>
      </c>
      <c r="N41" s="3">
        <v>279</v>
      </c>
      <c r="O41" s="3">
        <v>69</v>
      </c>
      <c r="P41" s="94">
        <v>184</v>
      </c>
      <c r="R41" s="89" t="s">
        <v>398</v>
      </c>
      <c r="S41" s="89" t="s">
        <v>399</v>
      </c>
      <c r="T41" s="89" t="s">
        <v>400</v>
      </c>
      <c r="U41" s="89" t="s">
        <v>401</v>
      </c>
      <c r="V41" s="89" t="s">
        <v>402</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403</v>
      </c>
      <c r="S42" s="42">
        <v>6</v>
      </c>
      <c r="T42" s="42">
        <v>1163.9999999999998</v>
      </c>
      <c r="U42" s="42">
        <v>193.99999999999997</v>
      </c>
      <c r="V42" s="42">
        <v>36080.000000000007</v>
      </c>
      <c r="W42"/>
      <c r="X42"/>
    </row>
    <row r="43" spans="1:24">
      <c r="A43" s="127" t="s">
        <v>158</v>
      </c>
      <c r="B43" s="127">
        <v>105</v>
      </c>
      <c r="C43" s="24">
        <v>-21.55</v>
      </c>
      <c r="D43" s="24">
        <v>1.48</v>
      </c>
      <c r="E43" s="24">
        <v>10.09</v>
      </c>
      <c r="F43" s="24" t="s">
        <v>156</v>
      </c>
      <c r="G43" s="24" t="s">
        <v>159</v>
      </c>
      <c r="M43" s="67">
        <v>182</v>
      </c>
      <c r="N43" s="86">
        <v>71</v>
      </c>
      <c r="O43" s="3">
        <v>224</v>
      </c>
      <c r="P43" s="94"/>
      <c r="R43" s="42" t="s">
        <v>404</v>
      </c>
      <c r="S43" s="42">
        <v>11</v>
      </c>
      <c r="T43" s="42">
        <v>1124.0000000000005</v>
      </c>
      <c r="U43" s="42">
        <v>102.18181818181823</v>
      </c>
      <c r="V43" s="42">
        <v>8493.7636363636302</v>
      </c>
      <c r="W43"/>
      <c r="X43"/>
    </row>
    <row r="44" spans="1:24">
      <c r="A44" s="127"/>
      <c r="B44" s="127"/>
      <c r="C44" s="19">
        <v>10.77</v>
      </c>
      <c r="D44" s="19">
        <v>1.18</v>
      </c>
      <c r="E44" s="19">
        <v>12.37</v>
      </c>
      <c r="F44" s="19" t="s">
        <v>160</v>
      </c>
      <c r="G44" s="19" t="s">
        <v>161</v>
      </c>
      <c r="M44" s="85">
        <v>561</v>
      </c>
      <c r="N44" s="86">
        <v>279</v>
      </c>
      <c r="O44" s="3">
        <v>36.000000000000007</v>
      </c>
      <c r="P44" s="94"/>
      <c r="R44" s="42" t="s">
        <v>405</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406</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370</v>
      </c>
      <c r="M48" s="3"/>
      <c r="N48" s="11">
        <v>105</v>
      </c>
      <c r="O48" s="35">
        <v>69</v>
      </c>
      <c r="P48" s="3"/>
      <c r="R48" t="s">
        <v>407</v>
      </c>
      <c r="S48"/>
      <c r="T48"/>
      <c r="U48"/>
      <c r="V48"/>
      <c r="W48"/>
      <c r="X48"/>
    </row>
    <row r="49" spans="1:24">
      <c r="A49" s="155" t="s">
        <v>371</v>
      </c>
      <c r="B49" s="158">
        <v>184</v>
      </c>
      <c r="C49" s="34">
        <v>-17.54</v>
      </c>
      <c r="D49" s="34">
        <v>0.1</v>
      </c>
      <c r="E49" s="34">
        <v>4.01</v>
      </c>
      <c r="F49" s="34" t="s">
        <v>319</v>
      </c>
      <c r="G49" s="34" t="s">
        <v>320</v>
      </c>
      <c r="M49" s="3"/>
      <c r="N49" s="3">
        <v>46.000000000000099</v>
      </c>
      <c r="O49" s="94">
        <v>86</v>
      </c>
      <c r="P49" s="3"/>
      <c r="R49" s="89" t="s">
        <v>408</v>
      </c>
      <c r="S49" s="89" t="s">
        <v>409</v>
      </c>
      <c r="T49" s="89" t="s">
        <v>410</v>
      </c>
      <c r="U49" s="89" t="s">
        <v>402</v>
      </c>
      <c r="V49" s="89" t="s">
        <v>411</v>
      </c>
      <c r="W49" s="89" t="s">
        <v>412</v>
      </c>
      <c r="X49" s="89" t="s">
        <v>413</v>
      </c>
    </row>
    <row r="50" spans="1:24">
      <c r="A50" s="156"/>
      <c r="B50" s="158"/>
      <c r="C50" s="36">
        <v>-39.72</v>
      </c>
      <c r="D50" s="36">
        <v>29.52</v>
      </c>
      <c r="E50" s="36">
        <v>9.5299999999999994</v>
      </c>
      <c r="F50" s="36" t="s">
        <v>321</v>
      </c>
      <c r="G50" s="36" t="s">
        <v>322</v>
      </c>
      <c r="M50" s="3"/>
      <c r="N50" s="3"/>
      <c r="O50" s="87">
        <v>224</v>
      </c>
      <c r="P50" s="3"/>
      <c r="R50" s="42" t="s">
        <v>414</v>
      </c>
      <c r="S50" s="42">
        <v>44901.827221797779</v>
      </c>
      <c r="T50" s="42">
        <v>3</v>
      </c>
      <c r="U50" s="42">
        <v>14967.27574059926</v>
      </c>
      <c r="V50" s="42">
        <v>1.3330482193287285</v>
      </c>
      <c r="W50" s="90">
        <v>0.28212283365915392</v>
      </c>
      <c r="X50" s="42">
        <v>2.9222771906450378</v>
      </c>
    </row>
    <row r="51" spans="1:24">
      <c r="A51" s="156"/>
      <c r="B51" s="158"/>
      <c r="C51" s="80">
        <v>-100</v>
      </c>
      <c r="D51" s="80">
        <v>1.86</v>
      </c>
      <c r="E51" s="80">
        <v>9.14</v>
      </c>
      <c r="F51" s="80" t="s">
        <v>323</v>
      </c>
      <c r="G51" s="80" t="s">
        <v>324</v>
      </c>
      <c r="M51" s="3"/>
      <c r="N51" s="3"/>
      <c r="O51" s="87">
        <v>36</v>
      </c>
      <c r="P51" s="3"/>
      <c r="R51" s="42" t="s">
        <v>415</v>
      </c>
      <c r="S51" s="42">
        <v>336835.73160173156</v>
      </c>
      <c r="T51" s="42">
        <v>30</v>
      </c>
      <c r="U51" s="42">
        <v>11227.857720057718</v>
      </c>
      <c r="V51" s="42"/>
      <c r="W51" s="42"/>
      <c r="X51" s="42"/>
    </row>
    <row r="52" spans="1:24">
      <c r="A52" s="156"/>
      <c r="B52" s="158"/>
      <c r="C52" s="80">
        <v>-80.069999999999993</v>
      </c>
      <c r="D52" s="80">
        <v>3.44</v>
      </c>
      <c r="E52" s="80">
        <v>9.2200000000000006</v>
      </c>
      <c r="F52" s="80" t="s">
        <v>3</v>
      </c>
      <c r="G52" s="80" t="s">
        <v>325</v>
      </c>
      <c r="M52" s="3"/>
      <c r="N52" s="11"/>
      <c r="O52" s="11">
        <v>188</v>
      </c>
      <c r="P52" s="3"/>
      <c r="R52" s="42"/>
      <c r="S52" s="42"/>
      <c r="T52" s="42"/>
      <c r="U52" s="42"/>
      <c r="V52" s="42"/>
      <c r="W52" s="42"/>
      <c r="X52" s="42"/>
    </row>
    <row r="53" spans="1:24" ht="19" thickBot="1">
      <c r="A53" s="157"/>
      <c r="B53" s="158"/>
      <c r="C53" s="36">
        <v>-43.1</v>
      </c>
      <c r="D53" s="36">
        <v>1.83</v>
      </c>
      <c r="E53" s="36">
        <v>8.19</v>
      </c>
      <c r="F53" s="36" t="s">
        <v>326</v>
      </c>
      <c r="G53" s="36" t="s">
        <v>327</v>
      </c>
      <c r="R53" s="88" t="s">
        <v>400</v>
      </c>
      <c r="S53" s="88">
        <v>381737.55882352934</v>
      </c>
      <c r="T53" s="88">
        <v>33</v>
      </c>
      <c r="U53" s="88"/>
      <c r="V53" s="88"/>
      <c r="W53" s="88"/>
      <c r="X53" s="88"/>
    </row>
    <row r="54" spans="1:24">
      <c r="A54" s="61" t="s">
        <v>372</v>
      </c>
      <c r="B54" s="36">
        <v>58</v>
      </c>
      <c r="C54" s="80">
        <v>-33.17</v>
      </c>
      <c r="D54" s="80">
        <v>0.52</v>
      </c>
      <c r="E54" s="80">
        <v>12.58</v>
      </c>
      <c r="F54" s="80"/>
      <c r="G54" s="80" t="s">
        <v>373</v>
      </c>
    </row>
    <row r="55" spans="1:24">
      <c r="A55" s="61" t="s">
        <v>371</v>
      </c>
      <c r="B55" s="36">
        <v>164</v>
      </c>
      <c r="C55" s="81">
        <v>-53.66</v>
      </c>
      <c r="D55" s="82">
        <v>0.19</v>
      </c>
      <c r="E55" s="82">
        <v>15.32</v>
      </c>
      <c r="F55" s="82" t="s">
        <v>374</v>
      </c>
      <c r="G55" s="82" t="s">
        <v>375</v>
      </c>
    </row>
    <row r="56" spans="1:24">
      <c r="A56" s="61" t="s">
        <v>371</v>
      </c>
      <c r="B56" s="36">
        <v>124</v>
      </c>
      <c r="C56" s="80">
        <v>-40.770000000000003</v>
      </c>
      <c r="D56" s="80">
        <v>0.21</v>
      </c>
      <c r="E56" s="80">
        <v>14.61</v>
      </c>
      <c r="F56" s="80" t="s">
        <v>374</v>
      </c>
      <c r="G56" s="80" t="s">
        <v>376</v>
      </c>
    </row>
    <row r="57" spans="1:24">
      <c r="A57" s="61" t="s">
        <v>371</v>
      </c>
      <c r="B57" s="36">
        <v>213</v>
      </c>
      <c r="C57" s="80">
        <v>-20.07</v>
      </c>
      <c r="D57" s="80">
        <v>4.46</v>
      </c>
      <c r="E57" s="80">
        <v>24.96</v>
      </c>
      <c r="F57" s="80" t="s">
        <v>3</v>
      </c>
      <c r="G57" s="80" t="s">
        <v>377</v>
      </c>
    </row>
    <row r="58" spans="1:24">
      <c r="A58" s="1" t="s">
        <v>382</v>
      </c>
      <c r="B58" s="66">
        <v>182</v>
      </c>
      <c r="C58" s="66">
        <v>-51.76</v>
      </c>
      <c r="D58" s="66">
        <v>2.52</v>
      </c>
      <c r="E58" s="66">
        <v>15.23</v>
      </c>
      <c r="F58" s="66" t="s">
        <v>29</v>
      </c>
      <c r="G58" s="66" t="s">
        <v>383</v>
      </c>
      <c r="O58" s="10"/>
    </row>
    <row r="59" spans="1:24">
      <c r="A59" s="18" t="s">
        <v>384</v>
      </c>
      <c r="B59" s="69">
        <v>561</v>
      </c>
      <c r="C59" s="69">
        <v>-32.96</v>
      </c>
      <c r="D59" s="69">
        <v>23.02</v>
      </c>
      <c r="E59" s="69">
        <v>10.11</v>
      </c>
      <c r="F59" s="69" t="s">
        <v>385</v>
      </c>
      <c r="G59" s="69" t="s">
        <v>386</v>
      </c>
      <c r="O59" s="9"/>
    </row>
  </sheetData>
  <mergeCells count="12">
    <mergeCell ref="M9:P9"/>
    <mergeCell ref="M37:O37"/>
    <mergeCell ref="A49:A53"/>
    <mergeCell ref="B49:B53"/>
    <mergeCell ref="B6:B7"/>
    <mergeCell ref="B10:B13"/>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E1" workbookViewId="0">
      <selection activeCell="Q29" sqref="Q29"/>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389</v>
      </c>
      <c r="N3" s="5" t="s">
        <v>390</v>
      </c>
      <c r="O3" s="5" t="s">
        <v>1</v>
      </c>
      <c r="P3" s="5" t="s">
        <v>391</v>
      </c>
      <c r="Q3" s="5" t="s">
        <v>392</v>
      </c>
    </row>
    <row r="4" spans="1:24">
      <c r="A4" s="3" t="s">
        <v>51</v>
      </c>
      <c r="B4" s="23">
        <v>70</v>
      </c>
      <c r="C4" s="23">
        <v>89.37</v>
      </c>
      <c r="D4" s="23">
        <v>1.29</v>
      </c>
      <c r="E4" s="23">
        <v>5.39</v>
      </c>
      <c r="F4" s="23" t="s">
        <v>37</v>
      </c>
      <c r="G4" s="23" t="s">
        <v>162</v>
      </c>
      <c r="L4" s="21" t="s">
        <v>428</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429</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430</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426</v>
      </c>
    </row>
    <row r="8" spans="1:24">
      <c r="A8" s="5" t="s">
        <v>18</v>
      </c>
      <c r="B8" s="5">
        <v>69</v>
      </c>
      <c r="C8" s="22">
        <v>16.48</v>
      </c>
      <c r="D8" s="22">
        <v>0.6</v>
      </c>
      <c r="E8" s="22">
        <v>11.84</v>
      </c>
      <c r="F8" s="21" t="s">
        <v>20</v>
      </c>
      <c r="G8" s="21" t="s">
        <v>39</v>
      </c>
      <c r="M8" s="123" t="s">
        <v>1</v>
      </c>
      <c r="N8" s="123"/>
      <c r="O8" s="123"/>
    </row>
    <row r="9" spans="1:24">
      <c r="A9" s="3" t="s">
        <v>22</v>
      </c>
      <c r="B9" s="5">
        <v>37.000000000000043</v>
      </c>
      <c r="C9" s="22">
        <v>37.82</v>
      </c>
      <c r="D9" s="22">
        <v>1.04</v>
      </c>
      <c r="E9" s="22">
        <v>7.49</v>
      </c>
      <c r="F9" s="21" t="s">
        <v>20</v>
      </c>
      <c r="G9" s="21" t="s">
        <v>23</v>
      </c>
      <c r="M9" s="21" t="s">
        <v>428</v>
      </c>
      <c r="N9" s="31" t="s">
        <v>429</v>
      </c>
      <c r="O9" s="23" t="s">
        <v>430</v>
      </c>
      <c r="Q9" t="s">
        <v>396</v>
      </c>
      <c r="R9"/>
      <c r="S9"/>
      <c r="T9"/>
      <c r="U9"/>
      <c r="V9"/>
      <c r="W9"/>
      <c r="X9"/>
    </row>
    <row r="10" spans="1:24">
      <c r="A10" s="3" t="s">
        <v>25</v>
      </c>
      <c r="B10" s="5">
        <v>38.000000000000071</v>
      </c>
      <c r="C10" s="22">
        <v>21.97</v>
      </c>
      <c r="D10" s="22">
        <v>0.77</v>
      </c>
      <c r="E10" s="22">
        <v>9.07</v>
      </c>
      <c r="F10" s="21"/>
      <c r="G10" s="21" t="s">
        <v>40</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M11" s="22">
        <v>16.48</v>
      </c>
      <c r="N11" s="4">
        <v>20.49</v>
      </c>
      <c r="O11" s="24">
        <v>21.76</v>
      </c>
      <c r="Q11" t="s">
        <v>397</v>
      </c>
      <c r="R11"/>
      <c r="S11"/>
      <c r="T11"/>
      <c r="U11"/>
      <c r="V11"/>
      <c r="W11"/>
      <c r="X11"/>
    </row>
    <row r="12" spans="1:24">
      <c r="A12" s="3" t="s">
        <v>59</v>
      </c>
      <c r="B12" s="5">
        <v>33.000000000000064</v>
      </c>
      <c r="C12" s="22">
        <v>58.73</v>
      </c>
      <c r="D12" s="22">
        <v>0.15</v>
      </c>
      <c r="E12" s="22">
        <v>5.66</v>
      </c>
      <c r="F12" s="22" t="s">
        <v>37</v>
      </c>
      <c r="G12" s="22" t="s">
        <v>60</v>
      </c>
      <c r="M12" s="22">
        <v>37.82</v>
      </c>
      <c r="N12" s="100">
        <v>37.18</v>
      </c>
      <c r="O12" s="47">
        <v>30</v>
      </c>
      <c r="Q12" s="89" t="s">
        <v>398</v>
      </c>
      <c r="R12" s="89" t="s">
        <v>399</v>
      </c>
      <c r="S12" s="89" t="s">
        <v>400</v>
      </c>
      <c r="T12" s="89" t="s">
        <v>401</v>
      </c>
      <c r="U12" s="89" t="s">
        <v>402</v>
      </c>
      <c r="V12"/>
      <c r="W12"/>
      <c r="X12"/>
    </row>
    <row r="13" spans="1:24">
      <c r="A13" s="132" t="s">
        <v>81</v>
      </c>
      <c r="B13" s="127">
        <v>90.999999999999943</v>
      </c>
      <c r="C13" s="22">
        <v>69.72</v>
      </c>
      <c r="D13" s="22">
        <v>0.98</v>
      </c>
      <c r="E13" s="22">
        <v>5.71</v>
      </c>
      <c r="F13" s="22" t="s">
        <v>85</v>
      </c>
      <c r="G13" s="22" t="s">
        <v>86</v>
      </c>
      <c r="M13" s="22">
        <v>21.97</v>
      </c>
      <c r="N13" s="100">
        <v>57.46</v>
      </c>
      <c r="Q13" s="42" t="s">
        <v>431</v>
      </c>
      <c r="R13" s="42">
        <v>54</v>
      </c>
      <c r="S13" s="42">
        <v>2495.5100000000002</v>
      </c>
      <c r="T13" s="42">
        <v>46.21314814814815</v>
      </c>
      <c r="U13" s="42">
        <v>673.0828332983931</v>
      </c>
      <c r="V13"/>
      <c r="W13"/>
      <c r="X13"/>
    </row>
    <row r="14" spans="1:24">
      <c r="A14" s="132"/>
      <c r="B14" s="127"/>
      <c r="C14" s="22">
        <v>69.510000000000005</v>
      </c>
      <c r="D14" s="22">
        <v>1.23</v>
      </c>
      <c r="E14" s="22">
        <v>6.84</v>
      </c>
      <c r="F14" s="22" t="s">
        <v>87</v>
      </c>
      <c r="G14" s="22" t="s">
        <v>88</v>
      </c>
      <c r="M14" s="22">
        <v>41.83</v>
      </c>
      <c r="N14" s="4">
        <v>99.08</v>
      </c>
      <c r="Q14" s="42" t="s">
        <v>432</v>
      </c>
      <c r="R14" s="42">
        <v>5</v>
      </c>
      <c r="S14" s="42">
        <v>269.35000000000002</v>
      </c>
      <c r="T14" s="42">
        <v>53.870000000000005</v>
      </c>
      <c r="U14" s="42">
        <v>862.80639999999948</v>
      </c>
      <c r="V14"/>
      <c r="W14"/>
      <c r="X14"/>
    </row>
    <row r="15" spans="1:24" ht="19" thickBot="1">
      <c r="A15" s="17" t="s">
        <v>275</v>
      </c>
      <c r="B15" s="162">
        <v>96</v>
      </c>
      <c r="C15" s="22">
        <v>31.06</v>
      </c>
      <c r="D15" s="22">
        <v>0.45</v>
      </c>
      <c r="E15" s="22">
        <v>11.75</v>
      </c>
      <c r="F15" s="22"/>
      <c r="G15" s="22" t="s">
        <v>278</v>
      </c>
      <c r="M15" s="22">
        <v>58.73</v>
      </c>
      <c r="Q15" s="88" t="s">
        <v>433</v>
      </c>
      <c r="R15" s="88">
        <v>3</v>
      </c>
      <c r="S15" s="88">
        <v>141.13</v>
      </c>
      <c r="T15" s="88">
        <v>47.043333333333329</v>
      </c>
      <c r="U15" s="88">
        <v>1360.6344333333341</v>
      </c>
      <c r="V15"/>
      <c r="W15"/>
      <c r="X15"/>
    </row>
    <row r="16" spans="1:24">
      <c r="A16" s="17" t="s">
        <v>275</v>
      </c>
      <c r="B16" s="137"/>
      <c r="C16" s="4">
        <v>55.14</v>
      </c>
      <c r="D16" s="4">
        <v>0.85</v>
      </c>
      <c r="E16" s="4">
        <v>5.53</v>
      </c>
      <c r="F16" s="4"/>
      <c r="G16" s="4" t="s">
        <v>91</v>
      </c>
      <c r="M16" s="22">
        <v>69.72</v>
      </c>
      <c r="Q16"/>
      <c r="R16"/>
      <c r="S16"/>
      <c r="T16"/>
      <c r="U16"/>
      <c r="V16"/>
      <c r="W16"/>
      <c r="X16"/>
    </row>
    <row r="17" spans="1:24">
      <c r="A17" s="17" t="s">
        <v>275</v>
      </c>
      <c r="B17" s="163"/>
      <c r="C17" s="4">
        <v>20.49</v>
      </c>
      <c r="D17" s="4">
        <v>0.75</v>
      </c>
      <c r="E17" s="4">
        <v>6.14</v>
      </c>
      <c r="F17" s="4"/>
      <c r="G17" s="4" t="s">
        <v>92</v>
      </c>
      <c r="M17" s="22">
        <v>69.510000000000005</v>
      </c>
      <c r="Q17"/>
      <c r="R17"/>
      <c r="S17"/>
      <c r="T17"/>
      <c r="U17"/>
      <c r="V17"/>
      <c r="W17"/>
      <c r="X17"/>
    </row>
    <row r="18" spans="1:24" ht="19" thickBot="1">
      <c r="A18" s="127" t="s">
        <v>192</v>
      </c>
      <c r="B18" s="164">
        <v>42.999999999999929</v>
      </c>
      <c r="C18" s="22">
        <v>-2.54</v>
      </c>
      <c r="D18" s="22">
        <v>0.62</v>
      </c>
      <c r="E18" s="22">
        <v>6.76</v>
      </c>
      <c r="F18" s="22" t="s">
        <v>85</v>
      </c>
      <c r="G18" s="22" t="s">
        <v>94</v>
      </c>
      <c r="M18" s="22">
        <v>31.06</v>
      </c>
      <c r="Q18" t="s">
        <v>407</v>
      </c>
      <c r="R18"/>
      <c r="S18"/>
      <c r="T18"/>
      <c r="U18"/>
      <c r="V18"/>
      <c r="W18"/>
      <c r="X18"/>
    </row>
    <row r="19" spans="1:24">
      <c r="A19" s="127"/>
      <c r="B19" s="164"/>
      <c r="C19" s="22">
        <v>26.62</v>
      </c>
      <c r="D19" s="22">
        <v>1.03</v>
      </c>
      <c r="E19" s="22">
        <v>5.29</v>
      </c>
      <c r="F19" s="22" t="s">
        <v>87</v>
      </c>
      <c r="G19" s="22" t="s">
        <v>95</v>
      </c>
      <c r="M19" s="22">
        <v>-2.54</v>
      </c>
      <c r="Q19" s="89" t="s">
        <v>408</v>
      </c>
      <c r="R19" s="89" t="s">
        <v>409</v>
      </c>
      <c r="S19" s="89" t="s">
        <v>410</v>
      </c>
      <c r="T19" s="89" t="s">
        <v>402</v>
      </c>
      <c r="U19" s="89" t="s">
        <v>411</v>
      </c>
      <c r="V19" s="89" t="s">
        <v>412</v>
      </c>
      <c r="W19" s="89" t="s">
        <v>413</v>
      </c>
      <c r="X19"/>
    </row>
    <row r="20" spans="1:24">
      <c r="A20" s="3" t="s">
        <v>21</v>
      </c>
      <c r="B20" s="21">
        <v>58.999999999999837</v>
      </c>
      <c r="C20" s="22">
        <v>78.8</v>
      </c>
      <c r="D20" s="22">
        <v>4.2</v>
      </c>
      <c r="E20" s="22">
        <v>7.91</v>
      </c>
      <c r="F20" s="22" t="s">
        <v>37</v>
      </c>
      <c r="G20" s="21" t="s">
        <v>101</v>
      </c>
      <c r="M20" s="22">
        <v>26.62</v>
      </c>
      <c r="Q20" s="42" t="s">
        <v>414</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415</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400</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row>
    <row r="30" spans="1:24">
      <c r="A30" s="43" t="s">
        <v>146</v>
      </c>
      <c r="B30" s="97">
        <v>96.999999999999986</v>
      </c>
      <c r="C30" s="21">
        <v>25.35</v>
      </c>
      <c r="D30" s="21">
        <v>1.55</v>
      </c>
      <c r="E30" s="21">
        <v>6.46</v>
      </c>
      <c r="F30" s="21" t="s">
        <v>87</v>
      </c>
      <c r="G30" s="21" t="s">
        <v>147</v>
      </c>
      <c r="M30" s="21">
        <v>18.8</v>
      </c>
    </row>
    <row r="31" spans="1:24">
      <c r="A31" s="125" t="s">
        <v>27</v>
      </c>
      <c r="B31" s="165">
        <v>189</v>
      </c>
      <c r="C31" s="21">
        <v>43.1</v>
      </c>
      <c r="D31" s="21">
        <v>1.1499999999999999</v>
      </c>
      <c r="E31" s="21">
        <v>7.68</v>
      </c>
      <c r="F31" s="21" t="s">
        <v>87</v>
      </c>
      <c r="G31" s="21" t="s">
        <v>150</v>
      </c>
      <c r="M31" s="21">
        <v>25.35</v>
      </c>
    </row>
    <row r="32" spans="1:24">
      <c r="A32" s="125"/>
      <c r="B32" s="165"/>
      <c r="C32" s="21">
        <v>62.11</v>
      </c>
      <c r="D32" s="21">
        <v>1.34</v>
      </c>
      <c r="E32" s="21">
        <v>10.43</v>
      </c>
      <c r="F32" s="21" t="s">
        <v>37</v>
      </c>
      <c r="G32" s="21" t="s">
        <v>151</v>
      </c>
      <c r="M32" s="21">
        <v>43.1</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4" t="s">
        <v>171</v>
      </c>
      <c r="B35" s="161">
        <v>50</v>
      </c>
      <c r="C35" s="21">
        <v>47.11</v>
      </c>
      <c r="D35" s="21">
        <v>1.42</v>
      </c>
      <c r="E35" s="21">
        <v>6.94</v>
      </c>
      <c r="F35" s="21" t="s">
        <v>172</v>
      </c>
      <c r="G35" s="21" t="s">
        <v>173</v>
      </c>
      <c r="M35" s="21">
        <v>82.82</v>
      </c>
    </row>
    <row r="36" spans="1:13">
      <c r="A36" s="133"/>
      <c r="B36" s="16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1">
        <v>90.000000000000057</v>
      </c>
      <c r="C41" s="21">
        <v>49.23</v>
      </c>
      <c r="D41" s="21">
        <v>0.78</v>
      </c>
      <c r="E41" s="21">
        <v>7.14</v>
      </c>
      <c r="F41" s="21" t="s">
        <v>47</v>
      </c>
      <c r="G41" s="21" t="s">
        <v>79</v>
      </c>
      <c r="M41" s="21">
        <v>14.58</v>
      </c>
    </row>
    <row r="42" spans="1:13">
      <c r="B42" s="16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427</v>
      </c>
      <c r="M52" s="22">
        <v>24.45</v>
      </c>
    </row>
    <row r="53" spans="1:13">
      <c r="A53" s="3" t="s">
        <v>253</v>
      </c>
      <c r="B53" s="127">
        <v>84</v>
      </c>
      <c r="C53" s="22">
        <v>24.15</v>
      </c>
      <c r="D53" s="22">
        <v>29.37</v>
      </c>
      <c r="E53" s="22">
        <v>0.75</v>
      </c>
      <c r="F53" s="22">
        <v>6.82</v>
      </c>
      <c r="G53" s="22" t="s">
        <v>47</v>
      </c>
      <c r="H53" s="3" t="s">
        <v>251</v>
      </c>
      <c r="M53" s="22">
        <v>53.45</v>
      </c>
    </row>
    <row r="54" spans="1:13">
      <c r="A54" s="3"/>
      <c r="B54" s="127"/>
      <c r="C54" s="22">
        <v>24.45</v>
      </c>
      <c r="D54" s="22">
        <v>54.72</v>
      </c>
      <c r="E54" s="22">
        <v>0.66</v>
      </c>
      <c r="F54" s="22">
        <v>7.12</v>
      </c>
      <c r="G54" s="22" t="s">
        <v>37</v>
      </c>
      <c r="H54" s="3" t="s">
        <v>252</v>
      </c>
      <c r="M54" s="22">
        <v>51.13</v>
      </c>
    </row>
    <row r="55" spans="1:13">
      <c r="A55" s="127" t="s">
        <v>11</v>
      </c>
      <c r="B55" s="127">
        <v>63</v>
      </c>
      <c r="C55" s="100">
        <v>37.18</v>
      </c>
      <c r="D55" s="100">
        <v>1.38</v>
      </c>
      <c r="E55" s="100">
        <v>6.57</v>
      </c>
      <c r="F55" s="100" t="s">
        <v>75</v>
      </c>
      <c r="G55" s="100" t="s">
        <v>76</v>
      </c>
      <c r="H55" s="3"/>
      <c r="M55" s="22">
        <v>66.34</v>
      </c>
    </row>
    <row r="56" spans="1:13">
      <c r="A56" s="127"/>
      <c r="B56" s="127"/>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3" t="s">
        <v>255</v>
      </c>
      <c r="N67" s="123"/>
      <c r="O67" s="123"/>
    </row>
    <row r="68" spans="1:23">
      <c r="A68" s="3" t="s">
        <v>5</v>
      </c>
      <c r="B68" s="86">
        <v>38</v>
      </c>
      <c r="C68" s="47">
        <v>30</v>
      </c>
      <c r="D68" s="47">
        <v>0.56000000000000005</v>
      </c>
      <c r="E68" s="47">
        <v>7.13</v>
      </c>
      <c r="F68" s="47" t="s">
        <v>219</v>
      </c>
      <c r="G68" s="47" t="s">
        <v>228</v>
      </c>
      <c r="M68" s="21" t="s">
        <v>428</v>
      </c>
      <c r="N68" s="31" t="s">
        <v>429</v>
      </c>
      <c r="O68" s="23" t="s">
        <v>430</v>
      </c>
      <c r="Q68" t="s">
        <v>396</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397</v>
      </c>
      <c r="R70"/>
      <c r="S70"/>
      <c r="T70"/>
      <c r="U70"/>
      <c r="V70"/>
      <c r="W70"/>
    </row>
    <row r="71" spans="1:23">
      <c r="M71" s="5">
        <v>37.000000000000043</v>
      </c>
      <c r="N71" s="4">
        <v>94.000000000000114</v>
      </c>
      <c r="O71" s="86">
        <v>38</v>
      </c>
      <c r="Q71" s="89" t="s">
        <v>398</v>
      </c>
      <c r="R71" s="89" t="s">
        <v>399</v>
      </c>
      <c r="S71" s="89" t="s">
        <v>400</v>
      </c>
      <c r="T71" s="89" t="s">
        <v>401</v>
      </c>
      <c r="U71" s="89" t="s">
        <v>402</v>
      </c>
      <c r="V71"/>
      <c r="W71"/>
    </row>
    <row r="72" spans="1:23">
      <c r="M72" s="5">
        <v>38.000000000000071</v>
      </c>
      <c r="Q72" s="42" t="s">
        <v>431</v>
      </c>
      <c r="R72" s="42">
        <v>48</v>
      </c>
      <c r="S72" s="42">
        <v>4269</v>
      </c>
      <c r="T72" s="42">
        <v>88.9375</v>
      </c>
      <c r="U72" s="42">
        <v>3763.5492021276618</v>
      </c>
      <c r="V72"/>
      <c r="W72"/>
    </row>
    <row r="73" spans="1:23">
      <c r="M73" s="5">
        <v>77.000000000000099</v>
      </c>
      <c r="N73" s="9"/>
      <c r="Q73" s="42" t="s">
        <v>432</v>
      </c>
      <c r="R73" s="42">
        <v>3</v>
      </c>
      <c r="S73" s="42">
        <v>253.00000000000011</v>
      </c>
      <c r="T73" s="42">
        <v>84.333333333333371</v>
      </c>
      <c r="U73" s="42">
        <v>342.33333333333394</v>
      </c>
      <c r="V73"/>
      <c r="W73"/>
    </row>
    <row r="74" spans="1:23" ht="19" thickBot="1">
      <c r="M74" s="5">
        <v>33.000000000000064</v>
      </c>
      <c r="Q74" s="88" t="s">
        <v>433</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407</v>
      </c>
      <c r="R77"/>
      <c r="S77"/>
      <c r="T77"/>
      <c r="U77"/>
      <c r="V77"/>
      <c r="W77"/>
    </row>
    <row r="78" spans="1:23">
      <c r="M78" s="21">
        <v>58.999999999999837</v>
      </c>
      <c r="Q78" s="89" t="s">
        <v>408</v>
      </c>
      <c r="R78" s="89" t="s">
        <v>409</v>
      </c>
      <c r="S78" s="89" t="s">
        <v>410</v>
      </c>
      <c r="T78" s="89" t="s">
        <v>402</v>
      </c>
      <c r="U78" s="89" t="s">
        <v>411</v>
      </c>
      <c r="V78" s="89" t="s">
        <v>412</v>
      </c>
      <c r="W78" s="89" t="s">
        <v>413</v>
      </c>
    </row>
    <row r="79" spans="1:23">
      <c r="M79" s="21">
        <v>16.999999999999861</v>
      </c>
      <c r="Q79" s="42" t="s">
        <v>414</v>
      </c>
      <c r="R79" s="42">
        <v>755.28009259252576</v>
      </c>
      <c r="S79" s="42">
        <v>2</v>
      </c>
      <c r="T79" s="42">
        <v>377.64004629626288</v>
      </c>
      <c r="U79" s="42">
        <v>0.10684991962335197</v>
      </c>
      <c r="V79" s="42">
        <v>0.8988611713069723</v>
      </c>
      <c r="W79" s="42">
        <v>3.1787992920529744</v>
      </c>
    </row>
    <row r="80" spans="1:23">
      <c r="M80" s="21">
        <v>73.999999999999787</v>
      </c>
      <c r="Q80" s="42" t="s">
        <v>415</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400</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39" t="s">
        <v>443</v>
      </c>
      <c r="L1" s="139"/>
      <c r="N1" s="1"/>
      <c r="O1" s="139" t="s">
        <v>459</v>
      </c>
      <c r="P1" s="139"/>
      <c r="Q1" s="1"/>
    </row>
    <row r="2" spans="1:19">
      <c r="A2" s="114" t="s">
        <v>442</v>
      </c>
      <c r="B2" s="114"/>
      <c r="C2" s="114"/>
      <c r="G2" t="s">
        <v>444</v>
      </c>
      <c r="H2" t="s">
        <v>445</v>
      </c>
      <c r="J2" s="1" t="s">
        <v>458</v>
      </c>
      <c r="K2" s="1" t="s">
        <v>444</v>
      </c>
      <c r="L2" s="1" t="s">
        <v>445</v>
      </c>
      <c r="N2" s="1" t="s">
        <v>458</v>
      </c>
      <c r="O2" s="1" t="s">
        <v>460</v>
      </c>
      <c r="P2" s="1" t="s">
        <v>461</v>
      </c>
      <c r="Q2" s="1" t="s">
        <v>462</v>
      </c>
      <c r="S2" t="s">
        <v>463</v>
      </c>
    </row>
    <row r="3" spans="1:19">
      <c r="A3" t="s">
        <v>438</v>
      </c>
      <c r="F3" t="s">
        <v>443</v>
      </c>
      <c r="G3">
        <v>36</v>
      </c>
      <c r="H3">
        <v>9</v>
      </c>
      <c r="I3" t="s">
        <v>468</v>
      </c>
      <c r="J3" s="1" t="s">
        <v>453</v>
      </c>
      <c r="K3" s="1">
        <v>36</v>
      </c>
      <c r="L3" s="1">
        <v>9</v>
      </c>
      <c r="N3" s="1" t="s">
        <v>453</v>
      </c>
      <c r="O3" s="1">
        <v>0.12139129095746982</v>
      </c>
      <c r="P3" s="1">
        <v>0.34689912774848936</v>
      </c>
      <c r="Q3" s="1">
        <v>-0.21247577609848489</v>
      </c>
      <c r="S3">
        <f>TTEST(P3:P12, Q3:Q12, 2, 1)</f>
        <v>0.34431909936118799</v>
      </c>
    </row>
    <row r="4" spans="1:19">
      <c r="A4" t="s">
        <v>439</v>
      </c>
      <c r="B4" t="s">
        <v>440</v>
      </c>
      <c r="C4" t="s">
        <v>441</v>
      </c>
      <c r="I4" t="s">
        <v>469</v>
      </c>
      <c r="J4" s="1" t="s">
        <v>485</v>
      </c>
      <c r="K4" s="1">
        <v>8</v>
      </c>
      <c r="L4" s="1">
        <v>10</v>
      </c>
      <c r="N4" s="1" t="s">
        <v>485</v>
      </c>
      <c r="O4" s="1">
        <v>6.7715014856390851E-2</v>
      </c>
      <c r="P4" s="1">
        <v>0.56132332531631868</v>
      </c>
      <c r="Q4" s="1">
        <v>-0.23630029503320751</v>
      </c>
    </row>
    <row r="5" spans="1:19">
      <c r="A5">
        <v>0.12139129095746982</v>
      </c>
      <c r="B5">
        <v>0.34689912774848936</v>
      </c>
      <c r="C5">
        <v>-0.21247577609848489</v>
      </c>
      <c r="I5" t="s">
        <v>470</v>
      </c>
      <c r="J5" s="1" t="s">
        <v>454</v>
      </c>
      <c r="K5" s="1">
        <v>25</v>
      </c>
      <c r="L5" s="1">
        <v>18</v>
      </c>
      <c r="N5" s="1" t="s">
        <v>454</v>
      </c>
      <c r="O5" s="1">
        <v>0.50179497238802762</v>
      </c>
      <c r="P5" s="1">
        <v>0.25763174213353329</v>
      </c>
      <c r="Q5" s="1">
        <v>0.72935735407409352</v>
      </c>
    </row>
    <row r="6" spans="1:19">
      <c r="I6" t="s">
        <v>482</v>
      </c>
      <c r="J6" s="1" t="s">
        <v>455</v>
      </c>
      <c r="K6">
        <v>10</v>
      </c>
      <c r="L6">
        <v>6</v>
      </c>
      <c r="N6" s="1" t="s">
        <v>455</v>
      </c>
      <c r="O6" s="1">
        <v>0.79116182499592191</v>
      </c>
      <c r="P6" s="1">
        <v>0.68737713118680321</v>
      </c>
      <c r="Q6" s="1">
        <v>0.97544574044752941</v>
      </c>
    </row>
    <row r="7" spans="1:19">
      <c r="A7" t="s">
        <v>61</v>
      </c>
      <c r="I7" t="s">
        <v>491</v>
      </c>
      <c r="J7" s="1" t="s">
        <v>456</v>
      </c>
      <c r="K7" s="1">
        <v>9</v>
      </c>
      <c r="L7" s="1">
        <v>8</v>
      </c>
      <c r="N7" s="1" t="s">
        <v>456</v>
      </c>
      <c r="O7">
        <v>-0.24738849469362273</v>
      </c>
      <c r="P7">
        <v>-0.22326699185575544</v>
      </c>
      <c r="Q7">
        <v>-0.85967153648565031</v>
      </c>
    </row>
    <row r="8" spans="1:19">
      <c r="A8" t="s">
        <v>438</v>
      </c>
      <c r="G8" t="s">
        <v>444</v>
      </c>
      <c r="H8" t="s">
        <v>445</v>
      </c>
      <c r="I8" t="s">
        <v>471</v>
      </c>
      <c r="J8" s="1" t="s">
        <v>486</v>
      </c>
      <c r="K8" s="1">
        <v>29</v>
      </c>
      <c r="L8" s="1">
        <v>9</v>
      </c>
      <c r="N8" s="1" t="s">
        <v>486</v>
      </c>
      <c r="O8" s="1">
        <v>0.10676914780502601</v>
      </c>
      <c r="P8" s="1">
        <v>-0.16329445424548961</v>
      </c>
      <c r="Q8" s="1">
        <v>0.4947593901611122</v>
      </c>
    </row>
    <row r="9" spans="1:19">
      <c r="A9" t="s">
        <v>439</v>
      </c>
      <c r="B9" t="s">
        <v>440</v>
      </c>
      <c r="C9" t="s">
        <v>441</v>
      </c>
      <c r="F9" t="s">
        <v>443</v>
      </c>
      <c r="G9">
        <v>8</v>
      </c>
      <c r="H9">
        <v>10</v>
      </c>
      <c r="I9" t="s">
        <v>472</v>
      </c>
      <c r="J9" s="1" t="s">
        <v>487</v>
      </c>
      <c r="K9" s="1">
        <v>9</v>
      </c>
      <c r="L9" s="1">
        <v>8</v>
      </c>
      <c r="N9" s="1" t="s">
        <v>487</v>
      </c>
      <c r="O9" s="1">
        <v>0.65050067807535206</v>
      </c>
      <c r="P9" s="1">
        <v>0.47319819346675479</v>
      </c>
      <c r="Q9" s="1">
        <v>-0.14304358070558609</v>
      </c>
    </row>
    <row r="10" spans="1:19">
      <c r="A10">
        <v>6.7715014856390851E-2</v>
      </c>
      <c r="B10">
        <v>0.56132332531631868</v>
      </c>
      <c r="C10">
        <v>-0.23630029503320751</v>
      </c>
      <c r="I10" t="s">
        <v>473</v>
      </c>
      <c r="J10" s="1" t="s">
        <v>488</v>
      </c>
      <c r="K10" s="1">
        <v>16</v>
      </c>
      <c r="L10" s="1">
        <v>11</v>
      </c>
      <c r="N10" s="1" t="s">
        <v>488</v>
      </c>
      <c r="O10" s="1">
        <v>-9.4571653810318471E-2</v>
      </c>
      <c r="P10" s="1">
        <v>-0.12208883557035261</v>
      </c>
      <c r="Q10" s="1">
        <v>-0.42839560497402307</v>
      </c>
    </row>
    <row r="11" spans="1:19">
      <c r="I11" t="s">
        <v>474</v>
      </c>
      <c r="J11" s="1" t="s">
        <v>489</v>
      </c>
      <c r="K11" s="1">
        <v>19</v>
      </c>
      <c r="L11" s="1">
        <v>10</v>
      </c>
      <c r="N11" s="1" t="s">
        <v>489</v>
      </c>
      <c r="O11" s="1">
        <v>-9.4480087351073383E-2</v>
      </c>
      <c r="P11" s="1">
        <v>-0.19717395350259739</v>
      </c>
      <c r="Q11" s="1">
        <v>-0.26271848369777373</v>
      </c>
    </row>
    <row r="12" spans="1:19">
      <c r="I12" t="s">
        <v>475</v>
      </c>
      <c r="J12" s="1" t="s">
        <v>490</v>
      </c>
      <c r="K12" s="1">
        <v>12</v>
      </c>
      <c r="L12" s="1">
        <v>11</v>
      </c>
      <c r="N12" s="1" t="s">
        <v>490</v>
      </c>
      <c r="O12" s="1">
        <v>-0.38964193836700406</v>
      </c>
      <c r="P12" s="1">
        <v>-0.41313011908720831</v>
      </c>
      <c r="Q12" s="1">
        <v>-0.45042524306035714</v>
      </c>
    </row>
    <row r="13" spans="1:19">
      <c r="K13">
        <f>TTEST(K3:K12, L3:L12, 2, 1)</f>
        <v>3.4471826869672387E-2</v>
      </c>
      <c r="L13" t="s">
        <v>497</v>
      </c>
      <c r="N13" t="s">
        <v>464</v>
      </c>
      <c r="O13">
        <f>AVERAGE(O3:O12)</f>
        <v>0.14132507548561699</v>
      </c>
      <c r="P13">
        <f>AVERAGE(P3:P12)</f>
        <v>0.12074751655904956</v>
      </c>
      <c r="Q13">
        <f>AVERAGE(Q3:Q12)</f>
        <v>-3.9346803537234777E-2</v>
      </c>
    </row>
    <row r="15" spans="1:19">
      <c r="A15" t="s">
        <v>446</v>
      </c>
    </row>
    <row r="16" spans="1:19">
      <c r="A16" t="s">
        <v>438</v>
      </c>
    </row>
    <row r="17" spans="1:8">
      <c r="A17" t="s">
        <v>439</v>
      </c>
      <c r="B17" t="s">
        <v>440</v>
      </c>
      <c r="C17" t="s">
        <v>441</v>
      </c>
      <c r="G17" t="s">
        <v>444</v>
      </c>
      <c r="H17" t="s">
        <v>445</v>
      </c>
    </row>
    <row r="18" spans="1:8">
      <c r="A18">
        <v>0.50179497238802762</v>
      </c>
      <c r="B18">
        <v>0.25763174213353329</v>
      </c>
      <c r="C18">
        <v>0.72935735407409352</v>
      </c>
      <c r="F18" t="s">
        <v>443</v>
      </c>
      <c r="G18">
        <v>25</v>
      </c>
      <c r="H18">
        <v>18</v>
      </c>
    </row>
    <row r="23" spans="1:8">
      <c r="A23" t="s">
        <v>483</v>
      </c>
    </row>
    <row r="24" spans="1:8">
      <c r="B24" t="s">
        <v>394</v>
      </c>
      <c r="C24" t="s">
        <v>440</v>
      </c>
      <c r="D24" t="s">
        <v>441</v>
      </c>
      <c r="G24" t="s">
        <v>444</v>
      </c>
      <c r="H24" t="s">
        <v>445</v>
      </c>
    </row>
    <row r="25" spans="1:8">
      <c r="A25" t="s">
        <v>438</v>
      </c>
      <c r="B25">
        <v>0.79116182499592191</v>
      </c>
      <c r="C25">
        <v>0.68737713118680321</v>
      </c>
      <c r="D25">
        <v>0.97544574044752941</v>
      </c>
      <c r="F25" t="s">
        <v>443</v>
      </c>
      <c r="G25">
        <v>10</v>
      </c>
      <c r="H25">
        <v>10</v>
      </c>
    </row>
    <row r="27" spans="1:8">
      <c r="A27" t="s">
        <v>484</v>
      </c>
      <c r="B27" t="s">
        <v>394</v>
      </c>
      <c r="C27" t="s">
        <v>440</v>
      </c>
      <c r="D27" t="s">
        <v>441</v>
      </c>
      <c r="G27" t="s">
        <v>444</v>
      </c>
      <c r="H27" t="s">
        <v>445</v>
      </c>
    </row>
    <row r="28" spans="1:8">
      <c r="A28" t="s">
        <v>438</v>
      </c>
      <c r="B28">
        <v>-0.24738849469362273</v>
      </c>
      <c r="C28">
        <v>-0.22326699185575544</v>
      </c>
      <c r="D28">
        <v>-0.85967153648565031</v>
      </c>
      <c r="F28" t="s">
        <v>480</v>
      </c>
      <c r="G28">
        <v>9</v>
      </c>
      <c r="H28">
        <v>8</v>
      </c>
    </row>
    <row r="30" spans="1:8">
      <c r="A30" t="s">
        <v>447</v>
      </c>
    </row>
    <row r="31" spans="1:8">
      <c r="B31" t="s">
        <v>394</v>
      </c>
      <c r="C31" t="s">
        <v>440</v>
      </c>
      <c r="D31" t="s">
        <v>441</v>
      </c>
      <c r="G31" t="s">
        <v>444</v>
      </c>
      <c r="H31" t="s">
        <v>445</v>
      </c>
    </row>
    <row r="32" spans="1:8">
      <c r="A32" t="s">
        <v>438</v>
      </c>
      <c r="B32">
        <v>0.10676914780502601</v>
      </c>
      <c r="C32">
        <v>-0.16329445424548961</v>
      </c>
      <c r="D32">
        <v>0.4947593901611122</v>
      </c>
      <c r="F32" t="s">
        <v>443</v>
      </c>
      <c r="G32">
        <v>29</v>
      </c>
      <c r="H32">
        <v>9</v>
      </c>
    </row>
    <row r="37" spans="1:8">
      <c r="A37" t="s">
        <v>448</v>
      </c>
    </row>
    <row r="38" spans="1:8">
      <c r="B38" t="s">
        <v>394</v>
      </c>
      <c r="C38" t="s">
        <v>440</v>
      </c>
      <c r="D38" t="s">
        <v>441</v>
      </c>
      <c r="G38" t="s">
        <v>444</v>
      </c>
      <c r="H38" t="s">
        <v>445</v>
      </c>
    </row>
    <row r="39" spans="1:8">
      <c r="A39" t="s">
        <v>438</v>
      </c>
      <c r="B39">
        <v>0.65050067807535206</v>
      </c>
      <c r="C39">
        <v>0.47319819346675479</v>
      </c>
      <c r="D39">
        <v>-0.14304358070558609</v>
      </c>
      <c r="F39" t="s">
        <v>443</v>
      </c>
      <c r="G39">
        <v>9</v>
      </c>
      <c r="H39">
        <v>8</v>
      </c>
    </row>
    <row r="44" spans="1:8" ht="25" customHeight="1">
      <c r="A44" t="s">
        <v>450</v>
      </c>
    </row>
    <row r="45" spans="1:8">
      <c r="B45" t="s">
        <v>394</v>
      </c>
      <c r="C45" t="s">
        <v>440</v>
      </c>
      <c r="D45" t="s">
        <v>441</v>
      </c>
      <c r="G45" t="s">
        <v>444</v>
      </c>
      <c r="H45" t="s">
        <v>445</v>
      </c>
    </row>
    <row r="46" spans="1:8">
      <c r="A46" t="s">
        <v>438</v>
      </c>
      <c r="B46">
        <v>-9.4571653810318471E-2</v>
      </c>
      <c r="C46">
        <v>-0.12208883557035261</v>
      </c>
      <c r="D46">
        <v>-0.42839560497402307</v>
      </c>
      <c r="F46" t="s">
        <v>449</v>
      </c>
      <c r="G46">
        <v>16</v>
      </c>
      <c r="H46">
        <v>11</v>
      </c>
    </row>
    <row r="51" spans="1:8">
      <c r="A51" t="s">
        <v>451</v>
      </c>
      <c r="G51" t="s">
        <v>444</v>
      </c>
      <c r="H51" t="s">
        <v>445</v>
      </c>
    </row>
    <row r="52" spans="1:8">
      <c r="B52" t="s">
        <v>394</v>
      </c>
      <c r="C52" t="s">
        <v>440</v>
      </c>
      <c r="D52" t="s">
        <v>441</v>
      </c>
      <c r="F52" t="s">
        <v>449</v>
      </c>
      <c r="G52">
        <v>19</v>
      </c>
      <c r="H52">
        <v>10</v>
      </c>
    </row>
    <row r="53" spans="1:8">
      <c r="A53" t="s">
        <v>438</v>
      </c>
      <c r="B53">
        <v>-9.4480087351073383E-2</v>
      </c>
      <c r="C53">
        <v>-0.19717395350259739</v>
      </c>
      <c r="D53">
        <v>-0.26271848369777373</v>
      </c>
    </row>
    <row r="59" spans="1:8">
      <c r="A59" t="s">
        <v>452</v>
      </c>
    </row>
    <row r="60" spans="1:8">
      <c r="B60" t="s">
        <v>394</v>
      </c>
      <c r="C60" t="s">
        <v>440</v>
      </c>
      <c r="D60" t="s">
        <v>441</v>
      </c>
      <c r="G60" t="s">
        <v>444</v>
      </c>
      <c r="H60" t="s">
        <v>445</v>
      </c>
    </row>
    <row r="61" spans="1:8">
      <c r="A61" t="s">
        <v>438</v>
      </c>
      <c r="B61">
        <v>-0.38964193836700406</v>
      </c>
      <c r="C61">
        <v>-0.41313011908720831</v>
      </c>
      <c r="D61">
        <v>-0.45042524306035714</v>
      </c>
      <c r="F61" t="s">
        <v>449</v>
      </c>
      <c r="G61">
        <v>12</v>
      </c>
      <c r="H61">
        <v>11</v>
      </c>
    </row>
    <row r="63" spans="1:8">
      <c r="A63" t="s">
        <v>481</v>
      </c>
    </row>
    <row r="64" spans="1:8">
      <c r="B64" t="s">
        <v>394</v>
      </c>
      <c r="C64" t="s">
        <v>440</v>
      </c>
      <c r="D64" t="s">
        <v>441</v>
      </c>
      <c r="G64" t="s">
        <v>444</v>
      </c>
      <c r="H64" t="s">
        <v>445</v>
      </c>
    </row>
    <row r="65" spans="1:8">
      <c r="A65" t="s">
        <v>438</v>
      </c>
      <c r="B65">
        <v>0.79116182499592191</v>
      </c>
      <c r="C65">
        <v>0.68737713118680321</v>
      </c>
      <c r="D65">
        <v>0.97544574044752941</v>
      </c>
      <c r="F65" t="s">
        <v>480</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G10" workbookViewId="0">
      <selection activeCell="R18" sqref="R18"/>
    </sheetView>
  </sheetViews>
  <sheetFormatPr baseColWidth="12" defaultRowHeight="18" x14ac:dyDescent="0"/>
  <cols>
    <col min="23" max="23" width="39.33203125" customWidth="1"/>
    <col min="24" max="24" width="42.5" customWidth="1"/>
  </cols>
  <sheetData>
    <row r="2" spans="1:19">
      <c r="A2" s="1"/>
      <c r="B2" s="139" t="s">
        <v>477</v>
      </c>
      <c r="C2" s="139"/>
      <c r="D2" s="139" t="s">
        <v>496</v>
      </c>
      <c r="E2" s="139"/>
      <c r="F2" s="139" t="s">
        <v>498</v>
      </c>
      <c r="G2" s="139"/>
      <c r="H2" s="139" t="s">
        <v>499</v>
      </c>
      <c r="I2" s="139"/>
      <c r="J2" s="1"/>
      <c r="K2" s="1"/>
      <c r="L2" s="1"/>
      <c r="M2" s="1"/>
    </row>
    <row r="3" spans="1:19">
      <c r="A3" s="1" t="s">
        <v>466</v>
      </c>
      <c r="B3" s="3" t="s">
        <v>478</v>
      </c>
      <c r="C3" s="3" t="s">
        <v>479</v>
      </c>
      <c r="D3" s="3" t="s">
        <v>494</v>
      </c>
      <c r="E3" s="3" t="s">
        <v>495</v>
      </c>
      <c r="F3" s="3" t="s">
        <v>494</v>
      </c>
      <c r="G3" s="3" t="s">
        <v>495</v>
      </c>
      <c r="H3" s="3" t="s">
        <v>494</v>
      </c>
      <c r="I3" s="3" t="s">
        <v>495</v>
      </c>
      <c r="J3" s="3" t="s">
        <v>500</v>
      </c>
      <c r="K3" s="1" t="s">
        <v>501</v>
      </c>
      <c r="L3" s="1" t="s">
        <v>502</v>
      </c>
      <c r="M3" s="1" t="s">
        <v>503</v>
      </c>
    </row>
    <row r="4" spans="1:19">
      <c r="A4" s="1" t="s">
        <v>490</v>
      </c>
      <c r="B4" s="1">
        <v>12</v>
      </c>
      <c r="C4" s="1">
        <v>11</v>
      </c>
      <c r="D4" s="3">
        <v>7</v>
      </c>
      <c r="E4" s="3">
        <v>4</v>
      </c>
      <c r="F4" s="3">
        <v>6</v>
      </c>
      <c r="G4" s="3">
        <v>5</v>
      </c>
      <c r="H4" s="1">
        <f>D4-F4</f>
        <v>1</v>
      </c>
      <c r="I4" s="1">
        <f>E4-G4</f>
        <v>-1</v>
      </c>
      <c r="J4" s="1">
        <f>B4-C4</f>
        <v>1</v>
      </c>
      <c r="K4" s="1">
        <v>10</v>
      </c>
      <c r="L4" s="1">
        <v>2</v>
      </c>
      <c r="M4" s="1">
        <f>K4/(K4+L4)</f>
        <v>0.83333333333333337</v>
      </c>
    </row>
    <row r="5" spans="1:19">
      <c r="A5" s="1" t="s">
        <v>487</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14" t="s">
        <v>517</v>
      </c>
      <c r="Q7" s="114"/>
    </row>
    <row r="8" spans="1:19">
      <c r="P8">
        <f>STDEV(P11:P14)</f>
        <v>1.5</v>
      </c>
      <c r="Q8">
        <f>STDEV(Q11:Q14)</f>
        <v>1.8929694486000912</v>
      </c>
    </row>
    <row r="9" spans="1:19">
      <c r="A9" s="1"/>
      <c r="B9" s="139" t="s">
        <v>477</v>
      </c>
      <c r="C9" s="139"/>
      <c r="D9" s="139" t="s">
        <v>496</v>
      </c>
      <c r="E9" s="139"/>
      <c r="F9" s="139" t="s">
        <v>498</v>
      </c>
      <c r="G9" s="139"/>
      <c r="H9" s="139" t="s">
        <v>499</v>
      </c>
      <c r="I9" s="139"/>
      <c r="J9" s="1"/>
      <c r="K9" s="1"/>
      <c r="L9" s="1"/>
      <c r="M9" s="1"/>
      <c r="N9" s="139" t="s">
        <v>511</v>
      </c>
      <c r="O9" s="139"/>
      <c r="P9" s="139" t="s">
        <v>512</v>
      </c>
      <c r="Q9" s="139"/>
      <c r="R9" s="139" t="s">
        <v>514</v>
      </c>
      <c r="S9" s="139"/>
    </row>
    <row r="10" spans="1:19">
      <c r="A10" s="1" t="s">
        <v>467</v>
      </c>
      <c r="B10" s="3" t="s">
        <v>478</v>
      </c>
      <c r="C10" s="3" t="s">
        <v>479</v>
      </c>
      <c r="D10" s="3" t="s">
        <v>494</v>
      </c>
      <c r="E10" s="3" t="s">
        <v>495</v>
      </c>
      <c r="F10" s="3" t="s">
        <v>494</v>
      </c>
      <c r="G10" s="3" t="s">
        <v>495</v>
      </c>
      <c r="H10" s="3" t="s">
        <v>494</v>
      </c>
      <c r="I10" s="3" t="s">
        <v>495</v>
      </c>
      <c r="J10" s="3" t="s">
        <v>500</v>
      </c>
      <c r="K10" s="1" t="s">
        <v>501</v>
      </c>
      <c r="L10" s="1" t="s">
        <v>502</v>
      </c>
      <c r="M10" s="1" t="s">
        <v>503</v>
      </c>
      <c r="N10" s="3" t="s">
        <v>509</v>
      </c>
      <c r="O10" s="3" t="s">
        <v>510</v>
      </c>
      <c r="P10" s="3" t="s">
        <v>559</v>
      </c>
      <c r="Q10" s="3" t="s">
        <v>560</v>
      </c>
      <c r="R10" s="3" t="s">
        <v>239</v>
      </c>
      <c r="S10" s="3" t="s">
        <v>513</v>
      </c>
    </row>
    <row r="11" spans="1:19">
      <c r="A11" s="1" t="s">
        <v>454</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455</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492</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488</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7"/>
      <c r="B18" s="166" t="s">
        <v>477</v>
      </c>
      <c r="C18" s="166"/>
      <c r="D18" s="166" t="s">
        <v>496</v>
      </c>
      <c r="E18" s="166"/>
      <c r="F18" s="166" t="s">
        <v>498</v>
      </c>
      <c r="G18" s="167"/>
      <c r="H18" s="166" t="s">
        <v>499</v>
      </c>
      <c r="I18" s="166"/>
    </row>
    <row r="19" spans="1:24">
      <c r="A19" s="1" t="s">
        <v>476</v>
      </c>
      <c r="B19" s="3" t="s">
        <v>478</v>
      </c>
      <c r="C19" s="3" t="s">
        <v>479</v>
      </c>
      <c r="D19" s="3" t="s">
        <v>494</v>
      </c>
      <c r="E19" s="3" t="s">
        <v>495</v>
      </c>
      <c r="F19" s="3" t="s">
        <v>494</v>
      </c>
      <c r="G19" s="3" t="s">
        <v>495</v>
      </c>
      <c r="H19" s="3" t="s">
        <v>494</v>
      </c>
      <c r="I19" s="3" t="s">
        <v>495</v>
      </c>
      <c r="J19" s="3" t="s">
        <v>500</v>
      </c>
      <c r="K19" s="1" t="s">
        <v>501</v>
      </c>
      <c r="L19" s="1" t="s">
        <v>502</v>
      </c>
      <c r="M19" s="1" t="s">
        <v>503</v>
      </c>
      <c r="R19" t="s">
        <v>518</v>
      </c>
      <c r="S19" t="s">
        <v>517</v>
      </c>
    </row>
    <row r="20" spans="1:24">
      <c r="A20" s="1" t="s">
        <v>453</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516</v>
      </c>
      <c r="R20">
        <v>0.86111111111111116</v>
      </c>
      <c r="S20">
        <f>STDEV(M4:M5)</f>
        <v>3.9283710065919242E-2</v>
      </c>
    </row>
    <row r="21" spans="1:24">
      <c r="A21" s="1" t="s">
        <v>485</v>
      </c>
      <c r="B21" s="1">
        <v>8</v>
      </c>
      <c r="C21" s="1">
        <v>10</v>
      </c>
      <c r="D21" s="3">
        <v>3</v>
      </c>
      <c r="E21" s="3">
        <v>5</v>
      </c>
      <c r="F21" s="3">
        <v>4</v>
      </c>
      <c r="G21" s="1">
        <v>6</v>
      </c>
      <c r="H21" s="1">
        <f t="shared" si="8"/>
        <v>-1</v>
      </c>
      <c r="I21" s="1">
        <f t="shared" si="8"/>
        <v>-1</v>
      </c>
      <c r="J21" s="1">
        <f>B21-C21</f>
        <v>-2</v>
      </c>
      <c r="K21" s="1">
        <v>3</v>
      </c>
      <c r="L21" s="1">
        <v>5</v>
      </c>
      <c r="M21" s="1">
        <f>K21/(K21+L21)</f>
        <v>0.375</v>
      </c>
      <c r="Q21" t="s">
        <v>519</v>
      </c>
      <c r="R21">
        <v>0.48715277800000001</v>
      </c>
      <c r="S21">
        <f>STDEV(M11:M14)</f>
        <v>8.0454718177088713E-2</v>
      </c>
    </row>
    <row r="22" spans="1:24">
      <c r="A22" s="1" t="s">
        <v>486</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520</v>
      </c>
      <c r="R22">
        <v>0.26368093399999998</v>
      </c>
      <c r="S22">
        <f>STDEV(M20:M23)</f>
        <v>0.12551915184081702</v>
      </c>
    </row>
    <row r="23" spans="1:24">
      <c r="A23" s="1" t="s">
        <v>489</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493</v>
      </c>
      <c r="B24" s="26">
        <f t="shared" ref="B24:M24" si="9">AVERAGE(B20:B23)</f>
        <v>23</v>
      </c>
      <c r="C24" s="26">
        <f t="shared" si="9"/>
        <v>9.5</v>
      </c>
      <c r="D24" s="26">
        <f t="shared" si="9"/>
        <v>9.75</v>
      </c>
      <c r="E24" s="26">
        <f t="shared" si="9"/>
        <v>13</v>
      </c>
      <c r="F24" s="26">
        <f t="shared" si="9"/>
        <v>4.5</v>
      </c>
      <c r="G24" s="26">
        <f t="shared" si="9"/>
        <v>5</v>
      </c>
      <c r="H24" s="26">
        <f t="shared" si="9"/>
        <v>5.25</v>
      </c>
      <c r="I24" s="108">
        <f t="shared" si="9"/>
        <v>8</v>
      </c>
      <c r="J24" s="26">
        <f t="shared" si="9"/>
        <v>13.5</v>
      </c>
      <c r="K24" s="26">
        <f t="shared" si="9"/>
        <v>5</v>
      </c>
      <c r="L24" s="26">
        <f t="shared" si="9"/>
        <v>18</v>
      </c>
      <c r="M24" s="26">
        <f t="shared" si="9"/>
        <v>0.263680933655979</v>
      </c>
    </row>
    <row r="25" spans="1:24">
      <c r="W25" s="1" t="s">
        <v>521</v>
      </c>
      <c r="X25" s="1" t="s">
        <v>522</v>
      </c>
    </row>
    <row r="26" spans="1:24">
      <c r="H26">
        <f>TTEST(H20:H23, I20:I23, 2, 1)</f>
        <v>0.45961970614652392</v>
      </c>
      <c r="W26" s="1" t="s">
        <v>523</v>
      </c>
      <c r="X26" s="1" t="s">
        <v>524</v>
      </c>
    </row>
    <row r="27" spans="1:24">
      <c r="W27" s="3" t="s">
        <v>525</v>
      </c>
      <c r="X27" s="1" t="s">
        <v>526</v>
      </c>
    </row>
    <row r="28" spans="1:24">
      <c r="A28" t="s">
        <v>515</v>
      </c>
      <c r="N28" t="s">
        <v>468</v>
      </c>
      <c r="O28" s="1" t="s">
        <v>453</v>
      </c>
      <c r="W28" s="3" t="s">
        <v>527</v>
      </c>
      <c r="X28" s="1" t="s">
        <v>528</v>
      </c>
    </row>
    <row r="29" spans="1:24">
      <c r="N29" t="s">
        <v>469</v>
      </c>
      <c r="O29" s="1" t="s">
        <v>485</v>
      </c>
      <c r="W29" s="3" t="s">
        <v>530</v>
      </c>
      <c r="X29" s="1" t="s">
        <v>529</v>
      </c>
    </row>
    <row r="30" spans="1:24">
      <c r="N30" t="s">
        <v>470</v>
      </c>
      <c r="O30" s="1" t="s">
        <v>454</v>
      </c>
      <c r="W30" s="3" t="s">
        <v>533</v>
      </c>
      <c r="X30" s="1" t="s">
        <v>532</v>
      </c>
    </row>
    <row r="31" spans="1:24">
      <c r="N31" t="s">
        <v>482</v>
      </c>
      <c r="O31" s="1" t="s">
        <v>455</v>
      </c>
      <c r="W31" s="3" t="s">
        <v>534</v>
      </c>
      <c r="X31" s="3" t="s">
        <v>119</v>
      </c>
    </row>
    <row r="32" spans="1:24">
      <c r="N32" t="s">
        <v>491</v>
      </c>
      <c r="O32" s="1" t="s">
        <v>456</v>
      </c>
    </row>
    <row r="33" spans="1:15">
      <c r="N33" t="s">
        <v>471</v>
      </c>
      <c r="O33" s="1" t="s">
        <v>486</v>
      </c>
    </row>
    <row r="34" spans="1:15">
      <c r="N34" t="s">
        <v>472</v>
      </c>
      <c r="O34" s="1" t="s">
        <v>487</v>
      </c>
    </row>
    <row r="35" spans="1:15">
      <c r="N35" t="s">
        <v>473</v>
      </c>
      <c r="O35" s="1" t="s">
        <v>488</v>
      </c>
    </row>
    <row r="36" spans="1:15">
      <c r="N36" t="s">
        <v>474</v>
      </c>
      <c r="O36" s="1" t="s">
        <v>489</v>
      </c>
    </row>
    <row r="37" spans="1:15">
      <c r="N37" t="s">
        <v>475</v>
      </c>
      <c r="O37" s="1" t="s">
        <v>490</v>
      </c>
    </row>
    <row r="44" spans="1:15">
      <c r="A44" s="1" t="s">
        <v>454</v>
      </c>
      <c r="H44" t="s">
        <v>505</v>
      </c>
      <c r="O44" t="s">
        <v>456</v>
      </c>
    </row>
    <row r="63" spans="1:1">
      <c r="A63" t="s">
        <v>504</v>
      </c>
    </row>
    <row r="67" spans="8:15">
      <c r="H67" t="s">
        <v>506</v>
      </c>
      <c r="O67" t="s">
        <v>507</v>
      </c>
    </row>
    <row r="82" spans="1:9">
      <c r="A82" t="s">
        <v>457</v>
      </c>
    </row>
    <row r="86" spans="1:9">
      <c r="I86" t="s">
        <v>508</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4" workbookViewId="0">
      <selection activeCell="J29" sqref="J29:J30"/>
    </sheetView>
  </sheetViews>
  <sheetFormatPr baseColWidth="12" defaultRowHeight="18" x14ac:dyDescent="0"/>
  <sheetData>
    <row r="1" spans="1:11">
      <c r="A1" s="5" t="s">
        <v>481</v>
      </c>
      <c r="B1" s="5"/>
      <c r="C1" s="5"/>
      <c r="D1" s="5"/>
      <c r="E1" s="5"/>
      <c r="F1" s="5"/>
      <c r="G1" s="5"/>
      <c r="H1" s="5"/>
      <c r="I1" s="5"/>
      <c r="J1" s="5"/>
      <c r="K1" s="5"/>
    </row>
    <row r="2" spans="1:11">
      <c r="A2" s="106" t="s">
        <v>561</v>
      </c>
      <c r="B2" s="3" t="s">
        <v>538</v>
      </c>
      <c r="C2" s="3" t="s">
        <v>539</v>
      </c>
      <c r="D2" s="3" t="s">
        <v>540</v>
      </c>
      <c r="E2" s="3"/>
      <c r="F2" s="35" t="s">
        <v>541</v>
      </c>
      <c r="G2" s="35" t="s">
        <v>245</v>
      </c>
      <c r="H2" s="35" t="s">
        <v>542</v>
      </c>
      <c r="I2" s="35" t="s">
        <v>543</v>
      </c>
      <c r="J2" s="35" t="s">
        <v>544</v>
      </c>
      <c r="K2" s="35" t="s">
        <v>545</v>
      </c>
    </row>
    <row r="3" spans="1:11">
      <c r="A3" s="3">
        <v>8</v>
      </c>
      <c r="B3" s="3">
        <v>-60</v>
      </c>
      <c r="C3" s="3" t="s">
        <v>29</v>
      </c>
      <c r="D3" s="3" t="s">
        <v>535</v>
      </c>
      <c r="E3" s="3"/>
      <c r="F3" s="35">
        <v>7.35</v>
      </c>
      <c r="G3" s="35">
        <v>-50.92</v>
      </c>
      <c r="H3" s="35">
        <v>3.55</v>
      </c>
      <c r="I3" s="35">
        <v>12.47</v>
      </c>
      <c r="J3" s="35" t="s">
        <v>3</v>
      </c>
      <c r="K3" s="35" t="s">
        <v>531</v>
      </c>
    </row>
    <row r="4" spans="1:11">
      <c r="A4" s="3"/>
      <c r="B4" s="3"/>
      <c r="C4" s="3"/>
      <c r="D4" s="3"/>
      <c r="E4" s="3"/>
      <c r="F4" s="35">
        <v>9.43</v>
      </c>
      <c r="G4" s="35">
        <v>21.76</v>
      </c>
      <c r="H4" s="35">
        <v>3.22</v>
      </c>
      <c r="I4" s="35">
        <v>7.78</v>
      </c>
      <c r="J4" s="35"/>
      <c r="K4" s="35" t="s">
        <v>546</v>
      </c>
    </row>
    <row r="5" spans="1:11">
      <c r="A5" s="3"/>
      <c r="B5" s="3"/>
      <c r="C5" s="3"/>
      <c r="D5" s="3"/>
      <c r="E5" s="3"/>
      <c r="F5" s="35">
        <v>12.15</v>
      </c>
      <c r="G5" s="35">
        <v>53.45</v>
      </c>
      <c r="H5" s="35">
        <v>16.27</v>
      </c>
      <c r="I5" s="35">
        <v>9.41</v>
      </c>
      <c r="J5" s="35" t="s">
        <v>219</v>
      </c>
      <c r="K5" s="35" t="s">
        <v>547</v>
      </c>
    </row>
    <row r="6" spans="1:11">
      <c r="A6" s="3"/>
      <c r="B6" s="3"/>
      <c r="C6" s="3"/>
      <c r="D6" s="3"/>
      <c r="E6" s="3"/>
      <c r="F6" s="35">
        <v>19.48</v>
      </c>
      <c r="G6" s="35">
        <v>78.8</v>
      </c>
      <c r="H6" s="35">
        <v>4.2</v>
      </c>
      <c r="I6" s="35">
        <v>7.91</v>
      </c>
      <c r="J6" s="35" t="s">
        <v>219</v>
      </c>
      <c r="K6" s="35" t="s">
        <v>548</v>
      </c>
    </row>
    <row r="7" spans="1:11">
      <c r="A7" s="3">
        <v>18</v>
      </c>
      <c r="B7" s="3">
        <v>90</v>
      </c>
      <c r="C7" s="3" t="s">
        <v>536</v>
      </c>
      <c r="D7" s="3" t="s">
        <v>537</v>
      </c>
      <c r="E7" s="3"/>
      <c r="F7" s="35">
        <v>21.58</v>
      </c>
      <c r="G7" s="35">
        <v>66.34</v>
      </c>
      <c r="H7" s="35">
        <v>2.5499999999999998</v>
      </c>
      <c r="I7" s="35">
        <v>16.18</v>
      </c>
      <c r="J7" s="35" t="s">
        <v>219</v>
      </c>
      <c r="K7" s="35" t="s">
        <v>549</v>
      </c>
    </row>
    <row r="9" spans="1:11">
      <c r="E9" s="1"/>
      <c r="F9" s="139" t="s">
        <v>553</v>
      </c>
      <c r="G9" s="139"/>
      <c r="H9" s="139" t="s">
        <v>552</v>
      </c>
      <c r="I9" s="139"/>
    </row>
    <row r="10" spans="1:11">
      <c r="E10" s="1"/>
      <c r="F10" s="1" t="s">
        <v>550</v>
      </c>
      <c r="G10" s="1" t="s">
        <v>551</v>
      </c>
      <c r="H10" s="1" t="s">
        <v>550</v>
      </c>
      <c r="I10" s="1" t="s">
        <v>551</v>
      </c>
    </row>
    <row r="11" spans="1:11">
      <c r="E11" s="1" t="s">
        <v>554</v>
      </c>
      <c r="F11" s="168">
        <v>8</v>
      </c>
      <c r="G11" s="168" t="s">
        <v>535</v>
      </c>
      <c r="H11" s="35">
        <v>7.35</v>
      </c>
      <c r="I11" s="35" t="s">
        <v>531</v>
      </c>
    </row>
    <row r="12" spans="1:11">
      <c r="E12" s="1" t="s">
        <v>555</v>
      </c>
      <c r="F12" s="170"/>
      <c r="G12" s="171"/>
      <c r="H12" s="60">
        <v>9.43</v>
      </c>
      <c r="I12" s="35" t="s">
        <v>546</v>
      </c>
    </row>
    <row r="13" spans="1:11">
      <c r="E13" s="1" t="s">
        <v>556</v>
      </c>
      <c r="F13" s="172"/>
      <c r="G13" s="173"/>
      <c r="H13" s="60">
        <v>12.15</v>
      </c>
      <c r="I13" s="35" t="s">
        <v>547</v>
      </c>
    </row>
    <row r="14" spans="1:11">
      <c r="E14" s="1" t="s">
        <v>557</v>
      </c>
      <c r="F14" s="174"/>
      <c r="G14" s="175"/>
      <c r="H14" s="60">
        <v>19.48</v>
      </c>
      <c r="I14" s="35" t="s">
        <v>548</v>
      </c>
    </row>
    <row r="15" spans="1:11">
      <c r="E15" s="1" t="s">
        <v>558</v>
      </c>
      <c r="F15" s="169">
        <v>18</v>
      </c>
      <c r="G15" s="169" t="s">
        <v>537</v>
      </c>
      <c r="H15" s="35">
        <v>21.58</v>
      </c>
      <c r="I15" s="35" t="s">
        <v>549</v>
      </c>
    </row>
    <row r="18" spans="1:11">
      <c r="A18" s="106" t="s">
        <v>561</v>
      </c>
      <c r="B18" s="3" t="s">
        <v>538</v>
      </c>
      <c r="C18" s="3" t="s">
        <v>539</v>
      </c>
      <c r="D18" s="3" t="s">
        <v>540</v>
      </c>
      <c r="E18" s="3"/>
      <c r="F18" s="35" t="s">
        <v>541</v>
      </c>
      <c r="G18" s="35" t="s">
        <v>245</v>
      </c>
      <c r="H18" s="35" t="s">
        <v>542</v>
      </c>
      <c r="I18" s="35" t="s">
        <v>543</v>
      </c>
      <c r="J18" s="35" t="s">
        <v>544</v>
      </c>
      <c r="K18" s="35" t="s">
        <v>545</v>
      </c>
    </row>
    <row r="19" spans="1:11">
      <c r="A19" s="176">
        <v>4</v>
      </c>
      <c r="B19" s="177">
        <v>-50</v>
      </c>
      <c r="C19" s="177" t="s">
        <v>197</v>
      </c>
      <c r="D19" s="178" t="s">
        <v>562</v>
      </c>
      <c r="F19">
        <v>12.3</v>
      </c>
      <c r="G19">
        <v>24.72</v>
      </c>
      <c r="H19">
        <v>0.89</v>
      </c>
      <c r="I19">
        <v>4.13</v>
      </c>
      <c r="K19" t="s">
        <v>66</v>
      </c>
    </row>
    <row r="20" spans="1:11">
      <c r="F20">
        <v>12.72</v>
      </c>
      <c r="G20">
        <v>-13.52</v>
      </c>
      <c r="H20">
        <v>0.96</v>
      </c>
      <c r="I20">
        <v>5.41</v>
      </c>
      <c r="K20" t="s">
        <v>67</v>
      </c>
    </row>
    <row r="21" spans="1:11">
      <c r="F21">
        <v>13.03</v>
      </c>
      <c r="G21">
        <v>-37.61</v>
      </c>
      <c r="H21">
        <v>0.65</v>
      </c>
      <c r="I21">
        <v>8.34</v>
      </c>
      <c r="J21" t="s">
        <v>563</v>
      </c>
      <c r="K21" t="s">
        <v>564</v>
      </c>
    </row>
    <row r="22" spans="1:11">
      <c r="F22">
        <v>13.4</v>
      </c>
      <c r="G22">
        <v>-51.13</v>
      </c>
      <c r="H22">
        <v>0.53</v>
      </c>
      <c r="I22">
        <v>5.73</v>
      </c>
      <c r="K22" t="s">
        <v>68</v>
      </c>
    </row>
    <row r="24" spans="1:11">
      <c r="E24" s="1"/>
      <c r="F24" s="139" t="s">
        <v>553</v>
      </c>
      <c r="G24" s="139"/>
      <c r="H24" s="139" t="s">
        <v>552</v>
      </c>
      <c r="I24" s="139"/>
    </row>
    <row r="25" spans="1:11">
      <c r="F25" s="1" t="s">
        <v>550</v>
      </c>
      <c r="G25" s="1" t="s">
        <v>551</v>
      </c>
      <c r="H25" s="1" t="s">
        <v>550</v>
      </c>
      <c r="I25" s="1" t="s">
        <v>551</v>
      </c>
    </row>
    <row r="26" spans="1:11">
      <c r="F26" s="176">
        <v>4</v>
      </c>
      <c r="G26" s="178" t="s">
        <v>562</v>
      </c>
      <c r="H26">
        <v>12.3</v>
      </c>
      <c r="I26" t="s">
        <v>66</v>
      </c>
    </row>
    <row r="27" spans="1:11">
      <c r="H27">
        <v>12.72</v>
      </c>
      <c r="I27" t="s">
        <v>67</v>
      </c>
    </row>
    <row r="28" spans="1:11">
      <c r="H28">
        <v>13.03</v>
      </c>
      <c r="I28" t="s">
        <v>564</v>
      </c>
    </row>
    <row r="29" spans="1:11">
      <c r="H29">
        <v>13.4</v>
      </c>
      <c r="I29"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探索</vt:lpstr>
      <vt:lpstr>ゲーム系</vt:lpstr>
      <vt:lpstr>読む</vt:lpstr>
      <vt:lpstr>ユーザ情報入力</vt:lpstr>
      <vt:lpstr>全体 negative</vt:lpstr>
      <vt:lpstr>全体 positive</vt:lpstr>
      <vt:lpstr>UX相関</vt:lpstr>
      <vt:lpstr>Sheet1</vt:lpstr>
      <vt:lpstr>エピソード</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2016-12-18T07:31:01Z</dcterms:modified>
</cp:coreProperties>
</file>