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8.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9.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11140" yWindow="0" windowWidth="13800" windowHeight="14240" tabRatio="500" firstSheet="5" activeTab="7"/>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 name="主観評価" sheetId="12" r:id="rId10"/>
    <sheet name="サイト主観" sheetId="13"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7" i="13" l="1"/>
  <c r="C65" i="13"/>
  <c r="B69" i="13"/>
  <c r="B67" i="13"/>
  <c r="B65" i="13"/>
  <c r="C55" i="13"/>
  <c r="C54" i="13"/>
  <c r="C53" i="13"/>
  <c r="C52" i="13"/>
  <c r="C51" i="13"/>
  <c r="C50" i="13"/>
  <c r="C49" i="13"/>
  <c r="L44" i="13"/>
  <c r="L41" i="13"/>
  <c r="L38" i="13"/>
  <c r="L35" i="13"/>
  <c r="L32" i="13"/>
  <c r="L29" i="13"/>
  <c r="L26" i="13"/>
  <c r="K27" i="13"/>
  <c r="K28" i="13"/>
  <c r="K29" i="13"/>
  <c r="K30" i="13"/>
  <c r="K31" i="13"/>
  <c r="K32" i="13"/>
  <c r="K33" i="13"/>
  <c r="K34" i="13"/>
  <c r="K35" i="13"/>
  <c r="K36" i="13"/>
  <c r="K37" i="13"/>
  <c r="K38" i="13"/>
  <c r="K39" i="13"/>
  <c r="K40" i="13"/>
  <c r="K41" i="13"/>
  <c r="K42" i="13"/>
  <c r="K43" i="13"/>
  <c r="K44" i="13"/>
  <c r="K45" i="13"/>
  <c r="K46" i="13"/>
  <c r="K26" i="13"/>
  <c r="C36" i="12"/>
  <c r="C35" i="12"/>
  <c r="C34" i="12"/>
  <c r="C33" i="12"/>
  <c r="K28" i="12"/>
  <c r="K25" i="12"/>
  <c r="K22" i="12"/>
  <c r="K19" i="12"/>
  <c r="J20" i="12"/>
  <c r="J21" i="12"/>
  <c r="J22" i="12"/>
  <c r="J23" i="12"/>
  <c r="J24" i="12"/>
  <c r="J25" i="12"/>
  <c r="J26" i="12"/>
  <c r="J27" i="12"/>
  <c r="J28" i="12"/>
  <c r="J29" i="12"/>
  <c r="J30" i="12"/>
  <c r="J19" i="12"/>
  <c r="AN20" i="2"/>
  <c r="AN19" i="2"/>
  <c r="AP16" i="2"/>
  <c r="AP15" i="2"/>
  <c r="AO16" i="2"/>
  <c r="AO15" i="2"/>
  <c r="AJ5" i="2"/>
  <c r="U31" i="5"/>
  <c r="U30" i="5"/>
  <c r="T31" i="5"/>
  <c r="T30" i="5"/>
  <c r="S31" i="5"/>
  <c r="S30" i="5"/>
  <c r="Q31" i="5"/>
  <c r="Q30" i="5"/>
  <c r="U7" i="5"/>
  <c r="U6" i="5"/>
  <c r="U5" i="5"/>
  <c r="U4" i="5"/>
  <c r="U3" i="5"/>
  <c r="T7" i="5"/>
  <c r="Q27" i="5"/>
  <c r="T6" i="5"/>
  <c r="T5" i="5"/>
  <c r="T4" i="5"/>
  <c r="T3" i="5"/>
  <c r="O5" i="5"/>
  <c r="L12" i="8"/>
  <c r="K12" i="8"/>
  <c r="J12" i="8"/>
  <c r="L11" i="8"/>
  <c r="K11" i="8"/>
  <c r="J11" i="8"/>
  <c r="L10" i="8"/>
  <c r="K10" i="8"/>
  <c r="J10" i="8"/>
  <c r="O4" i="8"/>
  <c r="N4" i="8"/>
  <c r="Q8" i="10"/>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N6" i="8"/>
  <c r="N5" i="8"/>
  <c r="M6" i="8"/>
  <c r="M5" i="8"/>
  <c r="AE54" i="2"/>
  <c r="AD54" i="2"/>
  <c r="AB54" i="2"/>
  <c r="P34" i="5"/>
  <c r="P33" i="5"/>
  <c r="O34" i="5"/>
  <c r="O33" i="5"/>
  <c r="N34" i="5"/>
  <c r="N33" i="5"/>
  <c r="P31" i="5"/>
  <c r="P30" i="5"/>
  <c r="O31" i="5"/>
  <c r="O30" i="5"/>
  <c r="N31" i="5"/>
  <c r="N30" i="5"/>
  <c r="N27" i="5"/>
  <c r="S27" i="5"/>
  <c r="M27" i="5"/>
  <c r="R27" i="5"/>
  <c r="O27" i="5"/>
  <c r="T27" i="5"/>
  <c r="P27" i="5"/>
  <c r="U27" i="5"/>
  <c r="V27" i="5"/>
  <c r="P7" i="5"/>
  <c r="Q7" i="5"/>
  <c r="O7" i="5"/>
  <c r="N7" i="5"/>
  <c r="P6" i="5"/>
  <c r="Q6" i="5"/>
  <c r="O6" i="5"/>
  <c r="P5" i="5"/>
  <c r="Q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<sst xmlns="http://schemas.openxmlformats.org/spreadsheetml/2006/main" count="1989" uniqueCount="653">
  <si>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</si>
  <si>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</si>
  <si>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</si>
  <si>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</si>
  <si>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</si>
  <si>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</si>
  <si>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</si>
  <si>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</si>
  <si>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</si>
  <si>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</si>
  <si>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</si>
  <si>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</si>
  <si>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</si>
  <si>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</si>
  <si>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</si>
  <si>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</si>
  <si>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</si>
  <si>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</si>
  <si>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</si>
  <si>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</si>
  <si>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</si>
  <si>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</si>
  <si>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</si>
  <si>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</si>
  <si>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</si>
  <si>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</si>
  <si>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</si>
  <si>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</si>
  <si>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</si>
  <si>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</si>
  <si>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</si>
  <si>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</si>
  <si>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</si>
  <si>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</si>
  <si>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</si>
  <si>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</si>
  <si>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</si>
  <si>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</si>
  <si>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</si>
  <si>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</si>
  <si>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</si>
  <si>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</si>
  <si>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</si>
  <si>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</si>
  <si>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</si>
  <si>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</si>
  <si>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</si>
  <si>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</si>
  <si>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</si>
  <si>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</si>
  <si>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</si>
  <si>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</si>
  <si>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</si>
  <si>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</si>
  <si>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</si>
  <si>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</si>
  <si>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</si>
  <si>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</si>
  <si>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</si>
  <si>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</si>
  <si>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</si>
  <si>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</si>
  <si>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</si>
  <si>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</si>
  <si>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</si>
  <si>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</si>
  <si>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</si>
  <si>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</si>
  <si>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</si>
  <si>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</si>
  <si>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</si>
  <si>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</si>
  <si>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</si>
  <si>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</si>
  <si>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</si>
  <si>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</si>
  <si>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</si>
  <si>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</si>
  <si>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</si>
  <si>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</si>
  <si>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</si>
  <si>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</si>
  <si>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</si>
  <si>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</si>
  <si>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</si>
  <si>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</si>
  <si>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</si>
  <si>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</si>
  <si>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</si>
  <si>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</si>
  <si>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</si>
  <si>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</si>
  <si>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</si>
  <si>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</si>
  <si>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</si>
  <si>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</si>
  <si>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</si>
  <si>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</si>
  <si>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</si>
  <si>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</si>
  <si>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</si>
  <si>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</si>
  <si>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</si>
  <si>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</si>
  <si>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</si>
  <si>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</si>
  <si>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</si>
  <si>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</si>
  <si>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</si>
  <si>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</si>
  <si>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</si>
  <si>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</si>
  <si>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</si>
  <si>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</si>
  <si>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</si>
  <si>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</si>
  <si>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</si>
  <si>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</si>
  <si>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</si>
  <si>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</si>
  <si>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</si>
  <si>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</si>
  <si>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</si>
  <si>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</si>
  <si>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</si>
  <si>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</si>
  <si>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</si>
  <si>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</si>
  <si>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</si>
  <si>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</si>
  <si>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</si>
  <si>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</si>
  <si>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</si>
  <si>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</si>
  <si>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</si>
  <si>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</si>
  <si>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</si>
  <si>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</si>
  <si>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</si>
  <si>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</si>
  <si>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</si>
  <si>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</si>
  <si>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</si>
  <si>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</si>
  <si>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</si>
  <si>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</si>
  <si>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</si>
  <si>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</si>
  <si>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</si>
  <si>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</si>
  <si>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</si>
  <si>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</si>
  <si>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</si>
  <si>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</si>
  <si>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</si>
  <si>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</si>
  <si>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</si>
  <si>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</si>
  <si>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</si>
  <si>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</si>
  <si>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</si>
  <si>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</si>
  <si>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</si>
  <si>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</si>
  <si>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</si>
  <si>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</si>
  <si>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</si>
  <si>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</si>
  <si>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</si>
  <si>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</si>
  <si>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</si>
  <si>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</si>
  <si>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</si>
  <si>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</si>
  <si>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</si>
  <si>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</si>
  <si>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</si>
  <si>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</si>
  <si>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</si>
  <si>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</si>
  <si>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</si>
  <si>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</si>
  <si>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</si>
  <si>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</si>
  <si>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</si>
  <si>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</si>
  <si>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</si>
  <si>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</si>
  <si>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</si>
  <si>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</si>
  <si>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</si>
  <si>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</si>
  <si>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</si>
  <si>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</si>
  <si>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</si>
  <si>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</si>
  <si>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</si>
  <si>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</si>
  <si>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</si>
  <si>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</si>
  <si>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</si>
  <si>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</si>
  <si>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</si>
  <si>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</si>
  <si>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</si>
  <si>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</si>
  <si>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</si>
  <si>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</si>
  <si>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</si>
  <si>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</si>
  <si>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</si>
  <si>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</si>
  <si>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</si>
  <si>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</si>
  <si>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</si>
  <si>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</si>
  <si>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</si>
  <si>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</si>
  <si>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</si>
  <si>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</si>
  <si>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</si>
  <si>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</si>
  <si>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</si>
  <si>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</si>
  <si>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</si>
  <si>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</si>
  <si>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</si>
  <si>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</si>
  <si>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</si>
  <si>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</si>
  <si>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</si>
  <si>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</si>
  <si>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</si>
  <si>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</si>
  <si>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</si>
  <si>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</si>
  <si>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</si>
  <si>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</si>
  <si>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</si>
  <si>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</si>
  <si>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</si>
  <si>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</si>
  <si>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</si>
  <si>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</si>
  <si>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</si>
  <si>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</si>
  <si>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</si>
  <si>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</si>
  <si>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</si>
  <si>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</si>
  <si>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</si>
  <si>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</si>
  <si>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</si>
  <si>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</si>
  <si>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</si>
  <si>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</si>
  <si>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</si>
  <si>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</si>
  <si>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</si>
  <si>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</si>
  <si>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</si>
  <si>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</si>
  <si>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</si>
  <si>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</si>
  <si>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</si>
  <si>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</si>
  <si>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</si>
  <si>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</si>
  <si>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</si>
  <si>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</si>
  <si>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</si>
  <si>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</si>
  <si>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</si>
  <si>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</si>
  <si>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</si>
  <si>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</si>
  <si>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</si>
  <si>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</si>
  <si>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</si>
  <si>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</si>
  <si>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</si>
  <si>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</si>
  <si>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</si>
  <si>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</si>
  <si>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</si>
  <si>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</si>
  <si>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</si>
  <si>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</si>
  <si>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</si>
  <si>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</si>
  <si>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</si>
  <si>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</si>
  <si>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</si>
  <si>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</si>
  <si>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</si>
  <si>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</si>
  <si>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</si>
  <si>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</si>
  <si>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</si>
  <si>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</si>
  <si>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</si>
  <si>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</si>
  <si>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</si>
  <si>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</si>
  <si>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</si>
  <si>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</si>
  <si>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</si>
  <si>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</si>
  <si>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</si>
  <si>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</si>
  <si>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</si>
  <si>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</si>
  <si>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</si>
  <si>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</si>
  <si>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</si>
  <si>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</si>
  <si>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</si>
  <si>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</si>
  <si>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</si>
  <si>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</si>
  <si>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</si>
  <si>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</si>
  <si>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</si>
  <si>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</si>
  <si>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</si>
  <si>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</si>
  <si>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</si>
  <si>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</si>
  <si>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</si>
  <si>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</si>
  <si>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</si>
  <si>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</si>
  <si>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</si>
  <si>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</si>
  <si>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</si>
  <si>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</si>
  <si>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</si>
  <si>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</si>
  <si>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</si>
  <si>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</si>
  <si>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</si>
  <si>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</si>
  <si>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</si>
  <si>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</si>
  <si>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</si>
  <si>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</si>
  <si>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</si>
  <si>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</si>
  <si>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</si>
  <si>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</si>
  <si>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</si>
  <si>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</si>
  <si>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</si>
  <si>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</si>
  <si>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</si>
  <si>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</si>
  <si>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</si>
  <si>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</si>
  <si>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</si>
  <si>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</si>
  <si>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</si>
  <si>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</si>
  <si>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</si>
  <si>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</si>
  <si>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</si>
  <si>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</si>
  <si>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</si>
  <si>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</si>
  <si>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</si>
  <si>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</si>
  <si>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</si>
  <si>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</si>
  <si>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</si>
  <si>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</si>
  <si>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</si>
  <si>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</si>
  <si>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</si>
  <si>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</si>
  <si>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</si>
  <si>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</si>
  <si>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</si>
  <si>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</si>
  <si>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</si>
  <si>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</si>
  <si>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</si>
  <si>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</si>
  <si>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</si>
  <si>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</si>
  <si>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</si>
  <si>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</si>
  <si>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</si>
  <si>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</si>
  <si>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</si>
  <si>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</si>
  <si>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</si>
  <si>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</si>
  <si>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</si>
  <si>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</si>
  <si>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</si>
  <si>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</si>
  <si>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</si>
  <si>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</si>
  <si>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</si>
  <si>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</si>
  <si>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</si>
  <si>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</si>
  <si>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</si>
  <si>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</si>
  <si>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</si>
  <si>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</si>
  <si>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</si>
  <si>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</si>
  <si>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</si>
  <si>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</si>
  <si>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</si>
  <si>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</si>
  <si>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</si>
  <si>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</si>
  <si>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</si>
  <si>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</si>
  <si>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</si>
  <si>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</si>
  <si>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</si>
  <si>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</si>
  <si>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</si>
  <si>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</si>
  <si>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</si>
  <si>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</si>
  <si>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</si>
  <si>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</si>
  <si>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</si>
  <si>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</si>
  <si>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</si>
  <si>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</si>
  <si>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</si>
  <si>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</si>
  <si>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</si>
  <si>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</si>
  <si>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</si>
  <si>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</si>
  <si>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</si>
  <si>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</si>
  <si>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</si>
  <si>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</si>
  <si>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</si>
  <si>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</si>
  <si>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</si>
  <si>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</si>
  <si>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</si>
  <si>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</si>
  <si>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</si>
  <si>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</si>
  <si>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</si>
  <si>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</si>
  <si>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</si>
  <si>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</si>
  <si>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</si>
  <si>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</si>
  <si>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</si>
  <si>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</si>
  <si>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</si>
  <si>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</si>
  <si>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</si>
  <si>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</si>
  <si>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</si>
  <si>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</si>
  <si>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</si>
  <si>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</si>
  <si>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</si>
  <si>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</si>
  <si>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</si>
  <si>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</si>
  <si>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</si>
  <si>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</si>
  <si>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</si>
  <si>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</si>
  <si>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</si>
  <si>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</si>
  <si>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</si>
  <si>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</si>
  <si>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</si>
  <si>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</si>
  <si>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</si>
  <si>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</si>
  <si>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</si>
  <si>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</si>
  <si>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</si>
  <si>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</si>
  <si>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</si>
  <si>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</si>
  <si>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</si>
  <si>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</si>
  <si>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</si>
  <si>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</si>
  <si>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</si>
  <si>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</si>
  <si>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</si>
  <si>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</si>
  <si>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</si>
  <si>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</si>
  <si>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</si>
  <si>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</si>
  <si>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</si>
  <si>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</si>
  <si>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</si>
  <si>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</si>
  <si>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</si>
  <si>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</si>
  <si>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</si>
  <si>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</si>
  <si>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</si>
  <si>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</si>
  <si>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</si>
  <si>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</si>
  <si>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</si>
  <si>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</si>
  <si>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</si>
  <si>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</si>
  <si>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</si>
  <si>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</si>
  <si>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</si>
  <si>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</si>
  <si>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</si>
  <si>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</si>
  <si>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</si>
  <si>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</si>
  <si>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</si>
  <si>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</si>
  <si>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</si>
  <si>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</si>
  <si>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</si>
  <si>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</si>
  <si>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</si>
  <si>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</si>
  <si>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</si>
  <si>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</si>
  <si>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</si>
  <si>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</si>
  <si>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</si>
  <si>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</si>
  <si>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</si>
  <si>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</si>
  <si>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</si>
  <si>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</si>
  <si>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</si>
  <si>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</si>
  <si>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</si>
  <si>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</si>
  <si>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</si>
  <si>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</si>
  <si>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</si>
  <si>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</si>
  <si>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</si>
  <si>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</si>
  <si>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</si>
  <si>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</si>
  <si>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</si>
  <si>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</si>
  <si>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</si>
  <si>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</si>
  <si>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</si>
  <si>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</si>
  <si>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</si>
  <si>
    <t>UX平均</t>
    <rPh sb="2" eb="4">
      <t>ヘイk</t>
    </rPh>
    <phoneticPr fontId="1"/>
  </si>
  <si>
    <t>入力数</t>
    <rPh sb="0" eb="3">
      <t>ニュウリョk</t>
    </rPh>
    <phoneticPr fontId="1"/>
  </si>
  <si>
    <t>UX</t>
    <phoneticPr fontId="1"/>
  </si>
  <si>
    <t>ユーザ情報入力</t>
    <rPh sb="3" eb="5">
      <t>j</t>
    </rPh>
    <rPh sb="5" eb="7">
      <t>ニュウリョk</t>
    </rPh>
    <phoneticPr fontId="1"/>
  </si>
  <si>
    <t>操作方法</t>
    <rPh sb="0" eb="2">
      <t>ソウサ</t>
    </rPh>
    <rPh sb="2" eb="4">
      <t>ホ</t>
    </rPh>
    <phoneticPr fontId="1"/>
  </si>
  <si>
    <t>コンテンツの場所</t>
    <rPh sb="6" eb="8">
      <t>バsy</t>
    </rPh>
    <phoneticPr fontId="1"/>
  </si>
  <si>
    <t>コンテンツ</t>
    <phoneticPr fontId="1"/>
  </si>
  <si>
    <t>エラー・不備</t>
    <rPh sb="4" eb="6">
      <t>フb</t>
    </rPh>
    <phoneticPr fontId="1"/>
  </si>
  <si>
    <t>不備⇆入力</t>
    <rPh sb="0" eb="2">
      <t>フb</t>
    </rPh>
    <rPh sb="3" eb="5">
      <t>ニュウリョk</t>
    </rPh>
    <phoneticPr fontId="1"/>
  </si>
  <si>
    <t>入力⇆コンテンツ</t>
    <rPh sb="0" eb="2">
      <t>ニュウリョk</t>
    </rPh>
    <phoneticPr fontId="1"/>
  </si>
  <si>
    <t>入力⇆場所がわからない</t>
    <rPh sb="0" eb="2">
      <t>ニュウリョk</t>
    </rPh>
    <rPh sb="3" eb="5">
      <t>バsy</t>
    </rPh>
    <phoneticPr fontId="1"/>
  </si>
  <si>
    <t>入力⇆操作方法</t>
    <rPh sb="0" eb="2">
      <t>ニュウリョk</t>
    </rPh>
    <rPh sb="3" eb="7">
      <t>ソウs</t>
    </rPh>
    <phoneticPr fontId="1"/>
  </si>
  <si>
    <t>コンテンツが良かった</t>
    <rPh sb="6" eb="10">
      <t>ヨカッt</t>
    </rPh>
    <phoneticPr fontId="1"/>
  </si>
  <si>
    <t>UX</t>
    <phoneticPr fontId="1"/>
  </si>
  <si>
    <t>UX</t>
    <phoneticPr fontId="1"/>
  </si>
  <si>
    <t>カテゴリー</t>
    <phoneticPr fontId="1"/>
  </si>
  <si>
    <t>エピソード</t>
    <phoneticPr fontId="1"/>
  </si>
  <si>
    <t>画面にエラーが出た</t>
    <phoneticPr fontId="1"/>
  </si>
  <si>
    <t>カテゴリー</t>
    <phoneticPr fontId="1"/>
  </si>
  <si>
    <t>エピソード</t>
    <phoneticPr fontId="1"/>
  </si>
  <si>
    <t>操作のわかりやすさ</t>
  </si>
  <si>
    <t>構成のわかりやすさ</t>
  </si>
  <si>
    <t>見易さ</t>
  </si>
  <si>
    <t>反応のよさ</t>
  </si>
  <si>
    <t>好感度</t>
    <rPh sb="0" eb="3">
      <t>コウk</t>
    </rPh>
    <phoneticPr fontId="1"/>
  </si>
  <si>
    <t>このウェブサイトのビジュアル表現は楽しい。</t>
    <phoneticPr fontId="1"/>
  </si>
  <si>
    <t>このウェブサイトは印象に残る。</t>
  </si>
  <si>
    <t>このウェブサイトには親しみがわく。</t>
  </si>
  <si>
    <t>役立ち感</t>
  </si>
  <si>
    <t>このウェブサイトではすぐに欲しい情報がみつかる。</t>
    <phoneticPr fontId="1"/>
  </si>
  <si>
    <t>このウェブサイトにはわからない言葉が出てこない</t>
    <rPh sb="18" eb="23">
      <t>デt</t>
    </rPh>
    <phoneticPr fontId="1"/>
  </si>
  <si>
    <t>このウェブサイトを使用していて有益だと感じる</t>
    <rPh sb="15" eb="21">
      <t>ユウエk</t>
    </rPh>
    <phoneticPr fontId="1"/>
  </si>
  <si>
    <t>内容の信頼性</t>
  </si>
  <si>
    <t>このウェブサイトに掲載されている内容は信用できる。</t>
  </si>
  <si>
    <t>このウェブサイトは信頼できる。</t>
  </si>
  <si>
    <t>このウェブサイトの文章表現は適切である。</t>
  </si>
  <si>
    <t>このウェブサイトの操作手順はシンプルで分かりやすい。</t>
  </si>
  <si>
    <t>このウェブサイトの使い方はすぐに理解できる。</t>
  </si>
  <si>
    <t>このウェブサイトでは次に何をすればよいか迷わない</t>
  </si>
  <si>
    <t>このウェブサイトには統一感があると思う。</t>
  </si>
  <si>
    <t>このウェブサイトはメニューの構成（情報の分類）がわかりやすい。</t>
    <phoneticPr fontId="1"/>
  </si>
  <si>
    <t>自分がこのウェブサイト内のどこにいるのかわかりやすい</t>
  </si>
  <si>
    <t>見やすさ</t>
  </si>
  <si>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</si>
  <si>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</si>
  <si>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</si>
  <si>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反応の良さ</t>
    <rPh sb="0" eb="5">
      <t>ハン</t>
    </rPh>
    <phoneticPr fontId="1"/>
  </si>
  <si>
    <t>このウェブサイトでは操作に対してすばやい反応が返ってくる。</t>
  </si>
  <si>
    <t>このウェブサイトを利用しているときに常に画面が正しく表示される</t>
    <rPh sb="18" eb="20">
      <t>ツン</t>
    </rPh>
    <phoneticPr fontId="1"/>
  </si>
  <si>
    <t>このウェブサイトを利用しているときに表示が遅くなったり途中で止まることはない</t>
    <phoneticPr fontId="1"/>
  </si>
  <si>
    <t>Kogane</t>
    <phoneticPr fontId="1"/>
  </si>
  <si>
    <t>このウェブサイトではすぐに欲しい情報がみつかる。</t>
    <phoneticPr fontId="1"/>
  </si>
  <si>
    <t>このウェブサイトはメニューの構成（情報の分類）がわかりやすい。</t>
    <phoneticPr fontId="1"/>
  </si>
  <si>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</si>
  <si>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</si>
  <si>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</si>
  <si>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このウェブサイトのビジュアル表現は楽しい。</t>
    <phoneticPr fontId="1"/>
  </si>
  <si>
    <t>このウェブサイトではすぐに欲しい情報がみつかる。</t>
    <phoneticPr fontId="1"/>
  </si>
  <si>
    <t>このウェブサイトの絵や図表は見やすい</t>
    <phoneticPr fontId="1"/>
  </si>
  <si>
    <t>このウェブサイトを利用していると目が疲れる感じはしない</t>
    <phoneticPr fontId="1"/>
  </si>
  <si>
    <t>Arai</t>
    <phoneticPr fontId="1"/>
  </si>
  <si>
    <t>Arai</t>
    <phoneticPr fontId="1"/>
  </si>
  <si>
    <t>このウェブサイトを利用していると目が疲れる感じはしない</t>
    <phoneticPr fontId="1"/>
  </si>
  <si>
    <t>sakai</t>
    <phoneticPr fontId="1"/>
  </si>
  <si>
    <t>Sakai</t>
    <phoneticPr fontId="1"/>
  </si>
  <si>
    <t>Tutida</t>
    <phoneticPr fontId="1"/>
  </si>
  <si>
    <t>好感度</t>
  </si>
  <si>
    <t>このウェブサイトのビジュアル表現は楽しい。</t>
  </si>
  <si>
    <t>このウェブサイトではすぐに欲しい情報がみつかる。</t>
  </si>
  <si>
    <t>このウェブサイトにはわからない言葉が出てこない</t>
  </si>
  <si>
    <t>このウェブサイトを使用していて有益だと感じる</t>
  </si>
  <si>
    <t>このウェブサイトはメニューの構成（情報の分類）がわかりやすい。</t>
  </si>
  <si>
    <t>このウェブサイトの文章は読みやすい（行間、文章のレイアウトなど）</t>
  </si>
  <si>
    <t>このウェブサイトの絵や図表は見やすい</t>
  </si>
  <si>
    <t>このウェブサイトを利用していると目が疲れる感じはしない</t>
  </si>
  <si>
    <t>反応の良さ</t>
  </si>
  <si>
    <t>このウェブサイトを利用しているときに常に画面が正しく表示される</t>
  </si>
  <si>
    <t>このウェブサイトを利用しているときに表示が遅くなったり途中で止まることはない</t>
  </si>
  <si>
    <t>Matusita</t>
    <phoneticPr fontId="1"/>
  </si>
  <si>
    <t>Matusita</t>
    <phoneticPr fontId="1"/>
  </si>
  <si>
    <t>誤差</t>
    <rPh sb="0" eb="2">
      <t>ゴs</t>
    </rPh>
    <phoneticPr fontId="1"/>
  </si>
  <si>
    <t>Yamanaka</t>
    <phoneticPr fontId="1"/>
  </si>
  <si>
    <t>操作・構成</t>
    <rPh sb="0" eb="2">
      <t>ソウサ</t>
    </rPh>
    <rPh sb="3" eb="5">
      <t>コウセ</t>
    </rPh>
    <phoneticPr fontId="1"/>
  </si>
  <si>
    <t>操作・見やすさ</t>
    <rPh sb="0" eb="2">
      <t>ソウs</t>
    </rPh>
    <rPh sb="3" eb="7">
      <t>ミy</t>
    </rPh>
    <phoneticPr fontId="1"/>
  </si>
  <si>
    <t>操作・反応</t>
    <rPh sb="0" eb="2">
      <t>ソウs</t>
    </rPh>
    <rPh sb="3" eb="5">
      <t>ハンノ</t>
    </rPh>
    <phoneticPr fontId="1"/>
  </si>
  <si>
    <t>構成・見やすさ</t>
    <rPh sb="0" eb="2">
      <t>コウセ</t>
    </rPh>
    <rPh sb="3" eb="7">
      <t>ミy</t>
    </rPh>
    <phoneticPr fontId="1"/>
  </si>
  <si>
    <t>構成・反応の良さ</t>
    <rPh sb="0" eb="2">
      <t>コウセ</t>
    </rPh>
    <rPh sb="3" eb="5">
      <t>ハン</t>
    </rPh>
    <phoneticPr fontId="1"/>
  </si>
  <si>
    <t>音声</t>
    <rPh sb="0" eb="2">
      <t>オンセ</t>
    </rPh>
    <phoneticPr fontId="1"/>
  </si>
  <si>
    <t>テキスト</t>
  </si>
  <si>
    <t>G</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</si>
</sst>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
      <sz val="12"/>
      <color indexed="206"/>
      <name val="ＭＳ Ｐゴシック"/>
      <family val="2"/>
      <charset val="128"/>
    </font>
    <font>
      <b/>
      <sz val="11"/>
      <color theme="1"/>
      <name val="ヒラギノ角ゴ ProN W3"/>
      <family val="3"/>
      <charset val="128"/>
    </font>
    <font>
      <sz val="11"/>
      <color theme="1"/>
      <name val="メイリオ"/>
      <family val="3"/>
      <charset val="128"/>
    </font>
    <font>
      <b/>
      <sz val="11"/>
      <color rgb="FF000000"/>
      <name val="ヒラギノ角ゴ ProN W3"/>
      <family val="3"/>
      <charset val="128"/>
    </font>
    <font>
      <sz val="12"/>
      <color theme="1"/>
      <name val="ＭＳ Ｐゴシック"/>
      <family val="2"/>
      <charset val="128"/>
    </font>
    <font>
      <sz val="11"/>
      <color rgb="FF000000"/>
      <name val="メイリオ"/>
      <family val="3"/>
      <charset val="128"/>
    </font>
  </fonts>
  <fills count="1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C5D9F1"/>
        <bgColor rgb="FF000000"/>
      </patternFill>
    </fill>
    <fill>
      <patternFill patternType="solid">
        <fgColor rgb="FFF2DCDB"/>
        <bgColor rgb="FF000000"/>
      </patternFill>
    </fill>
    <fill>
      <patternFill patternType="solid">
        <fgColor rgb="FFE4DFEC"/>
        <bgColor rgb="FF000000"/>
      </patternFill>
    </fill>
    <fill>
      <patternFill patternType="solid">
        <fgColor rgb="FFFDE9D9"/>
        <bgColor rgb="FF000000"/>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rgb="FF000000"/>
      </top>
      <bottom/>
      <diagonal/>
    </border>
  </borders>
  <cellStyleXfs count="1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9">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Border="1" applyAlignment="1">
      <alignment horizontal="center"/>
    </xf>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xf numFmtId="0" fontId="8" fillId="0" borderId="0" xfId="0" applyFont="1" applyFill="1"/>
    <xf numFmtId="0" fontId="7" fillId="0" borderId="0" xfId="0" applyFont="1"/>
    <xf numFmtId="0" fontId="12" fillId="0" borderId="1" xfId="0" applyFont="1" applyFill="1" applyBorder="1" applyAlignment="1">
      <alignment horizontal="center"/>
    </xf>
    <xf numFmtId="0" fontId="12" fillId="0" borderId="0" xfId="0" applyFont="1" applyFill="1"/>
    <xf numFmtId="0" fontId="5" fillId="0" borderId="11" xfId="0" applyFont="1" applyBorder="1"/>
    <xf numFmtId="0" fontId="5" fillId="0" borderId="5" xfId="0" applyFont="1" applyBorder="1"/>
    <xf numFmtId="0" fontId="12" fillId="0" borderId="1" xfId="0" applyFont="1" applyFill="1" applyBorder="1"/>
    <xf numFmtId="0" fontId="9" fillId="10" borderId="8" xfId="0" applyFont="1" applyFill="1" applyBorder="1" applyAlignment="1">
      <alignment vertical="center"/>
    </xf>
    <xf numFmtId="0" fontId="9" fillId="4" borderId="8" xfId="0" applyFont="1" applyFill="1" applyBorder="1" applyAlignment="1">
      <alignment vertical="center"/>
    </xf>
    <xf numFmtId="0" fontId="9" fillId="6" borderId="8" xfId="0" applyFont="1" applyFill="1" applyBorder="1" applyAlignment="1">
      <alignment vertical="center"/>
    </xf>
    <xf numFmtId="0" fontId="9" fillId="3" borderId="8" xfId="0" applyFont="1" applyFill="1" applyBorder="1" applyAlignment="1">
      <alignment vertical="center"/>
    </xf>
    <xf numFmtId="0" fontId="9" fillId="0" borderId="0" xfId="0" applyFont="1" applyFill="1"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10" fillId="0" borderId="1" xfId="0" applyFont="1" applyFill="1" applyBorder="1" applyAlignment="1">
      <alignment vertical="center"/>
    </xf>
    <xf numFmtId="0" fontId="0" fillId="0" borderId="1" xfId="0" applyBorder="1" applyAlignment="1">
      <alignment vertical="center"/>
    </xf>
    <xf numFmtId="0" fontId="6" fillId="0" borderId="0" xfId="0" applyFont="1"/>
    <xf numFmtId="0" fontId="8" fillId="0" borderId="0" xfId="0" applyFont="1"/>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xf numFmtId="0" fontId="0" fillId="5" borderId="0" xfId="0" applyFill="1" applyAlignment="1">
      <alignment horizontal="center"/>
    </xf>
    <xf numFmtId="0" fontId="0" fillId="0"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0" fontId="0" fillId="5" borderId="0" xfId="0" applyFill="1" applyBorder="1" applyAlignment="1">
      <alignment horizontal="center"/>
    </xf>
    <xf numFmtId="0" fontId="0" fillId="0"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9" fillId="10"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0" fontId="11" fillId="12" borderId="1" xfId="0" applyFont="1" applyFill="1" applyBorder="1" applyAlignment="1">
      <alignment horizontal="center" vertical="center"/>
    </xf>
    <xf numFmtId="0" fontId="11" fillId="13" borderId="1" xfId="0" applyFont="1" applyFill="1" applyBorder="1" applyAlignment="1">
      <alignment horizontal="center" vertical="center"/>
    </xf>
    <xf numFmtId="0" fontId="11" fillId="14" borderId="1" xfId="0" applyFont="1" applyFill="1" applyBorder="1" applyAlignment="1">
      <alignment horizontal="center" vertical="center"/>
    </xf>
    <xf numFmtId="0" fontId="11" fillId="15" borderId="1"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9" xfId="0" applyFont="1" applyFill="1"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5" fillId="0" borderId="21" xfId="0" applyFont="1" applyBorder="1" applyAlignment="1">
      <alignment horizontal="center" vertical="center"/>
    </xf>
    <xf numFmtId="0" fontId="5" fillId="0" borderId="7" xfId="0" applyFont="1" applyBorder="1" applyAlignment="1">
      <alignment horizontal="center" vertical="center"/>
    </xf>
    <xf numFmtId="0" fontId="5" fillId="0" borderId="13" xfId="0" applyFont="1" applyBorder="1" applyAlignment="1">
      <alignment horizontal="center" vertical="center"/>
    </xf>
    <xf numFmtId="0" fontId="5" fillId="0" borderId="9" xfId="0" applyFont="1" applyBorder="1" applyAlignment="1">
      <alignment horizontal="center" vertical="center"/>
    </xf>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13" fillId="0" borderId="13" xfId="0" applyFont="1" applyBorder="1" applyAlignment="1">
      <alignment horizontal="center" vertical="center"/>
    </xf>
  </cellXfs>
  <cellStyles count="111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ハイパーリンク" xfId="939" builtinId="8" hidden="1"/>
    <cellStyle name="ハイパーリンク" xfId="941" builtinId="8" hidden="1"/>
    <cellStyle name="ハイパーリンク" xfId="943" builtinId="8" hidden="1"/>
    <cellStyle name="ハイパーリンク" xfId="945" builtinId="8" hidden="1"/>
    <cellStyle name="ハイパーリンク" xfId="947" builtinId="8" hidden="1"/>
    <cellStyle name="ハイパーリンク" xfId="949" builtinId="8" hidden="1"/>
    <cellStyle name="ハイパーリンク" xfId="951" builtinId="8" hidden="1"/>
    <cellStyle name="ハイパーリンク" xfId="953" builtinId="8" hidden="1"/>
    <cellStyle name="ハイパーリンク" xfId="955" builtinId="8" hidden="1"/>
    <cellStyle name="ハイパーリンク" xfId="957" builtinId="8" hidden="1"/>
    <cellStyle name="ハイパーリンク" xfId="959" builtinId="8" hidden="1"/>
    <cellStyle name="ハイパーリンク" xfId="961" builtinId="8" hidden="1"/>
    <cellStyle name="ハイパーリンク" xfId="963" builtinId="8" hidden="1"/>
    <cellStyle name="ハイパーリンク" xfId="965" builtinId="8" hidden="1"/>
    <cellStyle name="ハイパーリンク" xfId="967" builtinId="8" hidden="1"/>
    <cellStyle name="ハイパーリンク" xfId="969" builtinId="8" hidden="1"/>
    <cellStyle name="ハイパーリンク" xfId="971" builtinId="8" hidden="1"/>
    <cellStyle name="ハイパーリンク" xfId="973" builtinId="8" hidden="1"/>
    <cellStyle name="ハイパーリンク" xfId="975" builtinId="8" hidden="1"/>
    <cellStyle name="ハイパーリンク" xfId="977" builtinId="8" hidden="1"/>
    <cellStyle name="ハイパーリンク" xfId="979" builtinId="8" hidden="1"/>
    <cellStyle name="ハイパーリンク" xfId="981" builtinId="8" hidden="1"/>
    <cellStyle name="ハイパーリンク" xfId="983" builtinId="8" hidden="1"/>
    <cellStyle name="ハイパーリンク" xfId="985" builtinId="8" hidden="1"/>
    <cellStyle name="ハイパーリンク" xfId="987" builtinId="8" hidden="1"/>
    <cellStyle name="ハイパーリンク" xfId="989" builtinId="8" hidden="1"/>
    <cellStyle name="ハイパーリンク" xfId="991" builtinId="8" hidden="1"/>
    <cellStyle name="ハイパーリンク" xfId="993" builtinId="8" hidden="1"/>
    <cellStyle name="ハイパーリンク" xfId="995" builtinId="8" hidden="1"/>
    <cellStyle name="ハイパーリンク" xfId="997" builtinId="8" hidden="1"/>
    <cellStyle name="ハイパーリンク" xfId="999" builtinId="8" hidden="1"/>
    <cellStyle name="ハイパーリンク" xfId="1001" builtinId="8" hidden="1"/>
    <cellStyle name="ハイパーリンク" xfId="1003" builtinId="8" hidden="1"/>
    <cellStyle name="ハイパーリンク" xfId="1005" builtinId="8" hidden="1"/>
    <cellStyle name="ハイパーリンク" xfId="1007" builtinId="8" hidden="1"/>
    <cellStyle name="ハイパーリンク" xfId="1009" builtinId="8" hidden="1"/>
    <cellStyle name="ハイパーリンク" xfId="1011" builtinId="8" hidden="1"/>
    <cellStyle name="ハイパーリンク" xfId="1013" builtinId="8" hidden="1"/>
    <cellStyle name="ハイパーリンク" xfId="1015" builtinId="8" hidden="1"/>
    <cellStyle name="ハイパーリンク" xfId="1017" builtinId="8" hidden="1"/>
    <cellStyle name="ハイパーリンク" xfId="1019" builtinId="8" hidden="1"/>
    <cellStyle name="ハイパーリンク" xfId="1021" builtinId="8" hidden="1"/>
    <cellStyle name="ハイパーリンク" xfId="1023" builtinId="8" hidden="1"/>
    <cellStyle name="ハイパーリンク" xfId="1025" builtinId="8" hidden="1"/>
    <cellStyle name="ハイパーリンク" xfId="1027" builtinId="8" hidden="1"/>
    <cellStyle name="ハイパーリンク" xfId="1029" builtinId="8" hidden="1"/>
    <cellStyle name="ハイパーリンク" xfId="1031" builtinId="8" hidden="1"/>
    <cellStyle name="ハイパーリンク" xfId="1033" builtinId="8" hidden="1"/>
    <cellStyle name="ハイパーリンク" xfId="1035" builtinId="8" hidden="1"/>
    <cellStyle name="ハイパーリンク" xfId="1037" builtinId="8" hidden="1"/>
    <cellStyle name="ハイパーリンク" xfId="1039" builtinId="8" hidden="1"/>
    <cellStyle name="ハイパーリンク" xfId="1041" builtinId="8" hidden="1"/>
    <cellStyle name="ハイパーリンク" xfId="1043" builtinId="8" hidden="1"/>
    <cellStyle name="ハイパーリンク" xfId="1045" builtinId="8" hidden="1"/>
    <cellStyle name="ハイパーリンク" xfId="1047" builtinId="8" hidden="1"/>
    <cellStyle name="ハイパーリンク" xfId="1049" builtinId="8" hidden="1"/>
    <cellStyle name="ハイパーリンク" xfId="1051" builtinId="8" hidden="1"/>
    <cellStyle name="ハイパーリンク" xfId="1053" builtinId="8" hidden="1"/>
    <cellStyle name="ハイパーリンク" xfId="1055" builtinId="8" hidden="1"/>
    <cellStyle name="ハイパーリンク" xfId="1057" builtinId="8" hidden="1"/>
    <cellStyle name="ハイパーリンク" xfId="1059" builtinId="8" hidden="1"/>
    <cellStyle name="ハイパーリンク" xfId="1061" builtinId="8" hidden="1"/>
    <cellStyle name="ハイパーリンク" xfId="1063" builtinId="8" hidden="1"/>
    <cellStyle name="ハイパーリンク" xfId="1065" builtinId="8" hidden="1"/>
    <cellStyle name="ハイパーリンク" xfId="1067" builtinId="8" hidden="1"/>
    <cellStyle name="ハイパーリンク" xfId="1069" builtinId="8" hidden="1"/>
    <cellStyle name="ハイパーリンク" xfId="1071" builtinId="8" hidden="1"/>
    <cellStyle name="ハイパーリンク" xfId="1073" builtinId="8" hidden="1"/>
    <cellStyle name="ハイパーリンク" xfId="1075" builtinId="8" hidden="1"/>
    <cellStyle name="ハイパーリンク" xfId="1077" builtinId="8" hidden="1"/>
    <cellStyle name="ハイパーリンク" xfId="1079" builtinId="8" hidden="1"/>
    <cellStyle name="ハイパーリンク" xfId="1081" builtinId="8" hidden="1"/>
    <cellStyle name="ハイパーリンク" xfId="1083" builtinId="8" hidden="1"/>
    <cellStyle name="ハイパーリンク" xfId="1085" builtinId="8" hidden="1"/>
    <cellStyle name="ハイパーリンク" xfId="1087" builtinId="8" hidden="1"/>
    <cellStyle name="ハイパーリンク" xfId="1089" builtinId="8" hidden="1"/>
    <cellStyle name="ハイパーリンク" xfId="1091" builtinId="8" hidden="1"/>
    <cellStyle name="ハイパーリンク" xfId="1093" builtinId="8" hidden="1"/>
    <cellStyle name="ハイパーリンク" xfId="1095" builtinId="8" hidden="1"/>
    <cellStyle name="ハイパーリンク" xfId="1097" builtinId="8" hidden="1"/>
    <cellStyle name="ハイパーリンク" xfId="1099" builtinId="8" hidden="1"/>
    <cellStyle name="ハイパーリンク" xfId="1101" builtinId="8" hidden="1"/>
    <cellStyle name="ハイパーリンク" xfId="1103" builtinId="8" hidden="1"/>
    <cellStyle name="ハイパーリンク" xfId="1105" builtinId="8" hidden="1"/>
    <cellStyle name="ハイパーリンク" xfId="1107" builtinId="8" hidden="1"/>
    <cellStyle name="ハイパーリンク" xfId="1109" builtinId="8" hidden="1"/>
    <cellStyle name="ハイパーリンク" xfId="1111" builtinId="8" hidden="1"/>
    <cellStyle name="ハイパーリンク" xfId="1113" builtinId="8" hidden="1"/>
    <cellStyle name="ハイパーリンク" xfId="1115" builtinId="8" hidden="1"/>
    <cellStyle name="ハイパーリンク" xfId="111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 name="表示済みのハイパーリンク" xfId="940" builtinId="9" hidden="1"/>
    <cellStyle name="表示済みのハイパーリンク" xfId="942" builtinId="9" hidden="1"/>
    <cellStyle name="表示済みのハイパーリンク" xfId="944" builtinId="9" hidden="1"/>
    <cellStyle name="表示済みのハイパーリンク" xfId="946" builtinId="9" hidden="1"/>
    <cellStyle name="表示済みのハイパーリンク" xfId="948" builtinId="9" hidden="1"/>
    <cellStyle name="表示済みのハイパーリンク" xfId="950" builtinId="9" hidden="1"/>
    <cellStyle name="表示済みのハイパーリンク" xfId="952" builtinId="9" hidden="1"/>
    <cellStyle name="表示済みのハイパーリンク" xfId="954" builtinId="9" hidden="1"/>
    <cellStyle name="表示済みのハイパーリンク" xfId="956" builtinId="9" hidden="1"/>
    <cellStyle name="表示済みのハイパーリンク" xfId="958" builtinId="9" hidden="1"/>
    <cellStyle name="表示済みのハイパーリンク" xfId="960" builtinId="9" hidden="1"/>
    <cellStyle name="表示済みのハイパーリンク" xfId="962" builtinId="9" hidden="1"/>
    <cellStyle name="表示済みのハイパーリンク" xfId="964" builtinId="9" hidden="1"/>
    <cellStyle name="表示済みのハイパーリンク" xfId="966" builtinId="9" hidden="1"/>
    <cellStyle name="表示済みのハイパーリンク" xfId="968" builtinId="9" hidden="1"/>
    <cellStyle name="表示済みのハイパーリンク" xfId="970" builtinId="9" hidden="1"/>
    <cellStyle name="表示済みのハイパーリンク" xfId="972" builtinId="9" hidden="1"/>
    <cellStyle name="表示済みのハイパーリンク" xfId="974" builtinId="9" hidden="1"/>
    <cellStyle name="表示済みのハイパーリンク" xfId="976" builtinId="9" hidden="1"/>
    <cellStyle name="表示済みのハイパーリンク" xfId="978" builtinId="9" hidden="1"/>
    <cellStyle name="表示済みのハイパーリンク" xfId="980" builtinId="9" hidden="1"/>
    <cellStyle name="表示済みのハイパーリンク" xfId="982" builtinId="9" hidden="1"/>
    <cellStyle name="表示済みのハイパーリンク" xfId="984" builtinId="9" hidden="1"/>
    <cellStyle name="表示済みのハイパーリンク" xfId="986" builtinId="9" hidden="1"/>
    <cellStyle name="表示済みのハイパーリンク" xfId="988" builtinId="9" hidden="1"/>
    <cellStyle name="表示済みのハイパーリンク" xfId="990" builtinId="9" hidden="1"/>
    <cellStyle name="表示済みのハイパーリンク" xfId="992" builtinId="9" hidden="1"/>
    <cellStyle name="表示済みのハイパーリンク" xfId="994" builtinId="9" hidden="1"/>
    <cellStyle name="表示済みのハイパーリンク" xfId="996" builtinId="9" hidden="1"/>
    <cellStyle name="表示済みのハイパーリンク" xfId="998" builtinId="9" hidden="1"/>
    <cellStyle name="表示済みのハイパーリンク" xfId="1000" builtinId="9" hidden="1"/>
    <cellStyle name="表示済みのハイパーリンク" xfId="1002" builtinId="9" hidden="1"/>
    <cellStyle name="表示済みのハイパーリンク" xfId="1004" builtinId="9" hidden="1"/>
    <cellStyle name="表示済みのハイパーリンク" xfId="1006" builtinId="9" hidden="1"/>
    <cellStyle name="表示済みのハイパーリンク" xfId="1008" builtinId="9" hidden="1"/>
    <cellStyle name="表示済みのハイパーリンク" xfId="1010" builtinId="9" hidden="1"/>
    <cellStyle name="表示済みのハイパーリンク" xfId="1012" builtinId="9" hidden="1"/>
    <cellStyle name="表示済みのハイパーリンク" xfId="1014" builtinId="9" hidden="1"/>
    <cellStyle name="表示済みのハイパーリンク" xfId="1016" builtinId="9" hidden="1"/>
    <cellStyle name="表示済みのハイパーリンク" xfId="1018" builtinId="9" hidden="1"/>
    <cellStyle name="表示済みのハイパーリンク" xfId="1020" builtinId="9" hidden="1"/>
    <cellStyle name="表示済みのハイパーリンク" xfId="1022" builtinId="9" hidden="1"/>
    <cellStyle name="表示済みのハイパーリンク" xfId="1024" builtinId="9" hidden="1"/>
    <cellStyle name="表示済みのハイパーリンク" xfId="1026" builtinId="9" hidden="1"/>
    <cellStyle name="表示済みのハイパーリンク" xfId="1028" builtinId="9" hidden="1"/>
    <cellStyle name="表示済みのハイパーリンク" xfId="1030" builtinId="9" hidden="1"/>
    <cellStyle name="表示済みのハイパーリンク" xfId="1032" builtinId="9" hidden="1"/>
    <cellStyle name="表示済みのハイパーリンク" xfId="1034" builtinId="9" hidden="1"/>
    <cellStyle name="表示済みのハイパーリンク" xfId="1036" builtinId="9" hidden="1"/>
    <cellStyle name="表示済みのハイパーリンク" xfId="1038" builtinId="9" hidden="1"/>
    <cellStyle name="表示済みのハイパーリンク" xfId="1040" builtinId="9" hidden="1"/>
    <cellStyle name="表示済みのハイパーリンク" xfId="1042" builtinId="9" hidden="1"/>
    <cellStyle name="表示済みのハイパーリンク" xfId="1044" builtinId="9" hidden="1"/>
    <cellStyle name="表示済みのハイパーリンク" xfId="1046" builtinId="9" hidden="1"/>
    <cellStyle name="表示済みのハイパーリンク" xfId="1048" builtinId="9" hidden="1"/>
    <cellStyle name="表示済みのハイパーリンク" xfId="1050" builtinId="9" hidden="1"/>
    <cellStyle name="表示済みのハイパーリンク" xfId="1052" builtinId="9" hidden="1"/>
    <cellStyle name="表示済みのハイパーリンク" xfId="1054" builtinId="9" hidden="1"/>
    <cellStyle name="表示済みのハイパーリンク" xfId="1056" builtinId="9" hidden="1"/>
    <cellStyle name="表示済みのハイパーリンク" xfId="1058" builtinId="9" hidden="1"/>
    <cellStyle name="表示済みのハイパーリンク" xfId="1060" builtinId="9" hidden="1"/>
    <cellStyle name="表示済みのハイパーリンク" xfId="1062" builtinId="9" hidden="1"/>
    <cellStyle name="表示済みのハイパーリンク" xfId="1064" builtinId="9" hidden="1"/>
    <cellStyle name="表示済みのハイパーリンク" xfId="1066" builtinId="9" hidden="1"/>
    <cellStyle name="表示済みのハイパーリンク" xfId="1068" builtinId="9" hidden="1"/>
    <cellStyle name="表示済みのハイパーリンク" xfId="1070" builtinId="9" hidden="1"/>
    <cellStyle name="表示済みのハイパーリンク" xfId="1072" builtinId="9" hidden="1"/>
    <cellStyle name="表示済みのハイパーリンク" xfId="1074" builtinId="9" hidden="1"/>
    <cellStyle name="表示済みのハイパーリンク" xfId="1076" builtinId="9" hidden="1"/>
    <cellStyle name="表示済みのハイパーリンク" xfId="1078" builtinId="9" hidden="1"/>
    <cellStyle name="表示済みのハイパーリンク" xfId="1080" builtinId="9" hidden="1"/>
    <cellStyle name="表示済みのハイパーリンク" xfId="1082" builtinId="9" hidden="1"/>
    <cellStyle name="表示済みのハイパーリンク" xfId="1084" builtinId="9" hidden="1"/>
    <cellStyle name="表示済みのハイパーリンク" xfId="1086" builtinId="9" hidden="1"/>
    <cellStyle name="表示済みのハイパーリンク" xfId="1088" builtinId="9" hidden="1"/>
    <cellStyle name="表示済みのハイパーリンク" xfId="1090" builtinId="9" hidden="1"/>
    <cellStyle name="表示済みのハイパーリンク" xfId="1092" builtinId="9" hidden="1"/>
    <cellStyle name="表示済みのハイパーリンク" xfId="1094" builtinId="9" hidden="1"/>
    <cellStyle name="表示済みのハイパーリンク" xfId="1096" builtinId="9" hidden="1"/>
    <cellStyle name="表示済みのハイパーリンク" xfId="1098" builtinId="9" hidden="1"/>
    <cellStyle name="表示済みのハイパーリンク" xfId="1100" builtinId="9" hidden="1"/>
    <cellStyle name="表示済みのハイパーリンク" xfId="1102" builtinId="9" hidden="1"/>
    <cellStyle name="表示済みのハイパーリンク" xfId="1104" builtinId="9" hidden="1"/>
    <cellStyle name="表示済みのハイパーリンク" xfId="1106" builtinId="9" hidden="1"/>
    <cellStyle name="表示済みのハイパーリンク" xfId="1108" builtinId="9" hidden="1"/>
    <cellStyle name="表示済みのハイパーリンク" xfId="1110" builtinId="9" hidden="1"/>
    <cellStyle name="表示済みのハイパーリンク" xfId="1112" builtinId="9" hidden="1"/>
    <cellStyle name="表示済みのハイパーリンク" xfId="1114" builtinId="9" hidden="1"/>
    <cellStyle name="表示済みのハイパーリンク" xfId="1116" builtinId="9" hidden="1"/>
    <cellStyle name="表示済みのハイパーリンク" xfId="111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9.xml"/><Relationship Id="rId21" Type="http://schemas.openxmlformats.org/officeDocument/2006/relationships/externalLink" Target="externalLinks/externalLink10.xml"/><Relationship Id="rId22" Type="http://schemas.openxmlformats.org/officeDocument/2006/relationships/externalLink" Target="externalLinks/externalLink11.xml"/><Relationship Id="rId23" Type="http://schemas.openxmlformats.org/officeDocument/2006/relationships/externalLink" Target="externalLinks/externalLink12.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externalLink" Target="externalLinks/externalLink3.xml"/><Relationship Id="rId15" Type="http://schemas.openxmlformats.org/officeDocument/2006/relationships/externalLink" Target="externalLinks/externalLink4.xml"/><Relationship Id="rId16" Type="http://schemas.openxmlformats.org/officeDocument/2006/relationships/externalLink" Target="externalLinks/externalLink5.xml"/><Relationship Id="rId17" Type="http://schemas.openxmlformats.org/officeDocument/2006/relationships/externalLink" Target="externalLinks/externalLink6.xml"/><Relationship Id="rId18" Type="http://schemas.openxmlformats.org/officeDocument/2006/relationships/externalLink" Target="externalLinks/externalLink7.xml"/><Relationship Id="rId19" Type="http://schemas.openxmlformats.org/officeDocument/2006/relationships/externalLink" Target="externalLinks/externalLink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098261944"/>
        <c:axId val="-2066153672"/>
      </c:barChart>
      <c:catAx>
        <c:axId val="-2098261944"/>
        <c:scaling>
          <c:orientation val="minMax"/>
        </c:scaling>
        <c:delete val="0"/>
        <c:axPos val="b"/>
        <c:majorTickMark val="out"/>
        <c:minorTickMark val="none"/>
        <c:tickLblPos val="nextTo"/>
        <c:crossAx val="-2066153672"/>
        <c:crosses val="autoZero"/>
        <c:auto val="1"/>
        <c:lblAlgn val="ctr"/>
        <c:lblOffset val="100"/>
        <c:noMultiLvlLbl val="0"/>
      </c:catAx>
      <c:valAx>
        <c:axId val="-2066153672"/>
        <c:scaling>
          <c:orientation val="minMax"/>
        </c:scaling>
        <c:delete val="0"/>
        <c:axPos val="l"/>
        <c:numFmt formatCode="General" sourceLinked="1"/>
        <c:majorTickMark val="out"/>
        <c:minorTickMark val="none"/>
        <c:tickLblPos val="nextTo"/>
        <c:crossAx val="-2098261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098950600"/>
        <c:axId val="-2062050040"/>
      </c:scatterChart>
      <c:valAx>
        <c:axId val="-209895060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2050040"/>
        <c:crosses val="autoZero"/>
        <c:crossBetween val="midCat"/>
      </c:valAx>
      <c:valAx>
        <c:axId val="-206205004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9895060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098250744"/>
        <c:axId val="-2063128472"/>
      </c:scatterChart>
      <c:valAx>
        <c:axId val="-2098250744"/>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3128472"/>
        <c:crosses val="autoZero"/>
        <c:crossBetween val="midCat"/>
      </c:valAx>
      <c:valAx>
        <c:axId val="-20631284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98250744"/>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065739624"/>
        <c:axId val="-2098253512"/>
      </c:scatterChart>
      <c:valAx>
        <c:axId val="-2065739624"/>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98253512"/>
        <c:crosses val="autoZero"/>
        <c:crossBetween val="midCat"/>
      </c:valAx>
      <c:valAx>
        <c:axId val="-209825351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5739624"/>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26556888"/>
        <c:axId val="-2068201528"/>
      </c:scatterChart>
      <c:valAx>
        <c:axId val="212655688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8201528"/>
        <c:crosses val="autoZero"/>
        <c:crossBetween val="midCat"/>
      </c:valAx>
      <c:valAx>
        <c:axId val="-206820152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556888"/>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01483960"/>
        <c:axId val="2129880056"/>
      </c:scatterChart>
      <c:valAx>
        <c:axId val="-210148396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9880056"/>
        <c:crosses val="autoZero"/>
        <c:crossBetween val="midCat"/>
      </c:valAx>
      <c:valAx>
        <c:axId val="212988005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48396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02149368"/>
        <c:axId val="-2101492696"/>
      </c:scatterChart>
      <c:valAx>
        <c:axId val="-210214936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1492696"/>
        <c:crosses val="autoZero"/>
        <c:crossBetween val="midCat"/>
      </c:valAx>
      <c:valAx>
        <c:axId val="-210149269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2149368"/>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068563576"/>
        <c:axId val="-2100394152"/>
      </c:scatterChart>
      <c:valAx>
        <c:axId val="-206856357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0394152"/>
        <c:crosses val="autoZero"/>
        <c:crossBetween val="midCat"/>
      </c:valAx>
      <c:valAx>
        <c:axId val="-210039415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856357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069791416"/>
        <c:axId val="-2101030248"/>
      </c:scatterChart>
      <c:valAx>
        <c:axId val="-20697914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1030248"/>
        <c:crosses val="autoZero"/>
        <c:crossBetween val="midCat"/>
      </c:valAx>
      <c:valAx>
        <c:axId val="-210103024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979141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02002952"/>
        <c:axId val="-2071748712"/>
      </c:scatterChart>
      <c:valAx>
        <c:axId val="-21020029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71748712"/>
        <c:crosses val="autoZero"/>
        <c:crossBetween val="midCat"/>
      </c:valAx>
      <c:valAx>
        <c:axId val="-207174871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20029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067338312"/>
        <c:axId val="2125884552"/>
      </c:scatterChart>
      <c:valAx>
        <c:axId val="-206733831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884552"/>
        <c:crosses val="autoZero"/>
        <c:crossBetween val="midCat"/>
      </c:valAx>
      <c:valAx>
        <c:axId val="212588455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733831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ゲーム系!$AJ$4</c:f>
              <c:strCache>
                <c:ptCount val="1"/>
                <c:pt idx="0">
                  <c:v>UX</c:v>
                </c:pt>
              </c:strCache>
            </c:strRef>
          </c:tx>
          <c:spPr>
            <a:solidFill>
              <a:schemeClr val="accent6"/>
            </a:solidFill>
            <a:ln>
              <a:noFill/>
            </a:ln>
            <a:effectLst/>
          </c:spPr>
          <c:invertIfNegative val="0"/>
          <c:errBars>
            <c:errBarType val="both"/>
            <c:errValType val="cust"/>
            <c:noEndCap val="0"/>
            <c:plus>
              <c:numRef>
                <c:f>ゲーム系!$AP$15:$AP$16</c:f>
                <c:numCache>
                  <c:formatCode>General</c:formatCode>
                  <c:ptCount val="2"/>
                  <c:pt idx="0">
                    <c:v>27.17698160595701</c:v>
                  </c:pt>
                  <c:pt idx="1">
                    <c:v>22.68517550910258</c:v>
                  </c:pt>
                </c:numCache>
              </c:numRef>
            </c:plus>
            <c:minus>
              <c:numRef>
                <c:f>ゲーム系!$AP$15:$AP$16</c:f>
                <c:numCache>
                  <c:formatCode>General</c:formatCode>
                  <c:ptCount val="2"/>
                  <c:pt idx="0">
                    <c:v>27.17698160595701</c:v>
                  </c:pt>
                  <c:pt idx="1">
                    <c:v>22.68517550910258</c:v>
                  </c:pt>
                </c:numCache>
              </c:numRef>
            </c:minus>
          </c:errBars>
          <c:cat>
            <c:strRef>
              <c:f>ゲーム系!$AN$15:$AN$16</c:f>
              <c:strCache>
                <c:ptCount val="2"/>
                <c:pt idx="0">
                  <c:v>結果が良かった</c:v>
                </c:pt>
                <c:pt idx="1">
                  <c:v>コンテンツが良かった</c:v>
                </c:pt>
              </c:strCache>
            </c:strRef>
          </c:cat>
          <c:val>
            <c:numRef>
              <c:f>ゲーム系!$AO$15:$AO$16</c:f>
              <c:numCache>
                <c:formatCode>General</c:formatCode>
                <c:ptCount val="2"/>
                <c:pt idx="0">
                  <c:v>50.7365</c:v>
                </c:pt>
                <c:pt idx="1">
                  <c:v>37.14454545454547</c:v>
                </c:pt>
              </c:numCache>
            </c:numRef>
          </c:val>
        </c:ser>
        <c:dLbls>
          <c:showLegendKey val="0"/>
          <c:showVal val="0"/>
          <c:showCatName val="0"/>
          <c:showSerName val="0"/>
          <c:showPercent val="0"/>
          <c:showBubbleSize val="0"/>
        </c:dLbls>
        <c:gapWidth val="150"/>
        <c:axId val="-2068610200"/>
        <c:axId val="-2101299736"/>
      </c:barChart>
      <c:catAx>
        <c:axId val="-2068610200"/>
        <c:scaling>
          <c:orientation val="minMax"/>
        </c:scaling>
        <c:delete val="0"/>
        <c:axPos val="b"/>
        <c:majorTickMark val="out"/>
        <c:minorTickMark val="none"/>
        <c:tickLblPos val="nextTo"/>
        <c:txPr>
          <a:bodyPr/>
          <a:lstStyle/>
          <a:p>
            <a:pPr>
              <a:defRPr sz="1200"/>
            </a:pPr>
            <a:endParaRPr lang="ja-JP"/>
          </a:p>
        </c:txPr>
        <c:crossAx val="-2101299736"/>
        <c:crosses val="autoZero"/>
        <c:auto val="1"/>
        <c:lblAlgn val="ctr"/>
        <c:lblOffset val="100"/>
        <c:noMultiLvlLbl val="0"/>
      </c:catAx>
      <c:valAx>
        <c:axId val="-2101299736"/>
        <c:scaling>
          <c:orientation val="minMax"/>
          <c:max val="100.0"/>
        </c:scaling>
        <c:delete val="0"/>
        <c:axPos val="l"/>
        <c:title>
          <c:tx>
            <c:rich>
              <a:bodyPr rot="-5400000" vert="horz"/>
              <a:lstStyle/>
              <a:p>
                <a:pPr>
                  <a:defRPr sz="1200"/>
                </a:pPr>
                <a:r>
                  <a:rPr lang="en-US" altLang="en-US" sz="1200"/>
                  <a:t>Value of UX[%]</a:t>
                </a:r>
                <a:endParaRPr lang="ja-JP" altLang="en-US" sz="1200"/>
              </a:p>
            </c:rich>
          </c:tx>
          <c:overlay val="0"/>
        </c:title>
        <c:numFmt formatCode="General" sourceLinked="1"/>
        <c:majorTickMark val="out"/>
        <c:minorTickMark val="none"/>
        <c:tickLblPos val="nextTo"/>
        <c:txPr>
          <a:bodyPr/>
          <a:lstStyle/>
          <a:p>
            <a:pPr>
              <a:defRPr sz="1200"/>
            </a:pPr>
            <a:endParaRPr lang="ja-JP"/>
          </a:p>
        </c:txPr>
        <c:crossAx val="-206861020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100878104"/>
        <c:axId val="-2102388008"/>
      </c:barChart>
      <c:catAx>
        <c:axId val="-2100878104"/>
        <c:scaling>
          <c:orientation val="minMax"/>
        </c:scaling>
        <c:delete val="0"/>
        <c:axPos val="b"/>
        <c:majorTickMark val="out"/>
        <c:minorTickMark val="none"/>
        <c:tickLblPos val="nextTo"/>
        <c:crossAx val="-2102388008"/>
        <c:crosses val="autoZero"/>
        <c:auto val="1"/>
        <c:lblAlgn val="ctr"/>
        <c:lblOffset val="100"/>
        <c:noMultiLvlLbl val="0"/>
      </c:catAx>
      <c:valAx>
        <c:axId val="-2102388008"/>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100878104"/>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102098232"/>
        <c:axId val="2110353640"/>
      </c:barChart>
      <c:catAx>
        <c:axId val="-2102098232"/>
        <c:scaling>
          <c:orientation val="minMax"/>
        </c:scaling>
        <c:delete val="0"/>
        <c:axPos val="b"/>
        <c:majorTickMark val="out"/>
        <c:minorTickMark val="none"/>
        <c:tickLblPos val="nextTo"/>
        <c:crossAx val="2110353640"/>
        <c:crosses val="autoZero"/>
        <c:auto val="1"/>
        <c:lblAlgn val="ctr"/>
        <c:lblOffset val="100"/>
        <c:noMultiLvlLbl val="0"/>
      </c:catAx>
      <c:valAx>
        <c:axId val="2110353640"/>
        <c:scaling>
          <c:orientation val="minMax"/>
        </c:scaling>
        <c:delete val="0"/>
        <c:axPos val="l"/>
        <c:title>
          <c:tx>
            <c:rich>
              <a:bodyPr rot="-5400000" vert="horz"/>
              <a:lstStyle/>
              <a:p>
                <a:pPr>
                  <a:defRPr/>
                </a:pPr>
                <a:r>
                  <a:rPr lang="ja-JP" altLang="en-US"/>
                  <a:t>入力数</a:t>
                </a:r>
              </a:p>
            </c:rich>
          </c:tx>
          <c:overlay val="0"/>
        </c:title>
        <c:numFmt formatCode="#,##0.0_);[Red]\(#,##0.0\)" sourceLinked="0"/>
        <c:majorTickMark val="out"/>
        <c:minorTickMark val="none"/>
        <c:tickLblPos val="nextTo"/>
        <c:txPr>
          <a:bodyPr/>
          <a:lstStyle/>
          <a:p>
            <a:pPr>
              <a:defRPr sz="1100"/>
            </a:pPr>
            <a:endParaRPr lang="ja-JP"/>
          </a:p>
        </c:txPr>
        <c:crossAx val="-210209823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[6]UX比較!$B$34:$B$43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[6]UX比較!$I$3</c:f>
              <c:strCache>
                <c:ptCount val="1"/>
                <c:pt idx="0">
                  <c:v>UXCURVE</c:v>
                </c:pt>
              </c:strCache>
            </c:strRef>
          </c:tx>
          <c:spPr>
            <a:ln w="25400"/>
          </c:spPr>
          <c:marker>
            <c:symbol val="circle"/>
            <c:size val="5"/>
          </c:marker>
          <c:xVal>
            <c:numRef>
              <c:f>[6]UX比較!$C$34:$C$39</c:f>
              <c:numCache>
                <c:formatCode>General</c:formatCode>
                <c:ptCount val="6"/>
                <c:pt idx="0">
                  <c:v>0.0</c:v>
                </c:pt>
                <c:pt idx="1">
                  <c:v>4.0</c:v>
                </c:pt>
                <c:pt idx="2">
                  <c:v>8.0</c:v>
                </c:pt>
                <c:pt idx="3">
                  <c:v>18.0</c:v>
                </c:pt>
                <c:pt idx="4">
                  <c:v>24.0</c:v>
                </c:pt>
                <c:pt idx="5">
                  <c:v>30.0</c:v>
                </c:pt>
              </c:numCache>
            </c:numRef>
          </c:xVal>
          <c:yVal>
            <c:numRef>
              <c:f>[6]UX比較!$D$34:$D$39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4191896"/>
        <c:axId val="-2123884696"/>
      </c:scatterChart>
      <c:valAx>
        <c:axId val="-212419189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3884696"/>
        <c:crosses val="autoZero"/>
        <c:crossBetween val="midCat"/>
      </c:valAx>
      <c:valAx>
        <c:axId val="-212388469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19189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'Macintosh HD:Users:yokoyamashohei:Dropbox:ヒューマンインターフェイス研究室:UXPLOT-pro:予備実験(出力):[20151015-荒井俊貴-ゾンビグラフなし.xlsx]直線補完'!$I$1</c:f>
              <c:strCache>
                <c:ptCount val="1"/>
                <c:pt idx="0">
                  <c:v>UXCURVE</c:v>
                </c:pt>
              </c:strCache>
            </c:strRef>
          </c:tx>
          <c:spPr>
            <a:ln w="25400"/>
          </c:spPr>
          <c:marker>
            <c:symbol val="circle"/>
            <c:size val="5"/>
          </c:marker>
          <c:xVal>
            <c:numRef>
              <c:f>[1]UX比較!$C$4:$C$12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24184424"/>
        <c:axId val="-2124175896"/>
      </c:scatterChart>
      <c:valAx>
        <c:axId val="-2124184424"/>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4175896"/>
        <c:crosses val="autoZero"/>
        <c:crossBetween val="midCat"/>
      </c:valAx>
      <c:valAx>
        <c:axId val="-2124175896"/>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184424"/>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主観評価!$C$33:$C$36</c:f>
                <c:numCache>
                  <c:formatCode>General</c:formatCode>
                  <c:ptCount val="4"/>
                  <c:pt idx="0">
                    <c:v>1.659404467996214</c:v>
                  </c:pt>
                  <c:pt idx="1">
                    <c:v>1.464557112656207</c:v>
                  </c:pt>
                  <c:pt idx="2">
                    <c:v>1.45400496380948</c:v>
                  </c:pt>
                  <c:pt idx="3">
                    <c:v>1.781039429455554</c:v>
                  </c:pt>
                </c:numCache>
              </c:numRef>
            </c:plus>
            <c:minus>
              <c:numRef>
                <c:f>主観評価!$C$33:$C$36</c:f>
                <c:numCache>
                  <c:formatCode>General</c:formatCode>
                  <c:ptCount val="4"/>
                  <c:pt idx="0">
                    <c:v>1.659404467996214</c:v>
                  </c:pt>
                  <c:pt idx="1">
                    <c:v>1.464557112656207</c:v>
                  </c:pt>
                  <c:pt idx="2">
                    <c:v>1.45400496380948</c:v>
                  </c:pt>
                  <c:pt idx="3">
                    <c:v>1.781039429455554</c:v>
                  </c:pt>
                </c:numCache>
              </c:numRef>
            </c:minus>
          </c:errBars>
          <c:cat>
            <c:strRef>
              <c:f>主観評価!$A$33:$A$36</c:f>
              <c:strCache>
                <c:ptCount val="4"/>
                <c:pt idx="0">
                  <c:v>操作のわかりやすさ</c:v>
                </c:pt>
                <c:pt idx="1">
                  <c:v>構成のわかりやすさ</c:v>
                </c:pt>
                <c:pt idx="2">
                  <c:v>見易さ</c:v>
                </c:pt>
                <c:pt idx="3">
                  <c:v>反応のよさ</c:v>
                </c:pt>
              </c:strCache>
            </c:strRef>
          </c:cat>
          <c:val>
            <c:numRef>
              <c:f>主観評価!$B$33:$B$36</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106663896"/>
        <c:axId val="-2101182248"/>
      </c:barChart>
      <c:catAx>
        <c:axId val="2106663896"/>
        <c:scaling>
          <c:orientation val="minMax"/>
        </c:scaling>
        <c:delete val="0"/>
        <c:axPos val="b"/>
        <c:majorTickMark val="out"/>
        <c:minorTickMark val="none"/>
        <c:tickLblPos val="nextTo"/>
        <c:crossAx val="-2101182248"/>
        <c:crosses val="autoZero"/>
        <c:auto val="1"/>
        <c:lblAlgn val="ctr"/>
        <c:lblOffset val="100"/>
        <c:noMultiLvlLbl val="0"/>
      </c:catAx>
      <c:valAx>
        <c:axId val="-2101182248"/>
        <c:scaling>
          <c:orientation val="minMax"/>
        </c:scaling>
        <c:delete val="0"/>
        <c:axPos val="l"/>
        <c:numFmt formatCode="General" sourceLinked="1"/>
        <c:majorTickMark val="out"/>
        <c:minorTickMark val="none"/>
        <c:tickLblPos val="nextTo"/>
        <c:crossAx val="21066638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主観評価!$B$47:$B$50</c:f>
              <c:numCache>
                <c:formatCode>General</c:formatCode>
                <c:ptCount val="4"/>
                <c:pt idx="0">
                  <c:v>5.444444444444445</c:v>
                </c:pt>
                <c:pt idx="1">
                  <c:v>4.0</c:v>
                </c:pt>
                <c:pt idx="2">
                  <c:v>6.111111111111112</c:v>
                </c:pt>
                <c:pt idx="3">
                  <c:v>6.666666666666667</c:v>
                </c:pt>
              </c:numCache>
            </c:numRef>
          </c:val>
        </c:ser>
        <c:ser>
          <c:idx val="1"/>
          <c:order val="1"/>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主観評価!$C$47:$C$50</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063027144"/>
        <c:axId val="-2101313624"/>
      </c:barChart>
      <c:catAx>
        <c:axId val="2063027144"/>
        <c:scaling>
          <c:orientation val="minMax"/>
        </c:scaling>
        <c:delete val="0"/>
        <c:axPos val="b"/>
        <c:majorTickMark val="out"/>
        <c:minorTickMark val="none"/>
        <c:tickLblPos val="nextTo"/>
        <c:crossAx val="-2101313624"/>
        <c:crosses val="autoZero"/>
        <c:auto val="1"/>
        <c:lblAlgn val="ctr"/>
        <c:lblOffset val="100"/>
        <c:noMultiLvlLbl val="0"/>
      </c:catAx>
      <c:valAx>
        <c:axId val="-2101313624"/>
        <c:scaling>
          <c:orientation val="minMax"/>
        </c:scaling>
        <c:delete val="0"/>
        <c:axPos val="l"/>
        <c:numFmt formatCode="General" sourceLinked="1"/>
        <c:majorTickMark val="out"/>
        <c:minorTickMark val="none"/>
        <c:tickLblPos val="nextTo"/>
        <c:crossAx val="2063027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plus>
            <c:min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minus>
          </c:errBars>
          <c:cat>
            <c:strRef>
              <c:f>サイト主観!$A$49:$A$55</c:f>
              <c:strCache>
                <c:ptCount val="7"/>
                <c:pt idx="0">
                  <c:v>好感度</c:v>
                </c:pt>
                <c:pt idx="1">
                  <c:v>役立ち感</c:v>
                </c:pt>
                <c:pt idx="2">
                  <c:v>内容の信頼性</c:v>
                </c:pt>
                <c:pt idx="3">
                  <c:v>操作のわかりやすさ</c:v>
                </c:pt>
                <c:pt idx="4">
                  <c:v>構成のわかりやすさ</c:v>
                </c:pt>
                <c:pt idx="5">
                  <c:v>見やすさ</c:v>
                </c:pt>
                <c:pt idx="6">
                  <c:v>反応の良さ</c:v>
                </c:pt>
              </c:strCache>
            </c:strRef>
          </c:cat>
          <c:val>
            <c:numRef>
              <c:f>サイト主観!$B$49:$B$55</c:f>
              <c:numCache>
                <c:formatCode>General</c:formatCode>
                <c:ptCount val="7"/>
                <c:pt idx="0">
                  <c:v>4.666666666666667</c:v>
                </c:pt>
                <c:pt idx="1">
                  <c:v>4.148148148148148</c:v>
                </c:pt>
                <c:pt idx="2">
                  <c:v>5.333333333333332</c:v>
                </c:pt>
                <c:pt idx="3">
                  <c:v>3.37037037037037</c:v>
                </c:pt>
                <c:pt idx="4">
                  <c:v>4.037037037037037</c:v>
                </c:pt>
                <c:pt idx="5">
                  <c:v>5.222222222222222</c:v>
                </c:pt>
                <c:pt idx="6">
                  <c:v>4.962962962962963</c:v>
                </c:pt>
              </c:numCache>
            </c:numRef>
          </c:val>
        </c:ser>
        <c:dLbls>
          <c:showLegendKey val="0"/>
          <c:showVal val="0"/>
          <c:showCatName val="0"/>
          <c:showSerName val="0"/>
          <c:showPercent val="0"/>
          <c:showBubbleSize val="0"/>
        </c:dLbls>
        <c:gapWidth val="150"/>
        <c:axId val="-2066040168"/>
        <c:axId val="-2065828904"/>
      </c:barChart>
      <c:catAx>
        <c:axId val="-2066040168"/>
        <c:scaling>
          <c:orientation val="minMax"/>
        </c:scaling>
        <c:delete val="0"/>
        <c:axPos val="b"/>
        <c:majorTickMark val="out"/>
        <c:minorTickMark val="none"/>
        <c:tickLblPos val="nextTo"/>
        <c:crossAx val="-2065828904"/>
        <c:crosses val="autoZero"/>
        <c:auto val="1"/>
        <c:lblAlgn val="ctr"/>
        <c:lblOffset val="100"/>
        <c:noMultiLvlLbl val="0"/>
      </c:catAx>
      <c:valAx>
        <c:axId val="-2065828904"/>
        <c:scaling>
          <c:orientation val="minMax"/>
        </c:scaling>
        <c:delete val="0"/>
        <c:axPos val="l"/>
        <c:numFmt formatCode="General" sourceLinked="1"/>
        <c:majorTickMark val="out"/>
        <c:minorTickMark val="none"/>
        <c:tickLblPos val="nextTo"/>
        <c:crossAx val="-2066040168"/>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3">
                <a:lumMod val="60000"/>
                <a:lumOff val="40000"/>
              </a:schemeClr>
            </a:solidFill>
            <a:ln>
              <a:noFill/>
            </a:ln>
            <a:effectLst/>
          </c:spPr>
          <c:invertIfNegative val="0"/>
          <c:errBars>
            <c:errBarType val="both"/>
            <c:errValType val="cust"/>
            <c:noEndCap val="0"/>
            <c:plus>
              <c:numRef>
                <c:f>サイト主観!$C$59:$C$62</c:f>
                <c:numCache>
                  <c:formatCode>General</c:formatCode>
                  <c:ptCount val="4"/>
                  <c:pt idx="0">
                    <c:v>1.596827338774468</c:v>
                  </c:pt>
                  <c:pt idx="1">
                    <c:v>1.807707461899261</c:v>
                  </c:pt>
                  <c:pt idx="2">
                    <c:v>1.476308632870233</c:v>
                  </c:pt>
                  <c:pt idx="3">
                    <c:v>1.807707461899261</c:v>
                  </c:pt>
                </c:numCache>
              </c:numRef>
            </c:plus>
            <c:minus>
              <c:numRef>
                <c:f>サイト主観!$C$59:$C$62</c:f>
                <c:numCache>
                  <c:formatCode>General</c:formatCode>
                  <c:ptCount val="4"/>
                  <c:pt idx="0">
                    <c:v>1.596827338774468</c:v>
                  </c:pt>
                  <c:pt idx="1">
                    <c:v>1.807707461899261</c:v>
                  </c:pt>
                  <c:pt idx="2">
                    <c:v>1.476308632870233</c:v>
                  </c:pt>
                  <c:pt idx="3">
                    <c:v>1.807707461899261</c:v>
                  </c:pt>
                </c:numCache>
              </c:numRef>
            </c:minus>
          </c:errBars>
          <c:cat>
            <c:strRef>
              <c:f>サイト主観!$A$59:$A$62</c:f>
              <c:strCache>
                <c:ptCount val="4"/>
                <c:pt idx="0">
                  <c:v>操作のわかりやすさ</c:v>
                </c:pt>
                <c:pt idx="1">
                  <c:v>構成のわかりやすさ</c:v>
                </c:pt>
                <c:pt idx="2">
                  <c:v>見やすさ</c:v>
                </c:pt>
                <c:pt idx="3">
                  <c:v>反応の良さ</c:v>
                </c:pt>
              </c:strCache>
            </c:strRef>
          </c:cat>
          <c:val>
            <c:numRef>
              <c:f>サイト主観!$B$59:$B$62</c:f>
              <c:numCache>
                <c:formatCode>General</c:formatCode>
                <c:ptCount val="4"/>
                <c:pt idx="0">
                  <c:v>3.37037037037037</c:v>
                </c:pt>
                <c:pt idx="1">
                  <c:v>4.037037037037037</c:v>
                </c:pt>
                <c:pt idx="2">
                  <c:v>5.222222222222222</c:v>
                </c:pt>
                <c:pt idx="3">
                  <c:v>4.962962962962963</c:v>
                </c:pt>
              </c:numCache>
            </c:numRef>
          </c:val>
        </c:ser>
        <c:dLbls>
          <c:showLegendKey val="0"/>
          <c:showVal val="0"/>
          <c:showCatName val="0"/>
          <c:showSerName val="0"/>
          <c:showPercent val="0"/>
          <c:showBubbleSize val="0"/>
        </c:dLbls>
        <c:gapWidth val="150"/>
        <c:axId val="-2102366184"/>
        <c:axId val="-2101092712"/>
      </c:barChart>
      <c:catAx>
        <c:axId val="-2102366184"/>
        <c:scaling>
          <c:orientation val="minMax"/>
        </c:scaling>
        <c:delete val="0"/>
        <c:axPos val="b"/>
        <c:majorTickMark val="out"/>
        <c:minorTickMark val="none"/>
        <c:tickLblPos val="nextTo"/>
        <c:crossAx val="-2101092712"/>
        <c:crosses val="autoZero"/>
        <c:auto val="1"/>
        <c:lblAlgn val="ctr"/>
        <c:lblOffset val="100"/>
        <c:noMultiLvlLbl val="0"/>
      </c:catAx>
      <c:valAx>
        <c:axId val="-2101092712"/>
        <c:scaling>
          <c:orientation val="minMax"/>
        </c:scaling>
        <c:delete val="0"/>
        <c:axPos val="l"/>
        <c:title>
          <c:tx>
            <c:rich>
              <a:bodyPr rot="-5400000" vert="horz"/>
              <a:lstStyle/>
              <a:p>
                <a:pPr>
                  <a:defRPr sz="1200"/>
                </a:pPr>
                <a:r>
                  <a:rPr lang="en-US" altLang="en-US" sz="1200"/>
                  <a:t>SCORE</a:t>
                </a:r>
                <a:endParaRPr lang="ja-JP" altLang="en-US" sz="1200"/>
              </a:p>
            </c:rich>
          </c:tx>
          <c:layout/>
          <c:overlay val="0"/>
        </c:title>
        <c:numFmt formatCode="General" sourceLinked="1"/>
        <c:majorTickMark val="out"/>
        <c:minorTickMark val="none"/>
        <c:tickLblPos val="nextTo"/>
        <c:crossAx val="-2102366184"/>
        <c:crosses val="autoZero"/>
        <c:crossBetween val="between"/>
      </c:valAx>
    </c:plotArea>
    <c:plotVisOnly val="1"/>
    <c:dispBlanksAs val="gap"/>
    <c:showDLblsOverMax val="0"/>
  </c:chart>
  <c:spPr>
    <a:ln>
      <a:noFill/>
    </a:ln>
  </c:spPr>
  <c:printSettings>
    <c:headerFooter/>
    <c:pageMargins b="0.75" l="0.7" r="0.7" t="0.75" header="0.3" footer="0.3"/>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27399944"/>
        <c:axId val="-2127296424"/>
      </c:barChart>
      <c:catAx>
        <c:axId val="-2127399944"/>
        <c:scaling>
          <c:orientation val="minMax"/>
        </c:scaling>
        <c:delete val="0"/>
        <c:axPos val="b"/>
        <c:majorTickMark val="out"/>
        <c:minorTickMark val="none"/>
        <c:tickLblPos val="nextTo"/>
        <c:crossAx val="-2127296424"/>
        <c:crosses val="autoZero"/>
        <c:auto val="1"/>
        <c:lblAlgn val="ctr"/>
        <c:lblOffset val="100"/>
        <c:noMultiLvlLbl val="0"/>
      </c:catAx>
      <c:valAx>
        <c:axId val="-2127296424"/>
        <c:scaling>
          <c:orientation val="minMax"/>
        </c:scaling>
        <c:delete val="0"/>
        <c:axPos val="l"/>
        <c:numFmt formatCode="General" sourceLinked="1"/>
        <c:majorTickMark val="out"/>
        <c:minorTickMark val="none"/>
        <c:tickLblPos val="nextTo"/>
        <c:crossAx val="-2127399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069347480"/>
        <c:axId val="-2067319896"/>
      </c:barChart>
      <c:catAx>
        <c:axId val="-2069347480"/>
        <c:scaling>
          <c:orientation val="minMax"/>
        </c:scaling>
        <c:delete val="0"/>
        <c:axPos val="b"/>
        <c:majorTickMark val="out"/>
        <c:minorTickMark val="none"/>
        <c:tickLblPos val="nextTo"/>
        <c:crossAx val="-2067319896"/>
        <c:crosses val="autoZero"/>
        <c:auto val="1"/>
        <c:lblAlgn val="ctr"/>
        <c:lblOffset val="100"/>
        <c:noMultiLvlLbl val="0"/>
      </c:catAx>
      <c:valAx>
        <c:axId val="-2067319896"/>
        <c:scaling>
          <c:orientation val="minMax"/>
        </c:scaling>
        <c:delete val="0"/>
        <c:axPos val="l"/>
        <c:numFmt formatCode="General" sourceLinked="1"/>
        <c:majorTickMark val="out"/>
        <c:minorTickMark val="none"/>
        <c:tickLblPos val="nextTo"/>
        <c:crossAx val="-20693474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negative'!$T$2</c:f>
              <c:strCache>
                <c:ptCount val="1"/>
                <c:pt idx="0">
                  <c:v>UX</c:v>
                </c:pt>
              </c:strCache>
            </c:strRef>
          </c:tx>
          <c:spPr>
            <a:solidFill>
              <a:schemeClr val="accent1"/>
            </a:solidFill>
            <a:ln>
              <a:noFill/>
            </a:ln>
            <a:effectLst/>
          </c:spPr>
          <c:invertIfNegative val="0"/>
          <c:errBars>
            <c:errBarType val="both"/>
            <c:errValType val="cust"/>
            <c:noEndCap val="0"/>
            <c:plus>
              <c:numRef>
                <c:f>'全体 negative'!$U$3:$U$7</c:f>
                <c:numCache>
                  <c:formatCode>General</c:formatCode>
                  <c:ptCount val="5"/>
                  <c:pt idx="0">
                    <c:v>21.49881671162395</c:v>
                  </c:pt>
                  <c:pt idx="1">
                    <c:v>28.64084433292015</c:v>
                  </c:pt>
                  <c:pt idx="2">
                    <c:v>27.74158153836944</c:v>
                  </c:pt>
                  <c:pt idx="3">
                    <c:v>23.03452264175087</c:v>
                  </c:pt>
                  <c:pt idx="4">
                    <c:v>24.61011580631023</c:v>
                  </c:pt>
                </c:numCache>
              </c:numRef>
            </c:plus>
            <c:minus>
              <c:numRef>
                <c:f>'全体 negative'!$U$3:$U$7</c:f>
                <c:numCache>
                  <c:formatCode>General</c:formatCode>
                  <c:ptCount val="5"/>
                  <c:pt idx="0">
                    <c:v>21.49881671162395</c:v>
                  </c:pt>
                  <c:pt idx="1">
                    <c:v>28.64084433292015</c:v>
                  </c:pt>
                  <c:pt idx="2">
                    <c:v>27.74158153836944</c:v>
                  </c:pt>
                  <c:pt idx="3">
                    <c:v>23.03452264175087</c:v>
                  </c:pt>
                  <c:pt idx="4">
                    <c:v>24.61011580631023</c:v>
                  </c:pt>
                </c:numCache>
              </c:numRef>
            </c:minus>
          </c:errBars>
          <c:cat>
            <c:strRef>
              <c:f>'全体 negative'!$S$3:$S$7</c:f>
              <c:strCache>
                <c:ptCount val="5"/>
                <c:pt idx="0">
                  <c:v>エラー・不備</c:v>
                </c:pt>
                <c:pt idx="1">
                  <c:v>コンテンツ</c:v>
                </c:pt>
                <c:pt idx="2">
                  <c:v>コンテンツの場所</c:v>
                </c:pt>
                <c:pt idx="3">
                  <c:v>操作方法</c:v>
                </c:pt>
                <c:pt idx="4">
                  <c:v>ユーザ情報入力</c:v>
                </c:pt>
              </c:strCache>
            </c:strRef>
          </c:cat>
          <c:val>
            <c:numRef>
              <c:f>'全体 negative'!$T$3:$T$7</c:f>
              <c:numCache>
                <c:formatCode>General</c:formatCode>
                <c:ptCount val="5"/>
                <c:pt idx="0">
                  <c:v>-63.97999999999999</c:v>
                </c:pt>
                <c:pt idx="1">
                  <c:v>-21.01153846153846</c:v>
                </c:pt>
                <c:pt idx="2">
                  <c:v>-38.245625</c:v>
                </c:pt>
                <c:pt idx="3">
                  <c:v>-13.87666666666667</c:v>
                </c:pt>
                <c:pt idx="4">
                  <c:v>-46.62</c:v>
                </c:pt>
              </c:numCache>
            </c:numRef>
          </c:val>
        </c:ser>
        <c:dLbls>
          <c:showLegendKey val="0"/>
          <c:showVal val="0"/>
          <c:showCatName val="0"/>
          <c:showSerName val="0"/>
          <c:showPercent val="0"/>
          <c:showBubbleSize val="0"/>
        </c:dLbls>
        <c:gapWidth val="150"/>
        <c:axId val="-2142474344"/>
        <c:axId val="-2142356504"/>
      </c:barChart>
      <c:catAx>
        <c:axId val="-2142474344"/>
        <c:scaling>
          <c:orientation val="minMax"/>
        </c:scaling>
        <c:delete val="0"/>
        <c:axPos val="b"/>
        <c:majorTickMark val="out"/>
        <c:minorTickMark val="none"/>
        <c:tickLblPos val="nextTo"/>
        <c:crossAx val="-2142356504"/>
        <c:crosses val="autoZero"/>
        <c:auto val="1"/>
        <c:lblAlgn val="ctr"/>
        <c:lblOffset val="100"/>
        <c:noMultiLvlLbl val="0"/>
      </c:catAx>
      <c:valAx>
        <c:axId val="-2142356504"/>
        <c:scaling>
          <c:orientation val="minMax"/>
        </c:scaling>
        <c:delete val="0"/>
        <c:axPos val="l"/>
        <c:title>
          <c:tx>
            <c:rich>
              <a:bodyPr rot="-5400000" vert="horz"/>
              <a:lstStyle/>
              <a:p>
                <a:pPr>
                  <a:defRPr/>
                </a:pPr>
                <a:r>
                  <a:rPr lang="en-US" altLang="en-US"/>
                  <a:t>Value of UX[%]</a:t>
                </a:r>
                <a:endParaRPr lang="ja-JP" altLang="en-US"/>
              </a:p>
            </c:rich>
          </c:tx>
          <c:overlay val="0"/>
        </c:title>
        <c:numFmt formatCode="General" sourceLinked="1"/>
        <c:majorTickMark val="out"/>
        <c:minorTickMark val="none"/>
        <c:tickLblPos val="nextTo"/>
        <c:crossAx val="-214247434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spPr>
            <a:solidFill>
              <a:schemeClr val="accent1"/>
            </a:solidFill>
            <a:ln>
              <a:noFill/>
            </a:ln>
            <a:effectLst/>
          </c:spPr>
          <c:invertIfNegative val="0"/>
          <c:cat>
            <c:strRef>
              <c:f>'全体 negative'!$L$3:$L$7</c:f>
              <c:strCache>
                <c:ptCount val="5"/>
                <c:pt idx="0">
                  <c:v>エラー・不備</c:v>
                </c:pt>
                <c:pt idx="1">
                  <c:v>コンテンツ</c:v>
                </c:pt>
                <c:pt idx="2">
                  <c:v>コンテンツの場所</c:v>
                </c:pt>
                <c:pt idx="3">
                  <c:v>操作方法</c:v>
                </c:pt>
                <c:pt idx="4">
                  <c:v>ユーザ情報入力</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098699192"/>
        <c:axId val="2124318440"/>
      </c:barChart>
      <c:catAx>
        <c:axId val="-2098699192"/>
        <c:scaling>
          <c:orientation val="minMax"/>
        </c:scaling>
        <c:delete val="0"/>
        <c:axPos val="b"/>
        <c:majorTickMark val="out"/>
        <c:minorTickMark val="none"/>
        <c:tickLblPos val="nextTo"/>
        <c:crossAx val="2124318440"/>
        <c:crosses val="autoZero"/>
        <c:auto val="1"/>
        <c:lblAlgn val="ctr"/>
        <c:lblOffset val="100"/>
        <c:noMultiLvlLbl val="0"/>
      </c:catAx>
      <c:valAx>
        <c:axId val="2124318440"/>
        <c:scaling>
          <c:orientation val="minMax"/>
        </c:scaling>
        <c:delete val="0"/>
        <c:axPos val="l"/>
        <c:title>
          <c:tx>
            <c:rich>
              <a:bodyPr rot="-5400000" vert="horz"/>
              <a:lstStyle/>
              <a:p>
                <a:pPr>
                  <a:defRPr/>
                </a:pPr>
                <a:r>
                  <a:rPr lang="en-US" altLang="en-US"/>
                  <a:t>UX</a:t>
                </a:r>
                <a:r>
                  <a:rPr lang="ja-JP" altLang="en-US"/>
                  <a:t>の入力回数</a:t>
                </a:r>
              </a:p>
            </c:rich>
          </c:tx>
          <c:overlay val="0"/>
        </c:title>
        <c:numFmt formatCode="General" sourceLinked="1"/>
        <c:majorTickMark val="out"/>
        <c:minorTickMark val="none"/>
        <c:tickLblPos val="nextTo"/>
        <c:crossAx val="-209869919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064716296"/>
        <c:axId val="-2063429816"/>
      </c:barChart>
      <c:catAx>
        <c:axId val="-2064716296"/>
        <c:scaling>
          <c:orientation val="minMax"/>
        </c:scaling>
        <c:delete val="0"/>
        <c:axPos val="b"/>
        <c:majorTickMark val="out"/>
        <c:minorTickMark val="none"/>
        <c:tickLblPos val="nextTo"/>
        <c:crossAx val="-2063429816"/>
        <c:crosses val="autoZero"/>
        <c:auto val="1"/>
        <c:lblAlgn val="ctr"/>
        <c:lblOffset val="100"/>
        <c:noMultiLvlLbl val="0"/>
      </c:catAx>
      <c:valAx>
        <c:axId val="-2063429816"/>
        <c:scaling>
          <c:orientation val="minMax"/>
        </c:scaling>
        <c:delete val="0"/>
        <c:axPos val="l"/>
        <c:numFmt formatCode="General" sourceLinked="1"/>
        <c:majorTickMark val="out"/>
        <c:minorTickMark val="none"/>
        <c:tickLblPos val="nextTo"/>
        <c:crossAx val="-2064716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'全体 positive'!$J$11:$L$11</c:f>
                <c:numCache>
                  <c:formatCode>General</c:formatCode>
                  <c:ptCount val="3"/>
                  <c:pt idx="0">
                    <c:v>25.94383998752677</c:v>
                  </c:pt>
                  <c:pt idx="1">
                    <c:v>29.3735663479939</c:v>
                  </c:pt>
                  <c:pt idx="2">
                    <c:v>36.88677857082852</c:v>
                  </c:pt>
                </c:numCache>
              </c:numRef>
            </c:plus>
            <c:minus>
              <c:numRef>
                <c:f>'全体 positive'!$J$11:$L$11</c:f>
                <c:numCache>
                  <c:formatCode>General</c:formatCode>
                  <c:ptCount val="3"/>
                  <c:pt idx="0">
                    <c:v>25.94383998752677</c:v>
                  </c:pt>
                  <c:pt idx="1">
                    <c:v>29.3735663479939</c:v>
                  </c:pt>
                  <c:pt idx="2">
                    <c:v>36.88677857082852</c:v>
                  </c:pt>
                </c:numCache>
              </c:numRef>
            </c:minus>
          </c:errBars>
          <c:cat>
            <c:strRef>
              <c:f>'全体 positive'!$J$9:$L$9</c:f>
              <c:strCache>
                <c:ptCount val="3"/>
                <c:pt idx="0">
                  <c:v>コンテンツ</c:v>
                </c:pt>
                <c:pt idx="1">
                  <c:v>ポイント</c:v>
                </c:pt>
                <c:pt idx="2">
                  <c:v>タスク</c:v>
                </c:pt>
              </c:strCache>
            </c:strRef>
          </c:cat>
          <c:val>
            <c:numRef>
              <c:f>'全体 positive'!$J$10:$L$10</c:f>
              <c:numCache>
                <c:formatCode>General</c:formatCode>
                <c:ptCount val="3"/>
                <c:pt idx="0">
                  <c:v>46.21314814814815</c:v>
                </c:pt>
                <c:pt idx="1">
                  <c:v>53.87</c:v>
                </c:pt>
                <c:pt idx="2">
                  <c:v>47.04333333333333</c:v>
                </c:pt>
              </c:numCache>
            </c:numRef>
          </c:val>
        </c:ser>
        <c:dLbls>
          <c:showLegendKey val="0"/>
          <c:showVal val="0"/>
          <c:showCatName val="0"/>
          <c:showSerName val="0"/>
          <c:showPercent val="0"/>
          <c:showBubbleSize val="0"/>
        </c:dLbls>
        <c:gapWidth val="150"/>
        <c:axId val="-2098269848"/>
        <c:axId val="-2065267160"/>
      </c:barChart>
      <c:catAx>
        <c:axId val="-2098269848"/>
        <c:scaling>
          <c:orientation val="minMax"/>
        </c:scaling>
        <c:delete val="0"/>
        <c:axPos val="b"/>
        <c:majorTickMark val="out"/>
        <c:minorTickMark val="none"/>
        <c:tickLblPos val="nextTo"/>
        <c:crossAx val="-2065267160"/>
        <c:crosses val="autoZero"/>
        <c:auto val="1"/>
        <c:lblAlgn val="ctr"/>
        <c:lblOffset val="100"/>
        <c:noMultiLvlLbl val="0"/>
      </c:catAx>
      <c:valAx>
        <c:axId val="-2065267160"/>
        <c:scaling>
          <c:orientation val="minMax"/>
        </c:scaling>
        <c:delete val="0"/>
        <c:axPos val="l"/>
        <c:numFmt formatCode="General" sourceLinked="1"/>
        <c:majorTickMark val="out"/>
        <c:minorTickMark val="none"/>
        <c:tickLblPos val="nextTo"/>
        <c:crossAx val="-2098269848"/>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6"/>
            </a:solidFill>
            <a:ln>
              <a:noFill/>
            </a:ln>
            <a:effectLst/>
          </c:spPr>
          <c:invertIfNegative val="0"/>
          <c:cat>
            <c:strRef>
              <c:f>'全体 positive'!$J$9:$L$9</c:f>
              <c:strCache>
                <c:ptCount val="3"/>
                <c:pt idx="0">
                  <c:v>コンテンツ</c:v>
                </c:pt>
                <c:pt idx="1">
                  <c:v>ポイント</c:v>
                </c:pt>
                <c:pt idx="2">
                  <c:v>タスク</c:v>
                </c:pt>
              </c:strCache>
            </c:strRef>
          </c:cat>
          <c:val>
            <c:numRef>
              <c:f>'全体 positive'!$J$12:$L$12</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42378136"/>
        <c:axId val="-2063544616"/>
      </c:barChart>
      <c:catAx>
        <c:axId val="-2142378136"/>
        <c:scaling>
          <c:orientation val="minMax"/>
        </c:scaling>
        <c:delete val="0"/>
        <c:axPos val="b"/>
        <c:majorTickMark val="out"/>
        <c:minorTickMark val="none"/>
        <c:tickLblPos val="nextTo"/>
        <c:crossAx val="-2063544616"/>
        <c:crosses val="autoZero"/>
        <c:auto val="1"/>
        <c:lblAlgn val="ctr"/>
        <c:lblOffset val="100"/>
        <c:noMultiLvlLbl val="0"/>
      </c:catAx>
      <c:valAx>
        <c:axId val="-2063544616"/>
        <c:scaling>
          <c:orientation val="minMax"/>
        </c:scaling>
        <c:delete val="0"/>
        <c:axPos val="l"/>
        <c:title>
          <c:tx>
            <c:rich>
              <a:bodyPr rot="-5400000" vert="horz"/>
              <a:lstStyle/>
              <a:p>
                <a:pPr>
                  <a:defRPr/>
                </a:pPr>
                <a:r>
                  <a:rPr lang="en-US" altLang="ja-JP"/>
                  <a:t>UX</a:t>
                </a:r>
                <a:r>
                  <a:rPr lang="ja-JP" altLang="en-US"/>
                  <a:t>の入力数</a:t>
                </a:r>
              </a:p>
            </c:rich>
          </c:tx>
          <c:layout/>
          <c:overlay val="0"/>
        </c:title>
        <c:numFmt formatCode="General" sourceLinked="1"/>
        <c:majorTickMark val="out"/>
        <c:minorTickMark val="none"/>
        <c:tickLblPos val="nextTo"/>
        <c:crossAx val="-214237813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20.xml"/><Relationship Id="rId12" Type="http://schemas.openxmlformats.org/officeDocument/2006/relationships/chart" Target="../charts/chart21.xml"/><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9" Type="http://schemas.openxmlformats.org/officeDocument/2006/relationships/chart" Target="../charts/chart18.xml"/><Relationship Id="rId10"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755650</xdr:colOff>
      <xdr:row>17</xdr:row>
      <xdr:rowOff>152400</xdr:rowOff>
    </xdr:from>
    <xdr:to>
      <xdr:col>46</xdr:col>
      <xdr:colOff>901700</xdr:colOff>
      <xdr:row>33</xdr:row>
      <xdr:rowOff>215900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546100</xdr:colOff>
      <xdr:row>9</xdr:row>
      <xdr:rowOff>107950</xdr:rowOff>
    </xdr:from>
    <xdr:to>
      <xdr:col>24</xdr:col>
      <xdr:colOff>127000</xdr:colOff>
      <xdr:row>22</xdr:row>
      <xdr:rowOff>63500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1117600</xdr:colOff>
      <xdr:row>33</xdr:row>
      <xdr:rowOff>107950</xdr:rowOff>
    </xdr:from>
    <xdr:to>
      <xdr:col>21</xdr:col>
      <xdr:colOff>431800</xdr:colOff>
      <xdr:row>45</xdr:row>
      <xdr:rowOff>50800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28</xdr:row>
      <xdr:rowOff>184150</xdr:rowOff>
    </xdr:from>
    <xdr:to>
      <xdr:col>13</xdr:col>
      <xdr:colOff>88900</xdr:colOff>
      <xdr:row>40</xdr:row>
      <xdr:rowOff>184150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15</xdr:row>
      <xdr:rowOff>133350</xdr:rowOff>
    </xdr:from>
    <xdr:to>
      <xdr:col>18</xdr:col>
      <xdr:colOff>254000</xdr:colOff>
      <xdr:row>27</xdr:row>
      <xdr:rowOff>107950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889000</xdr:colOff>
      <xdr:row>28</xdr:row>
      <xdr:rowOff>50800</xdr:rowOff>
    </xdr:from>
    <xdr:to>
      <xdr:col>12</xdr:col>
      <xdr:colOff>584200</xdr:colOff>
      <xdr:row>42</xdr:row>
      <xdr:rowOff>76200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952500</xdr:colOff>
      <xdr:row>31</xdr:row>
      <xdr:rowOff>6350</xdr:rowOff>
    </xdr:from>
    <xdr:to>
      <xdr:col>14</xdr:col>
      <xdr:colOff>152400</xdr:colOff>
      <xdr:row>45</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647700</xdr:colOff>
      <xdr:row>48</xdr:row>
      <xdr:rowOff>6350</xdr:rowOff>
    </xdr:from>
    <xdr:to>
      <xdr:col>10</xdr:col>
      <xdr:colOff>330200</xdr:colOff>
      <xdr:row>60</xdr:row>
      <xdr:rowOff>6350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774700</xdr:colOff>
      <xdr:row>44</xdr:row>
      <xdr:rowOff>133350</xdr:rowOff>
    </xdr:from>
    <xdr:to>
      <xdr:col>16</xdr:col>
      <xdr:colOff>622300</xdr:colOff>
      <xdr:row>58</xdr:row>
      <xdr:rowOff>203200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63</xdr:row>
      <xdr:rowOff>44450</xdr:rowOff>
    </xdr:from>
    <xdr:to>
      <xdr:col>12</xdr:col>
      <xdr:colOff>812800</xdr:colOff>
      <xdr:row>78</xdr:row>
      <xdr:rowOff>88900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cell r="F4">
            <v>0</v>
          </cell>
          <cell r="G4">
            <v>3.5527136788005009E-15</v>
          </cell>
          <cell r="H4">
            <v>-30</v>
          </cell>
        </row>
        <row r="5">
          <cell r="A5">
            <v>0.63</v>
          </cell>
          <cell r="B5">
            <v>-79.86</v>
          </cell>
          <cell r="C5">
            <v>4</v>
          </cell>
          <cell r="D5">
            <v>-50</v>
          </cell>
          <cell r="F5">
            <v>0.63</v>
          </cell>
          <cell r="G5">
            <v>-79.86</v>
          </cell>
          <cell r="H5">
            <v>-31.9510566796875</v>
          </cell>
        </row>
        <row r="6">
          <cell r="A6">
            <v>2</v>
          </cell>
          <cell r="B6">
            <v>-17.54</v>
          </cell>
          <cell r="C6">
            <v>8</v>
          </cell>
          <cell r="D6">
            <v>-100</v>
          </cell>
          <cell r="F6">
            <v>2</v>
          </cell>
          <cell r="G6">
            <v>-17.54</v>
          </cell>
          <cell r="H6">
            <v>-37.8125</v>
          </cell>
        </row>
        <row r="7">
          <cell r="A7">
            <v>2.87</v>
          </cell>
          <cell r="B7">
            <v>-39.72</v>
          </cell>
          <cell r="C7">
            <v>10</v>
          </cell>
          <cell r="D7">
            <v>-40</v>
          </cell>
          <cell r="F7">
            <v>2.87</v>
          </cell>
          <cell r="G7">
            <v>-39.72</v>
          </cell>
          <cell r="H7">
            <v>-42.613167929687506</v>
          </cell>
        </row>
        <row r="8">
          <cell r="A8">
            <v>3.22</v>
          </cell>
          <cell r="B8">
            <v>-100</v>
          </cell>
          <cell r="C8">
            <v>13</v>
          </cell>
          <cell r="D8">
            <v>10</v>
          </cell>
          <cell r="F8">
            <v>3.22</v>
          </cell>
          <cell r="G8">
            <v>-100</v>
          </cell>
          <cell r="H8">
            <v>-44.766366562500004</v>
          </cell>
        </row>
        <row r="9">
          <cell r="A9">
            <v>4.0199999999999996</v>
          </cell>
          <cell r="B9">
            <v>-80.069999999999993</v>
          </cell>
          <cell r="C9">
            <v>16</v>
          </cell>
          <cell r="D9">
            <v>50</v>
          </cell>
          <cell r="F9">
            <v>4</v>
          </cell>
          <cell r="G9">
            <v>-81.034904713642717</v>
          </cell>
          <cell r="H9">
            <v>-50</v>
          </cell>
        </row>
        <row r="10">
          <cell r="A10">
            <v>5.3</v>
          </cell>
          <cell r="B10">
            <v>-43.1</v>
          </cell>
          <cell r="C10">
            <v>21</v>
          </cell>
          <cell r="D10">
            <v>-30</v>
          </cell>
          <cell r="F10">
            <v>4.0199999999999996</v>
          </cell>
          <cell r="G10">
            <v>-80.069999999999993</v>
          </cell>
          <cell r="H10">
            <v>-50.319629270833325</v>
          </cell>
        </row>
        <row r="11">
          <cell r="A11">
            <v>7.3</v>
          </cell>
          <cell r="B11">
            <v>-51.55</v>
          </cell>
          <cell r="C11">
            <v>24</v>
          </cell>
          <cell r="D11">
            <v>-60</v>
          </cell>
          <cell r="F11">
            <v>5.3</v>
          </cell>
          <cell r="G11">
            <v>-43.1</v>
          </cell>
          <cell r="H11">
            <v>-70.821835937499998</v>
          </cell>
        </row>
        <row r="12">
          <cell r="A12">
            <v>7.97</v>
          </cell>
          <cell r="B12">
            <v>-85.35</v>
          </cell>
          <cell r="C12">
            <v>29</v>
          </cell>
          <cell r="D12">
            <v>20</v>
          </cell>
          <cell r="F12">
            <v>7.3</v>
          </cell>
          <cell r="G12">
            <v>-51.54999999999999</v>
          </cell>
          <cell r="H12">
            <v>-95.802825520833338</v>
          </cell>
        </row>
        <row r="13">
          <cell r="A13">
            <v>9.6</v>
          </cell>
          <cell r="B13">
            <v>-86.41</v>
          </cell>
          <cell r="F13">
            <v>7.97</v>
          </cell>
          <cell r="G13">
            <v>-85.35</v>
          </cell>
          <cell r="H13">
            <v>-99.886404856770824</v>
          </cell>
        </row>
        <row r="14">
          <cell r="A14">
            <v>10.63</v>
          </cell>
          <cell r="B14">
            <v>37.18</v>
          </cell>
          <cell r="F14">
            <v>8</v>
          </cell>
          <cell r="G14">
            <v>-86.08224508776064</v>
          </cell>
          <cell r="H14">
            <v>-100</v>
          </cell>
        </row>
        <row r="15">
          <cell r="A15">
            <v>10.85</v>
          </cell>
          <cell r="B15">
            <v>57.46</v>
          </cell>
          <cell r="F15">
            <v>9.6</v>
          </cell>
          <cell r="G15">
            <v>-86.41</v>
          </cell>
          <cell r="H15">
            <v>-52.39466666666668</v>
          </cell>
        </row>
        <row r="16">
          <cell r="A16">
            <v>12.3</v>
          </cell>
          <cell r="B16">
            <v>24.72</v>
          </cell>
          <cell r="F16">
            <v>10</v>
          </cell>
          <cell r="G16">
            <v>-40.186613644996498</v>
          </cell>
          <cell r="H16">
            <v>-40</v>
          </cell>
        </row>
        <row r="17">
          <cell r="A17">
            <v>12.72</v>
          </cell>
          <cell r="B17">
            <v>-13.52</v>
          </cell>
          <cell r="F17">
            <v>10.63</v>
          </cell>
          <cell r="G17">
            <v>37.18</v>
          </cell>
          <cell r="H17">
            <v>-28.144873499999985</v>
          </cell>
        </row>
        <row r="18">
          <cell r="A18">
            <v>13.03</v>
          </cell>
          <cell r="B18">
            <v>-37.61</v>
          </cell>
          <cell r="F18">
            <v>10.85</v>
          </cell>
          <cell r="G18">
            <v>57.46</v>
          </cell>
          <cell r="H18">
            <v>-24.221861882716055</v>
          </cell>
        </row>
        <row r="19">
          <cell r="A19">
            <v>13.4</v>
          </cell>
          <cell r="B19">
            <v>-51.13</v>
          </cell>
          <cell r="F19">
            <v>12.3</v>
          </cell>
          <cell r="G19">
            <v>24.719999999999995</v>
          </cell>
          <cell r="H19">
            <v>-0.52078395061727178</v>
          </cell>
        </row>
        <row r="20">
          <cell r="A20">
            <v>13.95</v>
          </cell>
          <cell r="B20">
            <v>-83.45</v>
          </cell>
          <cell r="F20">
            <v>12.72</v>
          </cell>
          <cell r="G20">
            <v>-13.52</v>
          </cell>
          <cell r="H20">
            <v>5.8378698271605032</v>
          </cell>
        </row>
        <row r="21">
          <cell r="A21">
            <v>15.22</v>
          </cell>
          <cell r="B21">
            <v>-100</v>
          </cell>
          <cell r="F21">
            <v>13</v>
          </cell>
          <cell r="G21">
            <v>-35.46808213395434</v>
          </cell>
          <cell r="H21">
            <v>10</v>
          </cell>
        </row>
        <row r="22">
          <cell r="A22">
            <v>17.37</v>
          </cell>
          <cell r="B22">
            <v>-45.85</v>
          </cell>
          <cell r="F22">
            <v>13.03</v>
          </cell>
          <cell r="G22">
            <v>-37.61</v>
          </cell>
          <cell r="H22">
            <v>10.47141199999999</v>
          </cell>
        </row>
        <row r="23">
          <cell r="A23">
            <v>18.47</v>
          </cell>
          <cell r="B23">
            <v>-9.7200000000000006</v>
          </cell>
          <cell r="F23">
            <v>13.4</v>
          </cell>
          <cell r="G23">
            <v>-51.13000000000001</v>
          </cell>
          <cell r="H23">
            <v>16.233382716049388</v>
          </cell>
        </row>
        <row r="24">
          <cell r="A24">
            <v>19.3</v>
          </cell>
          <cell r="B24">
            <v>23.66</v>
          </cell>
          <cell r="F24">
            <v>13.95</v>
          </cell>
          <cell r="G24">
            <v>-83.45</v>
          </cell>
          <cell r="H24">
            <v>24.537228395061717</v>
          </cell>
        </row>
        <row r="25">
          <cell r="A25">
            <v>20</v>
          </cell>
          <cell r="B25">
            <v>69.72</v>
          </cell>
          <cell r="F25">
            <v>15.22</v>
          </cell>
          <cell r="G25">
            <v>-100</v>
          </cell>
          <cell r="H25">
            <v>41.643288000000013</v>
          </cell>
        </row>
        <row r="26">
          <cell r="A26">
            <v>21.17</v>
          </cell>
          <cell r="B26">
            <v>69.510000000000005</v>
          </cell>
          <cell r="F26">
            <v>16</v>
          </cell>
          <cell r="G26">
            <v>-84.185298273577942</v>
          </cell>
          <cell r="H26">
            <v>49.999999999999993</v>
          </cell>
        </row>
        <row r="27">
          <cell r="A27">
            <v>21.57</v>
          </cell>
          <cell r="B27">
            <v>-43.52</v>
          </cell>
          <cell r="F27">
            <v>17.37</v>
          </cell>
          <cell r="G27">
            <v>-45.85</v>
          </cell>
          <cell r="H27">
            <v>32.533549191666644</v>
          </cell>
        </row>
        <row r="28">
          <cell r="A28">
            <v>22.13</v>
          </cell>
          <cell r="B28">
            <v>31.06</v>
          </cell>
          <cell r="F28">
            <v>18.47</v>
          </cell>
          <cell r="G28">
            <v>-9.7200000000000006</v>
          </cell>
          <cell r="H28">
            <v>15.064235608333355</v>
          </cell>
        </row>
        <row r="29">
          <cell r="A29">
            <v>22.3</v>
          </cell>
          <cell r="B29">
            <v>-28.73</v>
          </cell>
          <cell r="F29">
            <v>19.3</v>
          </cell>
          <cell r="G29">
            <v>23.66</v>
          </cell>
          <cell r="H29">
            <v>0.62989166666665497</v>
          </cell>
        </row>
        <row r="30">
          <cell r="A30">
            <v>22.98</v>
          </cell>
          <cell r="B30">
            <v>-33.17</v>
          </cell>
          <cell r="F30">
            <v>20</v>
          </cell>
          <cell r="G30">
            <v>69.72</v>
          </cell>
          <cell r="H30">
            <v>-11.966666666666667</v>
          </cell>
        </row>
        <row r="31">
          <cell r="A31">
            <v>23.18</v>
          </cell>
          <cell r="B31">
            <v>55.14</v>
          </cell>
          <cell r="F31">
            <v>21</v>
          </cell>
          <cell r="G31">
            <v>80.137585924594475</v>
          </cell>
          <cell r="H31">
            <v>-30</v>
          </cell>
        </row>
        <row r="32">
          <cell r="A32">
            <v>23.45</v>
          </cell>
          <cell r="B32">
            <v>20.49</v>
          </cell>
          <cell r="F32">
            <v>21.17</v>
          </cell>
          <cell r="G32">
            <v>69.510000000000019</v>
          </cell>
          <cell r="H32">
            <v>-32.092230138888908</v>
          </cell>
        </row>
        <row r="33">
          <cell r="A33">
            <v>23.98</v>
          </cell>
          <cell r="B33">
            <v>-31.48</v>
          </cell>
          <cell r="F33">
            <v>21.57</v>
          </cell>
          <cell r="G33">
            <v>-43.52</v>
          </cell>
          <cell r="H33">
            <v>-36.906191250000006</v>
          </cell>
        </row>
        <row r="34">
          <cell r="A34">
            <v>25.08</v>
          </cell>
          <cell r="B34">
            <v>-82.39</v>
          </cell>
          <cell r="F34">
            <v>22.13</v>
          </cell>
          <cell r="G34">
            <v>31.060000000000002</v>
          </cell>
          <cell r="H34">
            <v>-43.30451013888888</v>
          </cell>
        </row>
        <row r="35">
          <cell r="A35">
            <v>25.55</v>
          </cell>
          <cell r="B35">
            <v>-2.54</v>
          </cell>
          <cell r="F35">
            <v>22.3</v>
          </cell>
          <cell r="G35">
            <v>-28.730000000000004</v>
          </cell>
          <cell r="H35">
            <v>-45.148611111111123</v>
          </cell>
        </row>
        <row r="36">
          <cell r="A36">
            <v>26.15</v>
          </cell>
          <cell r="B36">
            <v>26.62</v>
          </cell>
          <cell r="F36">
            <v>22.98</v>
          </cell>
          <cell r="G36">
            <v>-33.17</v>
          </cell>
          <cell r="H36">
            <v>-51.954240000000006</v>
          </cell>
        </row>
        <row r="37">
          <cell r="A37">
            <v>26.95</v>
          </cell>
          <cell r="B37">
            <v>64.86</v>
          </cell>
          <cell r="F37">
            <v>23.18</v>
          </cell>
          <cell r="G37">
            <v>55.14</v>
          </cell>
          <cell r="H37">
            <v>-53.756428888888884</v>
          </cell>
        </row>
        <row r="38">
          <cell r="A38">
            <v>27.4</v>
          </cell>
          <cell r="B38">
            <v>-33.17</v>
          </cell>
          <cell r="F38">
            <v>23.45</v>
          </cell>
          <cell r="G38">
            <v>20.489999999999995</v>
          </cell>
          <cell r="H38">
            <v>-56.025295138888879</v>
          </cell>
        </row>
        <row r="39">
          <cell r="A39">
            <v>28.58</v>
          </cell>
          <cell r="B39">
            <v>40.770000000000003</v>
          </cell>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refreshError="1"/>
      <sheetData sheetId="1" refreshError="1">
        <row r="1">
          <cell r="I1" t="str">
            <v>UXCURVE</v>
          </cell>
        </row>
      </sheetData>
      <sheetData sheetId="2">
        <row r="1">
          <cell r="G1" t="str">
            <v>UXPLOT</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workbookViewId="0">
      <selection activeCell="R51" sqref="R51"/>
    </sheetView>
  </sheetViews>
  <sheetFormatPr baseColWidth="12" defaultColWidth="13" defaultRowHeight="18" x14ac:dyDescent="0"/>
  <sheetData>
    <row r="2" spans="1:25">
      <c r="A2" s="144" t="s">
        <v>16</v>
      </c>
      <c r="B2" s="144"/>
      <c r="C2" s="144"/>
      <c r="D2" s="144"/>
      <c r="E2" s="144"/>
      <c r="F2" s="144"/>
      <c r="G2" s="144"/>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46" t="s">
        <v>11</v>
      </c>
      <c r="B7" s="148">
        <v>90</v>
      </c>
      <c r="C7" s="1">
        <v>-45</v>
      </c>
      <c r="D7" s="1">
        <v>0.7</v>
      </c>
      <c r="E7" s="1">
        <v>19.25</v>
      </c>
      <c r="F7" t="s">
        <v>12</v>
      </c>
      <c r="G7" t="s">
        <v>13</v>
      </c>
      <c r="L7" t="s">
        <v>241</v>
      </c>
      <c r="M7">
        <f>AVERAGE(M4:M5)</f>
        <v>63.499999999999957</v>
      </c>
      <c r="N7">
        <f>AVERAGE(N4:N5)</f>
        <v>68.875</v>
      </c>
    </row>
    <row r="8" spans="1:25">
      <c r="A8" s="147"/>
      <c r="B8" s="149"/>
      <c r="C8" s="1">
        <v>-19.440000000000001</v>
      </c>
      <c r="D8" s="1">
        <v>1.47</v>
      </c>
      <c r="E8" s="1">
        <v>8.41</v>
      </c>
      <c r="F8" t="s">
        <v>14</v>
      </c>
      <c r="G8" t="s">
        <v>15</v>
      </c>
      <c r="V8" s="144" t="s">
        <v>339</v>
      </c>
      <c r="W8" s="144"/>
      <c r="Y8">
        <f>FTEST(V10:V11, W10:W22)</f>
        <v>0.16952866621585372</v>
      </c>
    </row>
    <row r="9" spans="1:25">
      <c r="V9" t="s">
        <v>340</v>
      </c>
      <c r="W9" t="s">
        <v>341</v>
      </c>
      <c r="Y9">
        <f>TTEST(V10:V11, W10:W21, 2, 2)</f>
        <v>0.66991302811432318</v>
      </c>
    </row>
    <row r="10" spans="1:25">
      <c r="A10" s="144" t="s">
        <v>71</v>
      </c>
      <c r="B10" s="144"/>
      <c r="C10" s="144"/>
      <c r="D10" s="144"/>
      <c r="E10" s="144"/>
      <c r="F10" s="144"/>
      <c r="G10" s="144"/>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45" t="s">
        <v>72</v>
      </c>
      <c r="B13" s="145"/>
      <c r="C13" s="145"/>
      <c r="D13" s="145"/>
      <c r="E13" s="145"/>
      <c r="F13" s="145"/>
      <c r="G13" s="145"/>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42">
        <v>90</v>
      </c>
      <c r="N14" s="26">
        <v>-45</v>
      </c>
      <c r="O14" s="26">
        <v>0.7</v>
      </c>
      <c r="P14" s="26">
        <v>19.25</v>
      </c>
      <c r="Q14" s="25" t="s">
        <v>12</v>
      </c>
      <c r="R14" t="s">
        <v>13</v>
      </c>
      <c r="W14" s="53"/>
    </row>
    <row r="15" spans="1:25">
      <c r="A15" s="150" t="s">
        <v>65</v>
      </c>
      <c r="B15" s="150">
        <v>86</v>
      </c>
      <c r="C15" s="3">
        <v>24.72</v>
      </c>
      <c r="D15" s="3">
        <v>0.89</v>
      </c>
      <c r="E15" s="3">
        <v>4.13</v>
      </c>
      <c r="F15" s="3"/>
      <c r="G15" s="3" t="s">
        <v>66</v>
      </c>
      <c r="L15" s="13"/>
      <c r="M15" s="143"/>
      <c r="N15" s="26">
        <v>-19.440000000000001</v>
      </c>
      <c r="O15" s="26">
        <v>1.47</v>
      </c>
      <c r="P15" s="26">
        <v>8.41</v>
      </c>
      <c r="Q15" s="25" t="s">
        <v>14</v>
      </c>
      <c r="R15" t="s">
        <v>15</v>
      </c>
      <c r="W15" s="23">
        <v>71</v>
      </c>
    </row>
    <row r="16" spans="1:25">
      <c r="A16" s="151"/>
      <c r="B16" s="151"/>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51"/>
      <c r="B17" s="151"/>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52"/>
      <c r="B18" s="152"/>
      <c r="C18" s="3">
        <v>-51.13</v>
      </c>
      <c r="D18" s="3">
        <v>0.53</v>
      </c>
      <c r="E18" s="3">
        <v>5.73</v>
      </c>
      <c r="F18" s="3"/>
      <c r="G18" s="3" t="s">
        <v>68</v>
      </c>
      <c r="L18" s="14" t="s">
        <v>65</v>
      </c>
      <c r="M18" s="139">
        <v>86</v>
      </c>
      <c r="N18" s="24">
        <v>24.72</v>
      </c>
      <c r="O18" s="24">
        <v>0.89</v>
      </c>
      <c r="P18" s="24">
        <v>4.13</v>
      </c>
      <c r="Q18" s="24"/>
      <c r="R18" s="24" t="s">
        <v>66</v>
      </c>
      <c r="W18" s="26">
        <v>224</v>
      </c>
    </row>
    <row r="19" spans="1:23">
      <c r="L19" s="15"/>
      <c r="M19" s="140"/>
      <c r="N19" s="24">
        <v>-13.52</v>
      </c>
      <c r="O19" s="24">
        <v>0.96</v>
      </c>
      <c r="P19" s="24">
        <v>5.41</v>
      </c>
      <c r="Q19" s="24"/>
      <c r="R19" s="24" t="s">
        <v>67</v>
      </c>
      <c r="W19" s="23">
        <v>279</v>
      </c>
    </row>
    <row r="20" spans="1:23">
      <c r="A20" s="145" t="s">
        <v>100</v>
      </c>
      <c r="B20" s="145"/>
      <c r="C20" s="145"/>
      <c r="D20" s="145"/>
      <c r="E20" s="145"/>
      <c r="F20" s="145"/>
      <c r="L20" s="15"/>
      <c r="M20" s="140"/>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41"/>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44" t="s">
        <v>114</v>
      </c>
      <c r="B23" s="144"/>
      <c r="C23" s="144"/>
      <c r="D23" s="144"/>
      <c r="E23" s="144"/>
      <c r="F23" s="144"/>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309</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310</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342</v>
      </c>
    </row>
    <row r="40" spans="1:21">
      <c r="R40" t="s">
        <v>343</v>
      </c>
      <c r="S40" t="s">
        <v>344</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463</v>
      </c>
    </row>
  </sheetData>
  <mergeCells count="12">
    <mergeCell ref="A2:G2"/>
    <mergeCell ref="A15:A18"/>
    <mergeCell ref="B15:B18"/>
    <mergeCell ref="A10:G10"/>
    <mergeCell ref="A13:G13"/>
    <mergeCell ref="M18:M21"/>
    <mergeCell ref="M14:M15"/>
    <mergeCell ref="V8:W8"/>
    <mergeCell ref="A20:F20"/>
    <mergeCell ref="A23:F23"/>
    <mergeCell ref="A7:A8"/>
    <mergeCell ref="B7:B8"/>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50"/>
  <sheetViews>
    <sheetView topLeftCell="A35" workbookViewId="0">
      <selection activeCell="E57" sqref="E57"/>
    </sheetView>
  </sheetViews>
  <sheetFormatPr baseColWidth="12" defaultRowHeight="18" x14ac:dyDescent="0"/>
  <sheetData>
    <row r="3" spans="1:25">
      <c r="A3" t="s">
        <v>440</v>
      </c>
      <c r="D3" t="s">
        <v>613</v>
      </c>
      <c r="G3" t="s">
        <v>624</v>
      </c>
      <c r="J3" t="s">
        <v>627</v>
      </c>
      <c r="M3" t="s">
        <v>628</v>
      </c>
      <c r="P3" t="s">
        <v>470</v>
      </c>
      <c r="S3" t="s">
        <v>471</v>
      </c>
      <c r="V3" t="s">
        <v>642</v>
      </c>
      <c r="Y3" t="s">
        <v>644</v>
      </c>
    </row>
    <row r="4" spans="1:25">
      <c r="A4" s="198" t="s">
        <v>583</v>
      </c>
      <c r="B4" s="106">
        <v>1</v>
      </c>
      <c r="D4" s="198" t="s">
        <v>583</v>
      </c>
      <c r="E4" s="106">
        <v>1</v>
      </c>
      <c r="F4">
        <v>2</v>
      </c>
      <c r="G4" s="198" t="s">
        <v>583</v>
      </c>
      <c r="H4" s="106">
        <v>1</v>
      </c>
      <c r="I4">
        <v>7</v>
      </c>
      <c r="J4" s="202" t="s">
        <v>583</v>
      </c>
      <c r="K4" s="123">
        <v>1</v>
      </c>
      <c r="L4" s="124">
        <v>6</v>
      </c>
      <c r="M4" s="198" t="s">
        <v>583</v>
      </c>
      <c r="N4" s="106">
        <v>1</v>
      </c>
      <c r="O4">
        <v>3</v>
      </c>
      <c r="P4" s="198" t="s">
        <v>583</v>
      </c>
      <c r="Q4" s="106">
        <v>1</v>
      </c>
      <c r="R4">
        <v>6</v>
      </c>
      <c r="S4" s="198" t="s">
        <v>583</v>
      </c>
      <c r="T4" s="106">
        <v>1</v>
      </c>
      <c r="U4">
        <v>6</v>
      </c>
      <c r="V4" s="198" t="s">
        <v>583</v>
      </c>
      <c r="W4" s="106">
        <v>1</v>
      </c>
      <c r="X4">
        <v>6</v>
      </c>
      <c r="Y4" s="202" t="s">
        <v>583</v>
      </c>
    </row>
    <row r="5" spans="1:25">
      <c r="A5" s="198"/>
      <c r="B5" s="106">
        <v>2</v>
      </c>
      <c r="D5" s="198"/>
      <c r="E5" s="106">
        <v>2</v>
      </c>
      <c r="F5">
        <v>2</v>
      </c>
      <c r="G5" s="198"/>
      <c r="H5" s="106">
        <v>2</v>
      </c>
      <c r="I5">
        <v>6</v>
      </c>
      <c r="J5" s="202"/>
      <c r="K5" s="123">
        <v>2</v>
      </c>
      <c r="L5" s="124">
        <v>3</v>
      </c>
      <c r="M5" s="198"/>
      <c r="N5" s="106">
        <v>2</v>
      </c>
      <c r="O5">
        <v>7</v>
      </c>
      <c r="P5" s="198"/>
      <c r="Q5" s="106">
        <v>2</v>
      </c>
      <c r="R5">
        <v>5</v>
      </c>
      <c r="S5" s="198"/>
      <c r="T5" s="106">
        <v>2</v>
      </c>
      <c r="U5">
        <v>6</v>
      </c>
      <c r="V5" s="198"/>
      <c r="W5" s="106">
        <v>2</v>
      </c>
      <c r="X5">
        <v>6</v>
      </c>
      <c r="Y5" s="202"/>
    </row>
    <row r="6" spans="1:25">
      <c r="A6" s="198"/>
      <c r="B6" s="106">
        <v>3</v>
      </c>
      <c r="D6" s="198"/>
      <c r="E6" s="106">
        <v>3</v>
      </c>
      <c r="F6">
        <v>2</v>
      </c>
      <c r="G6" s="198"/>
      <c r="H6" s="106">
        <v>3</v>
      </c>
      <c r="I6">
        <v>6</v>
      </c>
      <c r="J6" s="202"/>
      <c r="K6" s="123">
        <v>3</v>
      </c>
      <c r="L6" s="124">
        <v>6</v>
      </c>
      <c r="M6" s="198"/>
      <c r="N6" s="106">
        <v>3</v>
      </c>
      <c r="O6">
        <v>5</v>
      </c>
      <c r="P6" s="198"/>
      <c r="Q6" s="106">
        <v>3</v>
      </c>
      <c r="R6">
        <v>6</v>
      </c>
      <c r="S6" s="198"/>
      <c r="T6" s="106">
        <v>3</v>
      </c>
      <c r="U6">
        <v>6</v>
      </c>
      <c r="V6" s="198"/>
      <c r="W6" s="106">
        <v>3</v>
      </c>
      <c r="X6">
        <v>5</v>
      </c>
      <c r="Y6" s="202"/>
    </row>
    <row r="7" spans="1:25">
      <c r="A7" s="199" t="s">
        <v>584</v>
      </c>
      <c r="B7" s="106">
        <v>4</v>
      </c>
      <c r="D7" s="199" t="s">
        <v>584</v>
      </c>
      <c r="E7" s="106">
        <v>4</v>
      </c>
      <c r="F7">
        <v>3</v>
      </c>
      <c r="G7" s="199" t="s">
        <v>584</v>
      </c>
      <c r="H7" s="106">
        <v>4</v>
      </c>
      <c r="I7">
        <v>7</v>
      </c>
      <c r="J7" s="203" t="s">
        <v>584</v>
      </c>
      <c r="K7" s="123">
        <v>4</v>
      </c>
      <c r="L7" s="124">
        <v>5</v>
      </c>
      <c r="M7" s="199" t="s">
        <v>584</v>
      </c>
      <c r="N7" s="106">
        <v>4</v>
      </c>
      <c r="O7">
        <v>7</v>
      </c>
      <c r="P7" s="199" t="s">
        <v>584</v>
      </c>
      <c r="Q7" s="106">
        <v>4</v>
      </c>
      <c r="R7">
        <v>6</v>
      </c>
      <c r="S7" s="199" t="s">
        <v>584</v>
      </c>
      <c r="T7" s="106">
        <v>4</v>
      </c>
      <c r="U7">
        <v>5</v>
      </c>
      <c r="V7" s="199" t="s">
        <v>584</v>
      </c>
      <c r="W7" s="106">
        <v>4</v>
      </c>
      <c r="X7">
        <v>6</v>
      </c>
      <c r="Y7" s="203" t="s">
        <v>584</v>
      </c>
    </row>
    <row r="8" spans="1:25">
      <c r="A8" s="199"/>
      <c r="B8" s="106">
        <v>5</v>
      </c>
      <c r="D8" s="199"/>
      <c r="E8" s="106">
        <v>5</v>
      </c>
      <c r="F8">
        <v>3</v>
      </c>
      <c r="G8" s="199"/>
      <c r="H8" s="106">
        <v>5</v>
      </c>
      <c r="I8">
        <v>6</v>
      </c>
      <c r="J8" s="203"/>
      <c r="K8" s="123">
        <v>5</v>
      </c>
      <c r="L8" s="124">
        <v>5</v>
      </c>
      <c r="M8" s="199"/>
      <c r="N8" s="106">
        <v>5</v>
      </c>
      <c r="O8">
        <v>7</v>
      </c>
      <c r="P8" s="199"/>
      <c r="Q8" s="106">
        <v>5</v>
      </c>
      <c r="R8">
        <v>6</v>
      </c>
      <c r="S8" s="199"/>
      <c r="T8" s="106">
        <v>5</v>
      </c>
      <c r="U8">
        <v>7</v>
      </c>
      <c r="V8" s="199"/>
      <c r="W8" s="106">
        <v>5</v>
      </c>
      <c r="X8">
        <v>4</v>
      </c>
      <c r="Y8" s="203"/>
    </row>
    <row r="9" spans="1:25">
      <c r="A9" s="199"/>
      <c r="B9" s="106">
        <v>6</v>
      </c>
      <c r="D9" s="199"/>
      <c r="E9" s="106">
        <v>6</v>
      </c>
      <c r="F9">
        <v>2</v>
      </c>
      <c r="G9" s="199"/>
      <c r="H9" s="106">
        <v>6</v>
      </c>
      <c r="I9">
        <v>7</v>
      </c>
      <c r="J9" s="203"/>
      <c r="K9" s="123">
        <v>6</v>
      </c>
      <c r="L9" s="124">
        <v>7</v>
      </c>
      <c r="M9" s="199"/>
      <c r="N9" s="106">
        <v>6</v>
      </c>
      <c r="O9">
        <v>6</v>
      </c>
      <c r="P9" s="199"/>
      <c r="Q9" s="106">
        <v>6</v>
      </c>
      <c r="R9">
        <v>5</v>
      </c>
      <c r="S9" s="199"/>
      <c r="T9" s="106">
        <v>6</v>
      </c>
      <c r="U9">
        <v>6</v>
      </c>
      <c r="V9" s="199"/>
      <c r="W9" s="106">
        <v>6</v>
      </c>
      <c r="X9">
        <v>5</v>
      </c>
      <c r="Y9" s="203"/>
    </row>
    <row r="10" spans="1:25">
      <c r="A10" s="200" t="s">
        <v>585</v>
      </c>
      <c r="B10" s="106">
        <v>7</v>
      </c>
      <c r="D10" s="200" t="s">
        <v>585</v>
      </c>
      <c r="E10" s="106">
        <v>7</v>
      </c>
      <c r="F10">
        <v>4</v>
      </c>
      <c r="G10" s="200" t="s">
        <v>585</v>
      </c>
      <c r="H10" s="106">
        <v>7</v>
      </c>
      <c r="I10">
        <v>6</v>
      </c>
      <c r="J10" s="204" t="s">
        <v>585</v>
      </c>
      <c r="K10" s="123">
        <v>7</v>
      </c>
      <c r="L10" s="124">
        <v>4</v>
      </c>
      <c r="M10" s="200" t="s">
        <v>585</v>
      </c>
      <c r="N10" s="106">
        <v>7</v>
      </c>
      <c r="O10">
        <v>7</v>
      </c>
      <c r="P10" s="200" t="s">
        <v>585</v>
      </c>
      <c r="Q10" s="106">
        <v>7</v>
      </c>
      <c r="R10">
        <v>6</v>
      </c>
      <c r="S10" s="200" t="s">
        <v>585</v>
      </c>
      <c r="T10" s="106">
        <v>7</v>
      </c>
      <c r="U10">
        <v>5</v>
      </c>
      <c r="V10" s="200" t="s">
        <v>585</v>
      </c>
      <c r="W10" s="106">
        <v>7</v>
      </c>
      <c r="X10">
        <v>6</v>
      </c>
      <c r="Y10" s="204" t="s">
        <v>585</v>
      </c>
    </row>
    <row r="11" spans="1:25">
      <c r="A11" s="200"/>
      <c r="B11" s="106">
        <v>8</v>
      </c>
      <c r="D11" s="200"/>
      <c r="E11" s="106">
        <v>8</v>
      </c>
      <c r="F11">
        <v>5</v>
      </c>
      <c r="G11" s="200"/>
      <c r="H11" s="106">
        <v>8</v>
      </c>
      <c r="I11">
        <v>5</v>
      </c>
      <c r="J11" s="204"/>
      <c r="K11" s="123">
        <v>8</v>
      </c>
      <c r="L11" s="124">
        <v>5</v>
      </c>
      <c r="M11" s="200"/>
      <c r="N11" s="106">
        <v>8</v>
      </c>
      <c r="O11">
        <v>7</v>
      </c>
      <c r="P11" s="200"/>
      <c r="Q11" s="106">
        <v>8</v>
      </c>
      <c r="R11">
        <v>5</v>
      </c>
      <c r="S11" s="200"/>
      <c r="T11" s="106">
        <v>8</v>
      </c>
      <c r="U11">
        <v>4</v>
      </c>
      <c r="V11" s="200"/>
      <c r="W11" s="106">
        <v>8</v>
      </c>
      <c r="X11">
        <v>5</v>
      </c>
      <c r="Y11" s="204"/>
    </row>
    <row r="12" spans="1:25">
      <c r="A12" s="200"/>
      <c r="B12" s="106">
        <v>9</v>
      </c>
      <c r="D12" s="200"/>
      <c r="E12" s="106">
        <v>9</v>
      </c>
      <c r="F12">
        <v>6</v>
      </c>
      <c r="G12" s="200"/>
      <c r="H12" s="106">
        <v>9</v>
      </c>
      <c r="I12">
        <v>2</v>
      </c>
      <c r="J12" s="204"/>
      <c r="K12" s="123">
        <v>9</v>
      </c>
      <c r="L12" s="124">
        <v>6</v>
      </c>
      <c r="M12" s="200"/>
      <c r="N12" s="106">
        <v>9</v>
      </c>
      <c r="O12">
        <v>4</v>
      </c>
      <c r="P12" s="200"/>
      <c r="Q12" s="106">
        <v>9</v>
      </c>
      <c r="R12">
        <v>6</v>
      </c>
      <c r="S12" s="200"/>
      <c r="T12" s="106">
        <v>9</v>
      </c>
      <c r="U12">
        <v>3</v>
      </c>
      <c r="V12" s="200"/>
      <c r="W12" s="106">
        <v>9</v>
      </c>
      <c r="X12">
        <v>2</v>
      </c>
      <c r="Y12" s="204"/>
    </row>
    <row r="13" spans="1:25">
      <c r="A13" s="201" t="s">
        <v>586</v>
      </c>
      <c r="B13" s="106">
        <v>10</v>
      </c>
      <c r="D13" s="201" t="s">
        <v>586</v>
      </c>
      <c r="E13" s="106">
        <v>10</v>
      </c>
      <c r="F13">
        <v>3</v>
      </c>
      <c r="G13" s="201" t="s">
        <v>586</v>
      </c>
      <c r="H13" s="106">
        <v>10</v>
      </c>
      <c r="I13">
        <v>3</v>
      </c>
      <c r="J13" s="205" t="s">
        <v>586</v>
      </c>
      <c r="K13" s="123">
        <v>10</v>
      </c>
      <c r="L13" s="124">
        <v>7</v>
      </c>
      <c r="M13" s="201" t="s">
        <v>586</v>
      </c>
      <c r="N13" s="106">
        <v>10</v>
      </c>
      <c r="O13">
        <v>6</v>
      </c>
      <c r="P13" s="201" t="s">
        <v>586</v>
      </c>
      <c r="Q13" s="106">
        <v>10</v>
      </c>
      <c r="R13">
        <v>3</v>
      </c>
      <c r="S13" s="201" t="s">
        <v>586</v>
      </c>
      <c r="T13" s="106">
        <v>10</v>
      </c>
      <c r="U13">
        <v>7</v>
      </c>
      <c r="V13" s="201" t="s">
        <v>586</v>
      </c>
      <c r="W13" s="106">
        <v>10</v>
      </c>
      <c r="X13">
        <v>3</v>
      </c>
      <c r="Y13" s="205" t="s">
        <v>586</v>
      </c>
    </row>
    <row r="14" spans="1:25">
      <c r="A14" s="201"/>
      <c r="B14" s="106">
        <v>11</v>
      </c>
      <c r="D14" s="201"/>
      <c r="E14" s="106">
        <v>11</v>
      </c>
      <c r="F14">
        <v>4</v>
      </c>
      <c r="G14" s="201"/>
      <c r="H14" s="106">
        <v>11</v>
      </c>
      <c r="I14">
        <v>3</v>
      </c>
      <c r="J14" s="205"/>
      <c r="K14" s="123">
        <v>11</v>
      </c>
      <c r="L14" s="124">
        <v>6</v>
      </c>
      <c r="M14" s="201"/>
      <c r="N14" s="106">
        <v>11</v>
      </c>
      <c r="O14">
        <v>7</v>
      </c>
      <c r="P14" s="201"/>
      <c r="Q14" s="106">
        <v>11</v>
      </c>
      <c r="R14">
        <v>6</v>
      </c>
      <c r="S14" s="201"/>
      <c r="T14" s="106">
        <v>11</v>
      </c>
      <c r="U14">
        <v>7</v>
      </c>
      <c r="V14" s="201"/>
      <c r="W14" s="106">
        <v>11</v>
      </c>
      <c r="X14">
        <v>5</v>
      </c>
      <c r="Y14" s="205"/>
    </row>
    <row r="15" spans="1:25">
      <c r="A15" s="201"/>
      <c r="B15" s="106">
        <v>12</v>
      </c>
      <c r="D15" s="201"/>
      <c r="E15" s="106">
        <v>12</v>
      </c>
      <c r="F15">
        <v>2</v>
      </c>
      <c r="G15" s="201"/>
      <c r="H15" s="106">
        <v>12</v>
      </c>
      <c r="I15">
        <v>3</v>
      </c>
      <c r="J15" s="205"/>
      <c r="K15" s="123">
        <v>12</v>
      </c>
      <c r="L15" s="124">
        <v>6</v>
      </c>
      <c r="M15" s="201"/>
      <c r="N15" s="106">
        <v>12</v>
      </c>
      <c r="O15">
        <v>7</v>
      </c>
      <c r="P15" s="201"/>
      <c r="Q15" s="106">
        <v>12</v>
      </c>
      <c r="R15">
        <v>7</v>
      </c>
      <c r="S15" s="201"/>
      <c r="T15" s="106">
        <v>12</v>
      </c>
      <c r="U15">
        <v>7</v>
      </c>
      <c r="V15" s="201"/>
      <c r="W15" s="106">
        <v>12</v>
      </c>
      <c r="X15">
        <v>5</v>
      </c>
      <c r="Y15" s="205"/>
    </row>
    <row r="18" spans="1:11">
      <c r="J18" t="s">
        <v>258</v>
      </c>
      <c r="K18" t="s">
        <v>258</v>
      </c>
    </row>
    <row r="19" spans="1:11">
      <c r="A19" s="198" t="s">
        <v>583</v>
      </c>
      <c r="B19" s="1">
        <v>7</v>
      </c>
      <c r="C19" s="1">
        <v>2</v>
      </c>
      <c r="D19" s="1">
        <v>7</v>
      </c>
      <c r="E19" s="127">
        <v>6</v>
      </c>
      <c r="F19" s="1">
        <v>3</v>
      </c>
      <c r="G19" s="1">
        <v>6</v>
      </c>
      <c r="H19" s="1">
        <v>6</v>
      </c>
      <c r="I19" s="1">
        <v>6</v>
      </c>
      <c r="J19">
        <f>AVERAGE(B19:I19)</f>
        <v>5.375</v>
      </c>
      <c r="K19" s="144">
        <f>AVERAGE(B19:I22)</f>
        <v>5.4375</v>
      </c>
    </row>
    <row r="20" spans="1:11">
      <c r="A20" s="198"/>
      <c r="B20" s="1">
        <v>7</v>
      </c>
      <c r="C20" s="1">
        <v>2</v>
      </c>
      <c r="D20" s="1">
        <v>6</v>
      </c>
      <c r="E20" s="127">
        <v>3</v>
      </c>
      <c r="F20" s="1">
        <v>7</v>
      </c>
      <c r="G20" s="1">
        <v>5</v>
      </c>
      <c r="H20" s="1">
        <v>6</v>
      </c>
      <c r="I20" s="1">
        <v>6</v>
      </c>
      <c r="J20">
        <f t="shared" ref="J20:J30" si="0">AVERAGE(B20:I20)</f>
        <v>5.25</v>
      </c>
      <c r="K20" s="144"/>
    </row>
    <row r="21" spans="1:11">
      <c r="A21" s="198"/>
      <c r="B21" s="1">
        <v>7</v>
      </c>
      <c r="C21" s="1">
        <v>2</v>
      </c>
      <c r="D21" s="1">
        <v>6</v>
      </c>
      <c r="E21" s="127">
        <v>6</v>
      </c>
      <c r="F21" s="1">
        <v>5</v>
      </c>
      <c r="G21" s="1">
        <v>6</v>
      </c>
      <c r="H21" s="1">
        <v>6</v>
      </c>
      <c r="I21" s="1">
        <v>5</v>
      </c>
      <c r="J21">
        <f t="shared" si="0"/>
        <v>5.375</v>
      </c>
      <c r="K21" s="144"/>
    </row>
    <row r="22" spans="1:11">
      <c r="A22" s="199" t="s">
        <v>584</v>
      </c>
      <c r="B22" s="1">
        <v>7</v>
      </c>
      <c r="C22" s="1">
        <v>3</v>
      </c>
      <c r="D22" s="1">
        <v>7</v>
      </c>
      <c r="E22" s="127">
        <v>5</v>
      </c>
      <c r="F22" s="1">
        <v>7</v>
      </c>
      <c r="G22" s="1">
        <v>6</v>
      </c>
      <c r="H22" s="1">
        <v>5</v>
      </c>
      <c r="I22" s="1">
        <v>6</v>
      </c>
      <c r="J22">
        <f t="shared" si="0"/>
        <v>5.75</v>
      </c>
      <c r="K22" s="144">
        <f>AVERAGE(B22:I24)</f>
        <v>5.666666666666667</v>
      </c>
    </row>
    <row r="23" spans="1:11">
      <c r="A23" s="199"/>
      <c r="B23" s="1">
        <v>7</v>
      </c>
      <c r="C23" s="1">
        <v>3</v>
      </c>
      <c r="D23" s="1">
        <v>6</v>
      </c>
      <c r="E23" s="127">
        <v>5</v>
      </c>
      <c r="F23" s="1">
        <v>7</v>
      </c>
      <c r="G23" s="1">
        <v>6</v>
      </c>
      <c r="H23" s="1">
        <v>7</v>
      </c>
      <c r="I23" s="1">
        <v>4</v>
      </c>
      <c r="J23">
        <f t="shared" si="0"/>
        <v>5.625</v>
      </c>
      <c r="K23" s="144"/>
    </row>
    <row r="24" spans="1:11">
      <c r="A24" s="199"/>
      <c r="B24" s="1">
        <v>7</v>
      </c>
      <c r="C24" s="1">
        <v>2</v>
      </c>
      <c r="D24" s="1">
        <v>7</v>
      </c>
      <c r="E24" s="127">
        <v>7</v>
      </c>
      <c r="F24" s="1">
        <v>6</v>
      </c>
      <c r="G24" s="1">
        <v>5</v>
      </c>
      <c r="H24" s="1">
        <v>6</v>
      </c>
      <c r="I24" s="1">
        <v>5</v>
      </c>
      <c r="J24">
        <f t="shared" si="0"/>
        <v>5.625</v>
      </c>
      <c r="K24" s="144"/>
    </row>
    <row r="25" spans="1:11">
      <c r="A25" s="200" t="s">
        <v>585</v>
      </c>
      <c r="B25" s="1">
        <v>7</v>
      </c>
      <c r="C25" s="1">
        <v>4</v>
      </c>
      <c r="D25" s="1">
        <v>6</v>
      </c>
      <c r="E25" s="127">
        <v>4</v>
      </c>
      <c r="F25" s="1">
        <v>7</v>
      </c>
      <c r="G25" s="1">
        <v>6</v>
      </c>
      <c r="H25" s="1">
        <v>5</v>
      </c>
      <c r="I25" s="1">
        <v>6</v>
      </c>
      <c r="J25">
        <f t="shared" si="0"/>
        <v>5.625</v>
      </c>
      <c r="K25" s="144">
        <f>AVERAGE(B25:I27)</f>
        <v>5.125</v>
      </c>
    </row>
    <row r="26" spans="1:11">
      <c r="A26" s="200"/>
      <c r="B26" s="1">
        <v>7</v>
      </c>
      <c r="C26" s="1">
        <v>5</v>
      </c>
      <c r="D26" s="1">
        <v>5</v>
      </c>
      <c r="E26" s="127">
        <v>5</v>
      </c>
      <c r="F26" s="1">
        <v>7</v>
      </c>
      <c r="G26" s="1">
        <v>5</v>
      </c>
      <c r="H26" s="1">
        <v>4</v>
      </c>
      <c r="I26" s="1">
        <v>5</v>
      </c>
      <c r="J26">
        <f t="shared" si="0"/>
        <v>5.375</v>
      </c>
      <c r="K26" s="144"/>
    </row>
    <row r="27" spans="1:11">
      <c r="A27" s="200"/>
      <c r="B27" s="1">
        <v>6</v>
      </c>
      <c r="C27" s="1">
        <v>6</v>
      </c>
      <c r="D27" s="1">
        <v>2</v>
      </c>
      <c r="E27" s="127">
        <v>6</v>
      </c>
      <c r="F27" s="1">
        <v>4</v>
      </c>
      <c r="G27" s="1">
        <v>6</v>
      </c>
      <c r="H27" s="1">
        <v>3</v>
      </c>
      <c r="I27" s="1">
        <v>2</v>
      </c>
      <c r="J27">
        <f t="shared" si="0"/>
        <v>4.375</v>
      </c>
      <c r="K27" s="144"/>
    </row>
    <row r="28" spans="1:11">
      <c r="A28" s="201" t="s">
        <v>586</v>
      </c>
      <c r="B28" s="1">
        <v>6</v>
      </c>
      <c r="C28" s="1">
        <v>3</v>
      </c>
      <c r="D28" s="1">
        <v>3</v>
      </c>
      <c r="E28" s="127">
        <v>7</v>
      </c>
      <c r="F28" s="1">
        <v>6</v>
      </c>
      <c r="G28" s="1">
        <v>3</v>
      </c>
      <c r="H28" s="1">
        <v>7</v>
      </c>
      <c r="I28" s="1">
        <v>3</v>
      </c>
      <c r="J28">
        <f t="shared" si="0"/>
        <v>4.75</v>
      </c>
      <c r="K28" s="144">
        <f>AVERAGE(B28:I30)</f>
        <v>5.291666666666667</v>
      </c>
    </row>
    <row r="29" spans="1:11">
      <c r="A29" s="201"/>
      <c r="B29" s="1">
        <v>7</v>
      </c>
      <c r="C29" s="1">
        <v>4</v>
      </c>
      <c r="D29" s="1">
        <v>3</v>
      </c>
      <c r="E29" s="127">
        <v>6</v>
      </c>
      <c r="F29" s="1">
        <v>7</v>
      </c>
      <c r="G29" s="1">
        <v>6</v>
      </c>
      <c r="H29" s="1">
        <v>7</v>
      </c>
      <c r="I29" s="1">
        <v>5</v>
      </c>
      <c r="J29">
        <f t="shared" si="0"/>
        <v>5.625</v>
      </c>
      <c r="K29" s="144"/>
    </row>
    <row r="30" spans="1:11">
      <c r="A30" s="201"/>
      <c r="B30" s="1">
        <v>7</v>
      </c>
      <c r="C30" s="1">
        <v>2</v>
      </c>
      <c r="D30" s="1">
        <v>3</v>
      </c>
      <c r="E30" s="127">
        <v>6</v>
      </c>
      <c r="F30" s="1">
        <v>7</v>
      </c>
      <c r="G30" s="1">
        <v>7</v>
      </c>
      <c r="H30" s="1">
        <v>7</v>
      </c>
      <c r="I30" s="1">
        <v>5</v>
      </c>
      <c r="J30">
        <f t="shared" si="0"/>
        <v>5.5</v>
      </c>
      <c r="K30" s="144"/>
    </row>
    <row r="32" spans="1:11">
      <c r="C32" t="s">
        <v>643</v>
      </c>
    </row>
    <row r="33" spans="1:5">
      <c r="A33" s="128" t="s">
        <v>583</v>
      </c>
      <c r="B33">
        <v>5.4375</v>
      </c>
      <c r="C33">
        <f>STDEV(B19:I21)</f>
        <v>1.6594044679962141</v>
      </c>
    </row>
    <row r="34" spans="1:5">
      <c r="A34" s="129" t="s">
        <v>584</v>
      </c>
      <c r="B34">
        <v>5.666666666666667</v>
      </c>
      <c r="C34">
        <f>STDEV(B22:I24)</f>
        <v>1.4645571126562069</v>
      </c>
    </row>
    <row r="35" spans="1:5">
      <c r="A35" s="130" t="s">
        <v>585</v>
      </c>
      <c r="B35">
        <v>5.125</v>
      </c>
      <c r="C35">
        <f>STDEV(B25:I27)</f>
        <v>1.4540049638094805</v>
      </c>
    </row>
    <row r="36" spans="1:5">
      <c r="A36" s="131" t="s">
        <v>586</v>
      </c>
      <c r="B36">
        <v>5.291666666666667</v>
      </c>
      <c r="C36">
        <f>STDEV(B28:I30)</f>
        <v>1.7810394294555536</v>
      </c>
    </row>
    <row r="37" spans="1:5">
      <c r="A37" s="132"/>
    </row>
    <row r="38" spans="1:5">
      <c r="A38" s="132"/>
    </row>
    <row r="39" spans="1:5">
      <c r="A39" s="17"/>
    </row>
    <row r="40" spans="1:5">
      <c r="A40" s="132"/>
      <c r="B40" t="s">
        <v>650</v>
      </c>
      <c r="C40" t="s">
        <v>643</v>
      </c>
      <c r="D40" t="s">
        <v>651</v>
      </c>
      <c r="E40" t="s">
        <v>643</v>
      </c>
    </row>
    <row r="41" spans="1:5">
      <c r="A41" s="132" t="s">
        <v>583</v>
      </c>
      <c r="B41">
        <v>5.4444444444444455</v>
      </c>
      <c r="C41">
        <v>0.6938886664887105</v>
      </c>
      <c r="D41">
        <v>6.1111111111111107</v>
      </c>
      <c r="E41">
        <v>0.1924500897298751</v>
      </c>
    </row>
    <row r="42" spans="1:5">
      <c r="A42" s="17" t="s">
        <v>584</v>
      </c>
      <c r="B42">
        <v>4</v>
      </c>
      <c r="C42">
        <v>1.7638342073763935</v>
      </c>
      <c r="D42">
        <v>5.333333333333333</v>
      </c>
      <c r="E42">
        <v>0.33333333333333348</v>
      </c>
    </row>
    <row r="43" spans="1:5">
      <c r="A43" s="132" t="s">
        <v>585</v>
      </c>
      <c r="B43">
        <v>6.1111111111111116</v>
      </c>
      <c r="C43">
        <v>0.7698003589194935</v>
      </c>
      <c r="D43">
        <v>5</v>
      </c>
      <c r="E43">
        <v>0.57735026918962584</v>
      </c>
    </row>
    <row r="44" spans="1:5">
      <c r="A44" s="132" t="s">
        <v>586</v>
      </c>
      <c r="B44">
        <v>6.666666666666667</v>
      </c>
      <c r="C44">
        <v>0.57735026918962584</v>
      </c>
      <c r="D44">
        <v>6.333333333333333</v>
      </c>
      <c r="E44">
        <v>0.33333333333333348</v>
      </c>
    </row>
    <row r="46" spans="1:5">
      <c r="A46" s="132"/>
      <c r="B46" t="s">
        <v>650</v>
      </c>
    </row>
    <row r="47" spans="1:5">
      <c r="A47" s="132" t="s">
        <v>583</v>
      </c>
      <c r="B47">
        <v>5.4444444444444455</v>
      </c>
      <c r="C47">
        <v>5.4375</v>
      </c>
    </row>
    <row r="48" spans="1:5">
      <c r="A48" s="17" t="s">
        <v>584</v>
      </c>
      <c r="B48">
        <v>4</v>
      </c>
      <c r="C48">
        <v>5.666666666666667</v>
      </c>
      <c r="D48" s="138"/>
    </row>
    <row r="49" spans="1:3">
      <c r="A49" s="132" t="s">
        <v>585</v>
      </c>
      <c r="B49">
        <v>6.1111111111111116</v>
      </c>
      <c r="C49">
        <v>5.125</v>
      </c>
    </row>
    <row r="50" spans="1:3">
      <c r="A50" s="132" t="s">
        <v>586</v>
      </c>
      <c r="B50">
        <v>6.666666666666667</v>
      </c>
      <c r="C50">
        <v>5.291666666666667</v>
      </c>
    </row>
  </sheetData>
  <mergeCells count="44">
    <mergeCell ref="Y4:Y6"/>
    <mergeCell ref="Y7:Y9"/>
    <mergeCell ref="Y10:Y12"/>
    <mergeCell ref="Y13:Y15"/>
    <mergeCell ref="V10:V12"/>
    <mergeCell ref="V13:V15"/>
    <mergeCell ref="A19:A21"/>
    <mergeCell ref="A22:A24"/>
    <mergeCell ref="A25:A27"/>
    <mergeCell ref="A28:A30"/>
    <mergeCell ref="K19:K21"/>
    <mergeCell ref="K22:K24"/>
    <mergeCell ref="K25:K27"/>
    <mergeCell ref="K28:K30"/>
    <mergeCell ref="S4:S6"/>
    <mergeCell ref="S7:S9"/>
    <mergeCell ref="S10:S12"/>
    <mergeCell ref="S13:S15"/>
    <mergeCell ref="V4:V6"/>
    <mergeCell ref="V7:V9"/>
    <mergeCell ref="M4:M6"/>
    <mergeCell ref="M7:M9"/>
    <mergeCell ref="M10:M12"/>
    <mergeCell ref="M13:M15"/>
    <mergeCell ref="P4:P6"/>
    <mergeCell ref="P7:P9"/>
    <mergeCell ref="P10:P12"/>
    <mergeCell ref="P13:P15"/>
    <mergeCell ref="G4:G6"/>
    <mergeCell ref="G7:G9"/>
    <mergeCell ref="G10:G12"/>
    <mergeCell ref="G13:G15"/>
    <mergeCell ref="J4:J6"/>
    <mergeCell ref="J7:J9"/>
    <mergeCell ref="J10:J12"/>
    <mergeCell ref="J13:J15"/>
    <mergeCell ref="A4:A6"/>
    <mergeCell ref="A7:A9"/>
    <mergeCell ref="A10:A12"/>
    <mergeCell ref="A13:A15"/>
    <mergeCell ref="D4:D6"/>
    <mergeCell ref="D7:D9"/>
    <mergeCell ref="D10:D12"/>
    <mergeCell ref="D13:D15"/>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9"/>
  <sheetViews>
    <sheetView topLeftCell="A47" workbookViewId="0">
      <selection activeCell="E67" sqref="E67"/>
    </sheetView>
  </sheetViews>
  <sheetFormatPr baseColWidth="12" defaultRowHeight="18" x14ac:dyDescent="0"/>
  <sheetData>
    <row r="2" spans="1:27">
      <c r="A2" t="s">
        <v>440</v>
      </c>
      <c r="D2" t="s">
        <v>467</v>
      </c>
      <c r="G2" t="s">
        <v>444</v>
      </c>
      <c r="J2" t="s">
        <v>623</v>
      </c>
      <c r="M2" t="s">
        <v>626</v>
      </c>
      <c r="P2" t="s">
        <v>628</v>
      </c>
      <c r="S2" t="s">
        <v>470</v>
      </c>
      <c r="V2" t="s">
        <v>471</v>
      </c>
      <c r="Y2" t="s">
        <v>641</v>
      </c>
    </row>
    <row r="3" spans="1:27">
      <c r="A3" s="206" t="s">
        <v>587</v>
      </c>
      <c r="B3" s="1" t="s">
        <v>588</v>
      </c>
      <c r="C3" s="1">
        <v>2</v>
      </c>
      <c r="D3" s="206" t="s">
        <v>587</v>
      </c>
      <c r="E3" s="1" t="s">
        <v>588</v>
      </c>
      <c r="F3" s="1">
        <v>5</v>
      </c>
      <c r="G3" s="206" t="s">
        <v>587</v>
      </c>
      <c r="H3" s="1" t="s">
        <v>588</v>
      </c>
      <c r="I3" s="1">
        <v>3</v>
      </c>
      <c r="J3" s="206" t="s">
        <v>587</v>
      </c>
      <c r="K3" s="1" t="s">
        <v>619</v>
      </c>
      <c r="L3" s="1">
        <v>6</v>
      </c>
      <c r="M3" s="206" t="s">
        <v>587</v>
      </c>
      <c r="N3" s="1" t="s">
        <v>588</v>
      </c>
      <c r="O3" s="1">
        <v>5</v>
      </c>
      <c r="P3" s="206" t="s">
        <v>587</v>
      </c>
      <c r="Q3" s="1" t="s">
        <v>588</v>
      </c>
      <c r="R3" s="1">
        <v>6</v>
      </c>
      <c r="S3" s="206" t="s">
        <v>587</v>
      </c>
      <c r="T3" s="1" t="s">
        <v>588</v>
      </c>
      <c r="U3" s="1">
        <v>4</v>
      </c>
      <c r="V3" s="216" t="s">
        <v>629</v>
      </c>
      <c r="W3" s="125" t="s">
        <v>630</v>
      </c>
      <c r="X3" s="125">
        <v>6</v>
      </c>
      <c r="Y3" s="206" t="s">
        <v>587</v>
      </c>
      <c r="Z3" s="1" t="s">
        <v>588</v>
      </c>
      <c r="AA3" s="1">
        <v>6</v>
      </c>
    </row>
    <row r="4" spans="1:27">
      <c r="A4" s="207"/>
      <c r="B4" s="1" t="s">
        <v>589</v>
      </c>
      <c r="C4" s="1">
        <v>3</v>
      </c>
      <c r="D4" s="207"/>
      <c r="E4" s="1" t="s">
        <v>589</v>
      </c>
      <c r="F4" s="1">
        <v>4</v>
      </c>
      <c r="G4" s="207"/>
      <c r="H4" s="1" t="s">
        <v>589</v>
      </c>
      <c r="I4" s="1">
        <v>2</v>
      </c>
      <c r="J4" s="207"/>
      <c r="K4" s="1" t="s">
        <v>589</v>
      </c>
      <c r="L4" s="1">
        <v>6</v>
      </c>
      <c r="M4" s="207"/>
      <c r="N4" s="1" t="s">
        <v>589</v>
      </c>
      <c r="O4" s="1">
        <v>4</v>
      </c>
      <c r="P4" s="207"/>
      <c r="Q4" s="1" t="s">
        <v>589</v>
      </c>
      <c r="R4" s="1">
        <v>6</v>
      </c>
      <c r="S4" s="207"/>
      <c r="T4" s="1" t="s">
        <v>589</v>
      </c>
      <c r="U4" s="1">
        <v>5</v>
      </c>
      <c r="V4" s="217"/>
      <c r="W4" s="126" t="s">
        <v>589</v>
      </c>
      <c r="X4" s="126">
        <v>3</v>
      </c>
      <c r="Y4" s="207"/>
      <c r="Z4" s="1" t="s">
        <v>589</v>
      </c>
      <c r="AA4" s="1">
        <v>5</v>
      </c>
    </row>
    <row r="5" spans="1:27">
      <c r="A5" s="208"/>
      <c r="B5" s="1" t="s">
        <v>590</v>
      </c>
      <c r="C5" s="1">
        <v>3</v>
      </c>
      <c r="D5" s="208"/>
      <c r="E5" s="1" t="s">
        <v>590</v>
      </c>
      <c r="F5" s="1">
        <v>4</v>
      </c>
      <c r="G5" s="208"/>
      <c r="H5" s="1" t="s">
        <v>590</v>
      </c>
      <c r="I5" s="1">
        <v>5</v>
      </c>
      <c r="J5" s="208"/>
      <c r="K5" s="1" t="s">
        <v>590</v>
      </c>
      <c r="L5" s="1">
        <v>7</v>
      </c>
      <c r="M5" s="208"/>
      <c r="N5" s="1" t="s">
        <v>590</v>
      </c>
      <c r="O5" s="1">
        <v>5</v>
      </c>
      <c r="P5" s="208"/>
      <c r="Q5" s="1" t="s">
        <v>590</v>
      </c>
      <c r="R5" s="1">
        <v>6</v>
      </c>
      <c r="S5" s="208"/>
      <c r="T5" s="1" t="s">
        <v>590</v>
      </c>
      <c r="U5" s="1">
        <v>4</v>
      </c>
      <c r="V5" s="218"/>
      <c r="W5" s="126" t="s">
        <v>590</v>
      </c>
      <c r="X5" s="126">
        <v>6</v>
      </c>
      <c r="Y5" s="208"/>
      <c r="Z5" s="1" t="s">
        <v>590</v>
      </c>
      <c r="AA5" s="1">
        <v>5</v>
      </c>
    </row>
    <row r="6" spans="1:27">
      <c r="A6" s="209" t="s">
        <v>591</v>
      </c>
      <c r="B6" s="1" t="s">
        <v>592</v>
      </c>
      <c r="C6" s="1">
        <v>1</v>
      </c>
      <c r="D6" s="209" t="s">
        <v>591</v>
      </c>
      <c r="E6" s="1" t="s">
        <v>614</v>
      </c>
      <c r="F6" s="1">
        <v>2</v>
      </c>
      <c r="G6" s="209" t="s">
        <v>591</v>
      </c>
      <c r="H6" s="1" t="s">
        <v>614</v>
      </c>
      <c r="I6" s="1">
        <v>1</v>
      </c>
      <c r="J6" s="209" t="s">
        <v>591</v>
      </c>
      <c r="K6" s="1" t="s">
        <v>620</v>
      </c>
      <c r="L6" s="1">
        <v>5</v>
      </c>
      <c r="M6" s="209" t="s">
        <v>591</v>
      </c>
      <c r="N6" s="1" t="s">
        <v>614</v>
      </c>
      <c r="O6" s="1">
        <v>7</v>
      </c>
      <c r="P6" s="209" t="s">
        <v>591</v>
      </c>
      <c r="Q6" s="1" t="s">
        <v>614</v>
      </c>
      <c r="R6" s="1">
        <v>3</v>
      </c>
      <c r="S6" s="209" t="s">
        <v>591</v>
      </c>
      <c r="T6" s="1" t="s">
        <v>614</v>
      </c>
      <c r="U6" s="1">
        <v>3</v>
      </c>
      <c r="V6" s="212" t="s">
        <v>591</v>
      </c>
      <c r="W6" s="126" t="s">
        <v>631</v>
      </c>
      <c r="X6" s="126">
        <v>2</v>
      </c>
      <c r="Y6" s="209" t="s">
        <v>591</v>
      </c>
      <c r="Z6" s="1" t="s">
        <v>614</v>
      </c>
      <c r="AA6" s="1">
        <v>3</v>
      </c>
    </row>
    <row r="7" spans="1:27">
      <c r="A7" s="210"/>
      <c r="B7" s="1" t="s">
        <v>593</v>
      </c>
      <c r="C7" s="1">
        <v>4</v>
      </c>
      <c r="D7" s="210"/>
      <c r="E7" s="1" t="s">
        <v>593</v>
      </c>
      <c r="F7" s="1">
        <v>7</v>
      </c>
      <c r="G7" s="210"/>
      <c r="H7" s="1" t="s">
        <v>593</v>
      </c>
      <c r="I7" s="1">
        <v>3</v>
      </c>
      <c r="J7" s="210"/>
      <c r="K7" s="1" t="s">
        <v>593</v>
      </c>
      <c r="L7" s="1">
        <v>7</v>
      </c>
      <c r="M7" s="210"/>
      <c r="N7" s="1" t="s">
        <v>593</v>
      </c>
      <c r="O7" s="1">
        <v>6</v>
      </c>
      <c r="P7" s="210"/>
      <c r="Q7" s="1" t="s">
        <v>593</v>
      </c>
      <c r="R7" s="1">
        <v>4</v>
      </c>
      <c r="S7" s="210"/>
      <c r="T7" s="1" t="s">
        <v>593</v>
      </c>
      <c r="U7" s="1">
        <v>6</v>
      </c>
      <c r="V7" s="213"/>
      <c r="W7" s="126" t="s">
        <v>632</v>
      </c>
      <c r="X7" s="126">
        <v>7</v>
      </c>
      <c r="Y7" s="210"/>
      <c r="Z7" s="1" t="s">
        <v>593</v>
      </c>
      <c r="AA7" s="1">
        <v>5</v>
      </c>
    </row>
    <row r="8" spans="1:27">
      <c r="A8" s="211"/>
      <c r="B8" s="1" t="s">
        <v>594</v>
      </c>
      <c r="C8" s="1">
        <v>1</v>
      </c>
      <c r="D8" s="211"/>
      <c r="E8" s="1" t="s">
        <v>594</v>
      </c>
      <c r="F8" s="1">
        <v>1</v>
      </c>
      <c r="G8" s="211"/>
      <c r="H8" s="1" t="s">
        <v>594</v>
      </c>
      <c r="I8" s="1">
        <v>5</v>
      </c>
      <c r="J8" s="211"/>
      <c r="K8" s="1" t="s">
        <v>594</v>
      </c>
      <c r="L8" s="1">
        <v>6</v>
      </c>
      <c r="M8" s="211"/>
      <c r="N8" s="1" t="s">
        <v>594</v>
      </c>
      <c r="O8" s="1">
        <v>5</v>
      </c>
      <c r="P8" s="211"/>
      <c r="Q8" s="1" t="s">
        <v>594</v>
      </c>
      <c r="R8" s="1">
        <v>4</v>
      </c>
      <c r="S8" s="211"/>
      <c r="T8" s="1" t="s">
        <v>594</v>
      </c>
      <c r="U8" s="1">
        <v>4</v>
      </c>
      <c r="V8" s="214"/>
      <c r="W8" s="126" t="s">
        <v>633</v>
      </c>
      <c r="X8" s="126">
        <v>6</v>
      </c>
      <c r="Y8" s="211"/>
      <c r="Z8" s="1" t="s">
        <v>594</v>
      </c>
      <c r="AA8" s="1">
        <v>4</v>
      </c>
    </row>
    <row r="9" spans="1:27">
      <c r="A9" s="209" t="s">
        <v>595</v>
      </c>
      <c r="B9" s="1" t="s">
        <v>596</v>
      </c>
      <c r="C9" s="1">
        <v>5</v>
      </c>
      <c r="D9" s="209" t="s">
        <v>595</v>
      </c>
      <c r="E9" s="1" t="s">
        <v>596</v>
      </c>
      <c r="F9" s="1">
        <v>5</v>
      </c>
      <c r="G9" s="209" t="s">
        <v>595</v>
      </c>
      <c r="H9" s="1" t="s">
        <v>596</v>
      </c>
      <c r="I9" s="1">
        <v>5</v>
      </c>
      <c r="J9" s="209" t="s">
        <v>595</v>
      </c>
      <c r="K9" s="1" t="s">
        <v>596</v>
      </c>
      <c r="L9" s="1">
        <v>6</v>
      </c>
      <c r="M9" s="209" t="s">
        <v>595</v>
      </c>
      <c r="N9" s="1" t="s">
        <v>596</v>
      </c>
      <c r="O9" s="1">
        <v>5</v>
      </c>
      <c r="P9" s="209" t="s">
        <v>595</v>
      </c>
      <c r="Q9" s="1" t="s">
        <v>596</v>
      </c>
      <c r="R9" s="1">
        <v>6</v>
      </c>
      <c r="S9" s="209" t="s">
        <v>595</v>
      </c>
      <c r="T9" s="1" t="s">
        <v>596</v>
      </c>
      <c r="U9" s="1">
        <v>5</v>
      </c>
      <c r="V9" s="212" t="s">
        <v>595</v>
      </c>
      <c r="W9" s="126" t="s">
        <v>596</v>
      </c>
      <c r="X9" s="126">
        <v>4</v>
      </c>
      <c r="Y9" s="209" t="s">
        <v>595</v>
      </c>
      <c r="Z9" s="1" t="s">
        <v>596</v>
      </c>
      <c r="AA9" s="1">
        <v>5</v>
      </c>
    </row>
    <row r="10" spans="1:27">
      <c r="A10" s="210"/>
      <c r="B10" s="1" t="s">
        <v>597</v>
      </c>
      <c r="C10" s="1">
        <v>5</v>
      </c>
      <c r="D10" s="210"/>
      <c r="E10" s="1" t="s">
        <v>597</v>
      </c>
      <c r="F10" s="1">
        <v>5</v>
      </c>
      <c r="G10" s="210"/>
      <c r="H10" s="1" t="s">
        <v>597</v>
      </c>
      <c r="I10" s="1">
        <v>4</v>
      </c>
      <c r="J10" s="210"/>
      <c r="K10" s="1" t="s">
        <v>597</v>
      </c>
      <c r="L10" s="1">
        <v>6</v>
      </c>
      <c r="M10" s="210"/>
      <c r="N10" s="1" t="s">
        <v>597</v>
      </c>
      <c r="O10" s="1">
        <v>4</v>
      </c>
      <c r="P10" s="210"/>
      <c r="Q10" s="1" t="s">
        <v>597</v>
      </c>
      <c r="R10" s="1">
        <v>6</v>
      </c>
      <c r="S10" s="210"/>
      <c r="T10" s="1" t="s">
        <v>597</v>
      </c>
      <c r="U10" s="1">
        <v>6</v>
      </c>
      <c r="V10" s="213"/>
      <c r="W10" s="126" t="s">
        <v>597</v>
      </c>
      <c r="X10" s="126">
        <v>6</v>
      </c>
      <c r="Y10" s="210"/>
      <c r="Z10" s="1" t="s">
        <v>597</v>
      </c>
      <c r="AA10" s="1">
        <v>5</v>
      </c>
    </row>
    <row r="11" spans="1:27">
      <c r="A11" s="211"/>
      <c r="B11" s="1" t="s">
        <v>598</v>
      </c>
      <c r="C11" s="1">
        <v>4</v>
      </c>
      <c r="D11" s="211"/>
      <c r="E11" s="1" t="s">
        <v>598</v>
      </c>
      <c r="F11" s="1">
        <v>6</v>
      </c>
      <c r="G11" s="211"/>
      <c r="H11" s="1" t="s">
        <v>598</v>
      </c>
      <c r="I11" s="1">
        <v>6</v>
      </c>
      <c r="J11" s="211"/>
      <c r="K11" s="1" t="s">
        <v>598</v>
      </c>
      <c r="L11" s="1">
        <v>6</v>
      </c>
      <c r="M11" s="211"/>
      <c r="N11" s="1" t="s">
        <v>598</v>
      </c>
      <c r="O11" s="1">
        <v>7</v>
      </c>
      <c r="P11" s="211"/>
      <c r="Q11" s="1" t="s">
        <v>598</v>
      </c>
      <c r="R11" s="1">
        <v>6</v>
      </c>
      <c r="S11" s="211"/>
      <c r="T11" s="1" t="s">
        <v>598</v>
      </c>
      <c r="U11" s="1">
        <v>5</v>
      </c>
      <c r="V11" s="214"/>
      <c r="W11" s="126" t="s">
        <v>598</v>
      </c>
      <c r="X11" s="126">
        <v>7</v>
      </c>
      <c r="Y11" s="211"/>
      <c r="Z11" s="1" t="s">
        <v>598</v>
      </c>
      <c r="AA11" s="1">
        <v>4</v>
      </c>
    </row>
    <row r="12" spans="1:27">
      <c r="A12" s="209" t="s">
        <v>583</v>
      </c>
      <c r="B12" s="1" t="s">
        <v>599</v>
      </c>
      <c r="C12" s="1">
        <v>1</v>
      </c>
      <c r="D12" s="209" t="s">
        <v>583</v>
      </c>
      <c r="E12" s="1" t="s">
        <v>599</v>
      </c>
      <c r="F12" s="1">
        <v>2</v>
      </c>
      <c r="G12" s="209" t="s">
        <v>583</v>
      </c>
      <c r="H12" s="1" t="s">
        <v>599</v>
      </c>
      <c r="I12" s="1">
        <v>6</v>
      </c>
      <c r="J12" s="209" t="s">
        <v>583</v>
      </c>
      <c r="K12" s="1" t="s">
        <v>599</v>
      </c>
      <c r="L12" s="1">
        <v>5</v>
      </c>
      <c r="M12" s="209" t="s">
        <v>583</v>
      </c>
      <c r="N12" s="1" t="s">
        <v>599</v>
      </c>
      <c r="O12" s="1">
        <v>5</v>
      </c>
      <c r="P12" s="209" t="s">
        <v>583</v>
      </c>
      <c r="Q12" s="1" t="s">
        <v>599</v>
      </c>
      <c r="R12" s="1">
        <v>5</v>
      </c>
      <c r="S12" s="209" t="s">
        <v>583</v>
      </c>
      <c r="T12" s="1" t="s">
        <v>599</v>
      </c>
      <c r="U12" s="1">
        <v>3</v>
      </c>
      <c r="V12" s="212" t="s">
        <v>583</v>
      </c>
      <c r="W12" s="126" t="s">
        <v>599</v>
      </c>
      <c r="X12" s="126">
        <v>2</v>
      </c>
      <c r="Y12" s="209" t="s">
        <v>583</v>
      </c>
      <c r="Z12" s="1" t="s">
        <v>599</v>
      </c>
      <c r="AA12" s="1">
        <v>3</v>
      </c>
    </row>
    <row r="13" spans="1:27">
      <c r="A13" s="210"/>
      <c r="B13" s="1" t="s">
        <v>600</v>
      </c>
      <c r="C13" s="1">
        <v>1</v>
      </c>
      <c r="D13" s="210"/>
      <c r="E13" s="1" t="s">
        <v>600</v>
      </c>
      <c r="F13" s="1">
        <v>2</v>
      </c>
      <c r="G13" s="210"/>
      <c r="H13" s="1" t="s">
        <v>600</v>
      </c>
      <c r="I13" s="1">
        <v>5</v>
      </c>
      <c r="J13" s="210"/>
      <c r="K13" s="1" t="s">
        <v>600</v>
      </c>
      <c r="L13" s="1">
        <v>3</v>
      </c>
      <c r="M13" s="210"/>
      <c r="N13" s="1" t="s">
        <v>600</v>
      </c>
      <c r="O13" s="1">
        <v>6</v>
      </c>
      <c r="P13" s="210"/>
      <c r="Q13" s="1" t="s">
        <v>600</v>
      </c>
      <c r="R13" s="1">
        <v>5</v>
      </c>
      <c r="S13" s="210"/>
      <c r="T13" s="1" t="s">
        <v>600</v>
      </c>
      <c r="U13" s="1">
        <v>3</v>
      </c>
      <c r="V13" s="213"/>
      <c r="W13" s="126" t="s">
        <v>600</v>
      </c>
      <c r="X13" s="126">
        <v>3</v>
      </c>
      <c r="Y13" s="210"/>
      <c r="Z13" s="1" t="s">
        <v>600</v>
      </c>
      <c r="AA13" s="1">
        <v>3</v>
      </c>
    </row>
    <row r="14" spans="1:27">
      <c r="A14" s="211"/>
      <c r="B14" s="1" t="s">
        <v>601</v>
      </c>
      <c r="C14" s="1">
        <v>1</v>
      </c>
      <c r="D14" s="211"/>
      <c r="E14" s="1" t="s">
        <v>601</v>
      </c>
      <c r="F14" s="1">
        <v>1</v>
      </c>
      <c r="G14" s="211"/>
      <c r="H14" s="1" t="s">
        <v>601</v>
      </c>
      <c r="I14" s="1">
        <v>3</v>
      </c>
      <c r="J14" s="211"/>
      <c r="K14" s="1" t="s">
        <v>601</v>
      </c>
      <c r="L14" s="1">
        <v>4</v>
      </c>
      <c r="M14" s="211"/>
      <c r="N14" s="1" t="s">
        <v>601</v>
      </c>
      <c r="O14" s="1">
        <v>4</v>
      </c>
      <c r="P14" s="211"/>
      <c r="Q14" s="1" t="s">
        <v>601</v>
      </c>
      <c r="R14" s="1">
        <v>6</v>
      </c>
      <c r="S14" s="211"/>
      <c r="T14" s="1" t="s">
        <v>601</v>
      </c>
      <c r="U14" s="1">
        <v>3</v>
      </c>
      <c r="V14" s="214"/>
      <c r="W14" s="126" t="s">
        <v>601</v>
      </c>
      <c r="X14" s="126">
        <v>2</v>
      </c>
      <c r="Y14" s="211"/>
      <c r="Z14" s="1" t="s">
        <v>601</v>
      </c>
      <c r="AA14" s="1">
        <v>4</v>
      </c>
    </row>
    <row r="15" spans="1:27">
      <c r="A15" s="209" t="s">
        <v>584</v>
      </c>
      <c r="B15" s="1" t="s">
        <v>602</v>
      </c>
      <c r="C15" s="1">
        <v>2</v>
      </c>
      <c r="D15" s="209" t="s">
        <v>584</v>
      </c>
      <c r="E15" s="1" t="s">
        <v>602</v>
      </c>
      <c r="F15" s="1">
        <v>4</v>
      </c>
      <c r="G15" s="209" t="s">
        <v>584</v>
      </c>
      <c r="H15" s="1" t="s">
        <v>602</v>
      </c>
      <c r="I15" s="1">
        <v>6</v>
      </c>
      <c r="J15" s="209" t="s">
        <v>584</v>
      </c>
      <c r="K15" s="1" t="s">
        <v>602</v>
      </c>
      <c r="L15" s="1">
        <v>6</v>
      </c>
      <c r="M15" s="209" t="s">
        <v>584</v>
      </c>
      <c r="N15" s="1" t="s">
        <v>602</v>
      </c>
      <c r="O15" s="1">
        <v>3</v>
      </c>
      <c r="P15" s="209" t="s">
        <v>584</v>
      </c>
      <c r="Q15" s="1" t="s">
        <v>602</v>
      </c>
      <c r="R15" s="1">
        <v>2</v>
      </c>
      <c r="S15" s="209" t="s">
        <v>584</v>
      </c>
      <c r="T15" s="1" t="s">
        <v>602</v>
      </c>
      <c r="U15" s="1">
        <v>3</v>
      </c>
      <c r="V15" s="212" t="s">
        <v>584</v>
      </c>
      <c r="W15" s="126" t="s">
        <v>602</v>
      </c>
      <c r="X15" s="126">
        <v>7</v>
      </c>
      <c r="Y15" s="209" t="s">
        <v>584</v>
      </c>
      <c r="Z15" s="1" t="s">
        <v>602</v>
      </c>
      <c r="AA15" s="1">
        <v>6</v>
      </c>
    </row>
    <row r="16" spans="1:27">
      <c r="A16" s="210"/>
      <c r="B16" s="1" t="s">
        <v>603</v>
      </c>
      <c r="C16" s="1">
        <v>2</v>
      </c>
      <c r="D16" s="210"/>
      <c r="E16" s="1" t="s">
        <v>615</v>
      </c>
      <c r="F16" s="1">
        <v>3</v>
      </c>
      <c r="G16" s="210"/>
      <c r="H16" s="1" t="s">
        <v>615</v>
      </c>
      <c r="I16" s="1">
        <v>2</v>
      </c>
      <c r="J16" s="210"/>
      <c r="K16" s="1" t="s">
        <v>615</v>
      </c>
      <c r="L16" s="1">
        <v>6</v>
      </c>
      <c r="M16" s="210"/>
      <c r="N16" s="1" t="s">
        <v>615</v>
      </c>
      <c r="O16" s="1">
        <v>6</v>
      </c>
      <c r="P16" s="210"/>
      <c r="Q16" s="1" t="s">
        <v>615</v>
      </c>
      <c r="R16" s="1">
        <v>6</v>
      </c>
      <c r="S16" s="210"/>
      <c r="T16" s="1" t="s">
        <v>615</v>
      </c>
      <c r="U16" s="1">
        <v>3</v>
      </c>
      <c r="V16" s="213"/>
      <c r="W16" s="126" t="s">
        <v>634</v>
      </c>
      <c r="X16" s="126">
        <v>3</v>
      </c>
      <c r="Y16" s="210"/>
      <c r="Z16" s="1" t="s">
        <v>615</v>
      </c>
      <c r="AA16" s="1">
        <v>5</v>
      </c>
    </row>
    <row r="17" spans="1:27">
      <c r="A17" s="211"/>
      <c r="B17" s="1" t="s">
        <v>604</v>
      </c>
      <c r="C17" s="1">
        <v>1</v>
      </c>
      <c r="D17" s="211"/>
      <c r="E17" s="1" t="s">
        <v>604</v>
      </c>
      <c r="F17" s="1">
        <v>2</v>
      </c>
      <c r="G17" s="211"/>
      <c r="H17" s="1" t="s">
        <v>604</v>
      </c>
      <c r="I17" s="1">
        <v>3</v>
      </c>
      <c r="J17" s="211"/>
      <c r="K17" s="1" t="s">
        <v>604</v>
      </c>
      <c r="L17" s="1">
        <v>7</v>
      </c>
      <c r="M17" s="211"/>
      <c r="N17" s="1" t="s">
        <v>604</v>
      </c>
      <c r="O17" s="1">
        <v>3</v>
      </c>
      <c r="P17" s="211"/>
      <c r="Q17" s="1" t="s">
        <v>604</v>
      </c>
      <c r="R17" s="1">
        <v>6</v>
      </c>
      <c r="S17" s="211"/>
      <c r="T17" s="1" t="s">
        <v>604</v>
      </c>
      <c r="U17" s="1">
        <v>4</v>
      </c>
      <c r="V17" s="214"/>
      <c r="W17" s="126" t="s">
        <v>604</v>
      </c>
      <c r="X17" s="126">
        <v>3</v>
      </c>
      <c r="Y17" s="211"/>
      <c r="Z17" s="1" t="s">
        <v>604</v>
      </c>
      <c r="AA17" s="1">
        <v>5</v>
      </c>
    </row>
    <row r="18" spans="1:27">
      <c r="A18" s="209" t="s">
        <v>605</v>
      </c>
      <c r="B18" s="1" t="s">
        <v>606</v>
      </c>
      <c r="C18" s="1">
        <v>2</v>
      </c>
      <c r="D18" s="209" t="s">
        <v>605</v>
      </c>
      <c r="E18" s="1" t="s">
        <v>606</v>
      </c>
      <c r="F18" s="1">
        <v>5</v>
      </c>
      <c r="G18" s="209" t="s">
        <v>605</v>
      </c>
      <c r="H18" s="1" t="s">
        <v>616</v>
      </c>
      <c r="I18" s="1">
        <v>5</v>
      </c>
      <c r="J18" s="209" t="s">
        <v>605</v>
      </c>
      <c r="K18" s="1" t="s">
        <v>616</v>
      </c>
      <c r="L18" s="1">
        <v>6</v>
      </c>
      <c r="M18" s="209" t="s">
        <v>605</v>
      </c>
      <c r="N18" s="1" t="s">
        <v>616</v>
      </c>
      <c r="O18" s="1">
        <v>6</v>
      </c>
      <c r="P18" s="209" t="s">
        <v>605</v>
      </c>
      <c r="Q18" s="1" t="s">
        <v>616</v>
      </c>
      <c r="R18" s="1">
        <v>6</v>
      </c>
      <c r="S18" s="209" t="s">
        <v>605</v>
      </c>
      <c r="T18" s="1" t="s">
        <v>616</v>
      </c>
      <c r="U18" s="1">
        <v>4</v>
      </c>
      <c r="V18" s="212" t="s">
        <v>605</v>
      </c>
      <c r="W18" s="126" t="s">
        <v>635</v>
      </c>
      <c r="X18" s="126">
        <v>7</v>
      </c>
      <c r="Y18" s="209" t="s">
        <v>605</v>
      </c>
      <c r="Z18" s="1" t="s">
        <v>616</v>
      </c>
      <c r="AA18" s="1">
        <v>6</v>
      </c>
    </row>
    <row r="19" spans="1:27">
      <c r="A19" s="210"/>
      <c r="B19" s="1" t="s">
        <v>607</v>
      </c>
      <c r="C19" s="1">
        <v>3</v>
      </c>
      <c r="D19" s="210"/>
      <c r="E19" s="1" t="s">
        <v>607</v>
      </c>
      <c r="F19" s="1">
        <v>6</v>
      </c>
      <c r="G19" s="210"/>
      <c r="H19" s="1" t="s">
        <v>617</v>
      </c>
      <c r="I19" s="1">
        <v>5</v>
      </c>
      <c r="J19" s="210"/>
      <c r="K19" s="1" t="s">
        <v>621</v>
      </c>
      <c r="L19" s="1">
        <v>6</v>
      </c>
      <c r="M19" s="210"/>
      <c r="N19" s="1" t="s">
        <v>617</v>
      </c>
      <c r="O19" s="1">
        <v>6</v>
      </c>
      <c r="P19" s="210"/>
      <c r="Q19" s="1" t="s">
        <v>617</v>
      </c>
      <c r="R19" s="1">
        <v>6</v>
      </c>
      <c r="S19" s="210"/>
      <c r="T19" s="1" t="s">
        <v>617</v>
      </c>
      <c r="U19" s="1">
        <v>4</v>
      </c>
      <c r="V19" s="213"/>
      <c r="W19" s="126" t="s">
        <v>636</v>
      </c>
      <c r="X19" s="126">
        <v>7</v>
      </c>
      <c r="Y19" s="210"/>
      <c r="Z19" s="1" t="s">
        <v>617</v>
      </c>
      <c r="AA19" s="1">
        <v>6</v>
      </c>
    </row>
    <row r="20" spans="1:27">
      <c r="A20" s="211"/>
      <c r="B20" s="1" t="s">
        <v>608</v>
      </c>
      <c r="C20" s="1">
        <v>4</v>
      </c>
      <c r="D20" s="211"/>
      <c r="E20" s="1" t="s">
        <v>608</v>
      </c>
      <c r="F20" s="1">
        <v>6</v>
      </c>
      <c r="G20" s="211"/>
      <c r="H20" s="1" t="s">
        <v>618</v>
      </c>
      <c r="I20" s="1">
        <v>6</v>
      </c>
      <c r="J20" s="211"/>
      <c r="K20" s="1" t="s">
        <v>622</v>
      </c>
      <c r="L20" s="1">
        <v>1</v>
      </c>
      <c r="M20" s="211"/>
      <c r="N20" s="1" t="s">
        <v>625</v>
      </c>
      <c r="O20" s="1">
        <v>5</v>
      </c>
      <c r="P20" s="211"/>
      <c r="Q20" s="1" t="s">
        <v>625</v>
      </c>
      <c r="R20" s="1">
        <v>6</v>
      </c>
      <c r="S20" s="211"/>
      <c r="T20" s="1" t="s">
        <v>625</v>
      </c>
      <c r="U20" s="1">
        <v>4</v>
      </c>
      <c r="V20" s="214"/>
      <c r="W20" s="126" t="s">
        <v>637</v>
      </c>
      <c r="X20" s="126">
        <v>6</v>
      </c>
      <c r="Y20" s="211"/>
      <c r="Z20" s="1" t="s">
        <v>625</v>
      </c>
      <c r="AA20" s="1">
        <v>7</v>
      </c>
    </row>
    <row r="21" spans="1:27">
      <c r="A21" s="167" t="s">
        <v>609</v>
      </c>
      <c r="B21" s="1" t="s">
        <v>610</v>
      </c>
      <c r="C21" s="1">
        <v>3</v>
      </c>
      <c r="D21" s="167" t="s">
        <v>609</v>
      </c>
      <c r="E21" s="1" t="s">
        <v>610</v>
      </c>
      <c r="F21" s="1">
        <v>2</v>
      </c>
      <c r="G21" s="167" t="s">
        <v>609</v>
      </c>
      <c r="H21" s="1" t="s">
        <v>610</v>
      </c>
      <c r="I21" s="1">
        <v>7</v>
      </c>
      <c r="J21" s="167" t="s">
        <v>609</v>
      </c>
      <c r="K21" s="1" t="s">
        <v>610</v>
      </c>
      <c r="L21" s="1">
        <v>6</v>
      </c>
      <c r="M21" s="167" t="s">
        <v>609</v>
      </c>
      <c r="N21" s="1" t="s">
        <v>610</v>
      </c>
      <c r="O21" s="1">
        <v>7</v>
      </c>
      <c r="P21" s="167" t="s">
        <v>609</v>
      </c>
      <c r="Q21" s="1" t="s">
        <v>610</v>
      </c>
      <c r="R21" s="1">
        <v>6</v>
      </c>
      <c r="S21" s="167" t="s">
        <v>609</v>
      </c>
      <c r="T21" s="1" t="s">
        <v>610</v>
      </c>
      <c r="U21" s="1">
        <v>5</v>
      </c>
      <c r="V21" s="212" t="s">
        <v>638</v>
      </c>
      <c r="W21" s="126" t="s">
        <v>610</v>
      </c>
      <c r="X21" s="126">
        <v>6</v>
      </c>
      <c r="Y21" s="167" t="s">
        <v>609</v>
      </c>
      <c r="Z21" s="1" t="s">
        <v>610</v>
      </c>
      <c r="AA21" s="1">
        <v>4</v>
      </c>
    </row>
    <row r="22" spans="1:27">
      <c r="A22" s="167"/>
      <c r="B22" s="1" t="s">
        <v>611</v>
      </c>
      <c r="C22" s="1">
        <v>2</v>
      </c>
      <c r="D22" s="167"/>
      <c r="E22" s="1" t="s">
        <v>611</v>
      </c>
      <c r="F22" s="1">
        <v>4</v>
      </c>
      <c r="G22" s="167"/>
      <c r="H22" s="1" t="s">
        <v>611</v>
      </c>
      <c r="I22" s="1">
        <v>7</v>
      </c>
      <c r="J22" s="167"/>
      <c r="K22" s="1" t="s">
        <v>611</v>
      </c>
      <c r="L22" s="1">
        <v>6</v>
      </c>
      <c r="M22" s="167"/>
      <c r="N22" s="1" t="s">
        <v>611</v>
      </c>
      <c r="O22" s="1">
        <v>5</v>
      </c>
      <c r="P22" s="167"/>
      <c r="Q22" s="1" t="s">
        <v>611</v>
      </c>
      <c r="R22" s="1">
        <v>6</v>
      </c>
      <c r="S22" s="167"/>
      <c r="T22" s="1" t="s">
        <v>611</v>
      </c>
      <c r="U22" s="1">
        <v>5</v>
      </c>
      <c r="V22" s="213"/>
      <c r="W22" s="126" t="s">
        <v>639</v>
      </c>
      <c r="X22" s="126">
        <v>7</v>
      </c>
      <c r="Y22" s="167"/>
      <c r="Z22" s="1" t="s">
        <v>611</v>
      </c>
      <c r="AA22" s="1">
        <v>2</v>
      </c>
    </row>
    <row r="23" spans="1:27">
      <c r="A23" s="167"/>
      <c r="B23" s="1" t="s">
        <v>612</v>
      </c>
      <c r="C23" s="1">
        <v>2</v>
      </c>
      <c r="D23" s="167"/>
      <c r="E23" s="1" t="s">
        <v>612</v>
      </c>
      <c r="F23" s="1">
        <v>2</v>
      </c>
      <c r="G23" s="167"/>
      <c r="H23" s="1" t="s">
        <v>612</v>
      </c>
      <c r="I23" s="1">
        <v>7</v>
      </c>
      <c r="J23" s="167"/>
      <c r="K23" s="1" t="s">
        <v>612</v>
      </c>
      <c r="L23" s="1">
        <v>6</v>
      </c>
      <c r="M23" s="167"/>
      <c r="N23" s="1" t="s">
        <v>612</v>
      </c>
      <c r="O23" s="1">
        <v>6</v>
      </c>
      <c r="P23" s="167"/>
      <c r="Q23" s="1" t="s">
        <v>612</v>
      </c>
      <c r="R23" s="1">
        <v>6</v>
      </c>
      <c r="S23" s="167"/>
      <c r="T23" s="1" t="s">
        <v>612</v>
      </c>
      <c r="U23" s="1">
        <v>6</v>
      </c>
      <c r="V23" s="215"/>
      <c r="W23" s="126" t="s">
        <v>640</v>
      </c>
      <c r="X23" s="126">
        <v>6</v>
      </c>
      <c r="Y23" s="167"/>
      <c r="Z23" s="1" t="s">
        <v>612</v>
      </c>
      <c r="AA23" s="1">
        <v>3</v>
      </c>
    </row>
    <row r="25" spans="1:27">
      <c r="K25" t="s">
        <v>259</v>
      </c>
      <c r="L25" t="s">
        <v>259</v>
      </c>
    </row>
    <row r="26" spans="1:27">
      <c r="A26" s="206" t="s">
        <v>587</v>
      </c>
      <c r="B26" s="1">
        <v>2</v>
      </c>
      <c r="C26" s="1">
        <v>5</v>
      </c>
      <c r="D26" s="1">
        <v>3</v>
      </c>
      <c r="E26" s="1">
        <v>6</v>
      </c>
      <c r="F26" s="1">
        <v>5</v>
      </c>
      <c r="G26" s="1">
        <v>6</v>
      </c>
      <c r="H26" s="1">
        <v>4</v>
      </c>
      <c r="I26" s="125">
        <v>6</v>
      </c>
      <c r="J26" s="1">
        <v>6</v>
      </c>
      <c r="K26">
        <f>AVERAGE(B26:J26)</f>
        <v>4.7777777777777777</v>
      </c>
      <c r="L26" s="144">
        <f>AVERAGE(B26:J28)</f>
        <v>4.666666666666667</v>
      </c>
    </row>
    <row r="27" spans="1:27">
      <c r="A27" s="207"/>
      <c r="B27" s="1">
        <v>3</v>
      </c>
      <c r="C27" s="1">
        <v>4</v>
      </c>
      <c r="D27" s="1">
        <v>2</v>
      </c>
      <c r="E27" s="1">
        <v>6</v>
      </c>
      <c r="F27" s="1">
        <v>4</v>
      </c>
      <c r="G27" s="1">
        <v>6</v>
      </c>
      <c r="H27" s="1">
        <v>5</v>
      </c>
      <c r="I27" s="126">
        <v>3</v>
      </c>
      <c r="J27" s="1">
        <v>5</v>
      </c>
      <c r="K27">
        <f t="shared" ref="K27:K46" si="0">AVERAGE(B27:J27)</f>
        <v>4.2222222222222223</v>
      </c>
      <c r="L27" s="144"/>
    </row>
    <row r="28" spans="1:27">
      <c r="A28" s="208"/>
      <c r="B28" s="1">
        <v>3</v>
      </c>
      <c r="C28" s="1">
        <v>4</v>
      </c>
      <c r="D28" s="1">
        <v>5</v>
      </c>
      <c r="E28" s="1">
        <v>7</v>
      </c>
      <c r="F28" s="1">
        <v>5</v>
      </c>
      <c r="G28" s="1">
        <v>6</v>
      </c>
      <c r="H28" s="1">
        <v>4</v>
      </c>
      <c r="I28" s="126">
        <v>6</v>
      </c>
      <c r="J28" s="1">
        <v>5</v>
      </c>
      <c r="K28">
        <f t="shared" si="0"/>
        <v>5</v>
      </c>
      <c r="L28" s="144"/>
    </row>
    <row r="29" spans="1:27">
      <c r="A29" s="209" t="s">
        <v>591</v>
      </c>
      <c r="B29" s="1">
        <v>1</v>
      </c>
      <c r="C29" s="1">
        <v>2</v>
      </c>
      <c r="D29" s="1">
        <v>1</v>
      </c>
      <c r="E29" s="1">
        <v>5</v>
      </c>
      <c r="F29" s="1">
        <v>7</v>
      </c>
      <c r="G29" s="1">
        <v>3</v>
      </c>
      <c r="H29" s="1">
        <v>3</v>
      </c>
      <c r="I29" s="126">
        <v>2</v>
      </c>
      <c r="J29" s="1">
        <v>3</v>
      </c>
      <c r="K29">
        <f t="shared" si="0"/>
        <v>3</v>
      </c>
      <c r="L29" s="144">
        <f>AVERAGE(B29:J31)</f>
        <v>4.1481481481481479</v>
      </c>
    </row>
    <row r="30" spans="1:27">
      <c r="A30" s="210"/>
      <c r="B30" s="1">
        <v>4</v>
      </c>
      <c r="C30" s="1">
        <v>7</v>
      </c>
      <c r="D30" s="1">
        <v>3</v>
      </c>
      <c r="E30" s="1">
        <v>7</v>
      </c>
      <c r="F30" s="1">
        <v>6</v>
      </c>
      <c r="G30" s="1">
        <v>4</v>
      </c>
      <c r="H30" s="1">
        <v>6</v>
      </c>
      <c r="I30" s="126">
        <v>7</v>
      </c>
      <c r="J30" s="1">
        <v>5</v>
      </c>
      <c r="K30">
        <f t="shared" si="0"/>
        <v>5.4444444444444446</v>
      </c>
      <c r="L30" s="144"/>
    </row>
    <row r="31" spans="1:27">
      <c r="A31" s="211"/>
      <c r="B31" s="1">
        <v>1</v>
      </c>
      <c r="C31" s="1">
        <v>1</v>
      </c>
      <c r="D31" s="1">
        <v>5</v>
      </c>
      <c r="E31" s="1">
        <v>6</v>
      </c>
      <c r="F31" s="1">
        <v>5</v>
      </c>
      <c r="G31" s="1">
        <v>4</v>
      </c>
      <c r="H31" s="1">
        <v>4</v>
      </c>
      <c r="I31" s="126">
        <v>6</v>
      </c>
      <c r="J31" s="1">
        <v>4</v>
      </c>
      <c r="K31">
        <f t="shared" si="0"/>
        <v>4</v>
      </c>
      <c r="L31" s="144"/>
    </row>
    <row r="32" spans="1:27">
      <c r="A32" s="209" t="s">
        <v>595</v>
      </c>
      <c r="B32" s="1">
        <v>5</v>
      </c>
      <c r="C32" s="1">
        <v>5</v>
      </c>
      <c r="D32" s="1">
        <v>5</v>
      </c>
      <c r="E32" s="1">
        <v>6</v>
      </c>
      <c r="F32" s="1">
        <v>5</v>
      </c>
      <c r="G32" s="1">
        <v>6</v>
      </c>
      <c r="H32" s="1">
        <v>5</v>
      </c>
      <c r="I32" s="126">
        <v>4</v>
      </c>
      <c r="J32" s="1">
        <v>5</v>
      </c>
      <c r="K32">
        <f t="shared" si="0"/>
        <v>5.1111111111111107</v>
      </c>
      <c r="L32" s="144">
        <f>AVERAGE(B32:J34)</f>
        <v>5.333333333333333</v>
      </c>
    </row>
    <row r="33" spans="1:12">
      <c r="A33" s="210"/>
      <c r="B33" s="1">
        <v>5</v>
      </c>
      <c r="C33" s="1">
        <v>5</v>
      </c>
      <c r="D33" s="1">
        <v>4</v>
      </c>
      <c r="E33" s="1">
        <v>6</v>
      </c>
      <c r="F33" s="1">
        <v>4</v>
      </c>
      <c r="G33" s="1">
        <v>6</v>
      </c>
      <c r="H33" s="1">
        <v>6</v>
      </c>
      <c r="I33" s="126">
        <v>6</v>
      </c>
      <c r="J33" s="1">
        <v>5</v>
      </c>
      <c r="K33">
        <f t="shared" si="0"/>
        <v>5.2222222222222223</v>
      </c>
      <c r="L33" s="144"/>
    </row>
    <row r="34" spans="1:12">
      <c r="A34" s="211"/>
      <c r="B34" s="1">
        <v>4</v>
      </c>
      <c r="C34" s="1">
        <v>6</v>
      </c>
      <c r="D34" s="1">
        <v>6</v>
      </c>
      <c r="E34" s="1">
        <v>6</v>
      </c>
      <c r="F34" s="1">
        <v>7</v>
      </c>
      <c r="G34" s="1">
        <v>6</v>
      </c>
      <c r="H34" s="1">
        <v>5</v>
      </c>
      <c r="I34" s="126">
        <v>7</v>
      </c>
      <c r="J34" s="1">
        <v>4</v>
      </c>
      <c r="K34">
        <f t="shared" si="0"/>
        <v>5.666666666666667</v>
      </c>
      <c r="L34" s="144"/>
    </row>
    <row r="35" spans="1:12">
      <c r="A35" s="209" t="s">
        <v>583</v>
      </c>
      <c r="B35" s="1">
        <v>1</v>
      </c>
      <c r="C35" s="1">
        <v>2</v>
      </c>
      <c r="D35" s="1">
        <v>6</v>
      </c>
      <c r="E35" s="1">
        <v>5</v>
      </c>
      <c r="F35" s="1">
        <v>5</v>
      </c>
      <c r="G35" s="1">
        <v>5</v>
      </c>
      <c r="H35" s="1">
        <v>3</v>
      </c>
      <c r="I35" s="126">
        <v>2</v>
      </c>
      <c r="J35" s="1">
        <v>3</v>
      </c>
      <c r="K35">
        <f t="shared" si="0"/>
        <v>3.5555555555555554</v>
      </c>
      <c r="L35" s="144">
        <f>AVERAGE(B35:J37)</f>
        <v>3.3703703703703702</v>
      </c>
    </row>
    <row r="36" spans="1:12">
      <c r="A36" s="210"/>
      <c r="B36" s="1">
        <v>1</v>
      </c>
      <c r="C36" s="1">
        <v>2</v>
      </c>
      <c r="D36" s="1">
        <v>5</v>
      </c>
      <c r="E36" s="1">
        <v>3</v>
      </c>
      <c r="F36" s="1">
        <v>6</v>
      </c>
      <c r="G36" s="1">
        <v>5</v>
      </c>
      <c r="H36" s="1">
        <v>3</v>
      </c>
      <c r="I36" s="126">
        <v>3</v>
      </c>
      <c r="J36" s="1">
        <v>3</v>
      </c>
      <c r="K36">
        <f t="shared" si="0"/>
        <v>3.4444444444444446</v>
      </c>
      <c r="L36" s="144"/>
    </row>
    <row r="37" spans="1:12">
      <c r="A37" s="211"/>
      <c r="B37" s="1">
        <v>1</v>
      </c>
      <c r="C37" s="1">
        <v>1</v>
      </c>
      <c r="D37" s="1">
        <v>3</v>
      </c>
      <c r="E37" s="1">
        <v>4</v>
      </c>
      <c r="F37" s="1">
        <v>4</v>
      </c>
      <c r="G37" s="1">
        <v>6</v>
      </c>
      <c r="H37" s="1">
        <v>3</v>
      </c>
      <c r="I37" s="126">
        <v>2</v>
      </c>
      <c r="J37" s="1">
        <v>4</v>
      </c>
      <c r="K37">
        <f t="shared" si="0"/>
        <v>3.1111111111111112</v>
      </c>
      <c r="L37" s="144"/>
    </row>
    <row r="38" spans="1:12">
      <c r="A38" s="209" t="s">
        <v>584</v>
      </c>
      <c r="B38" s="1">
        <v>2</v>
      </c>
      <c r="C38" s="1">
        <v>4</v>
      </c>
      <c r="D38" s="1">
        <v>6</v>
      </c>
      <c r="E38" s="1">
        <v>6</v>
      </c>
      <c r="F38" s="1">
        <v>3</v>
      </c>
      <c r="G38" s="1">
        <v>2</v>
      </c>
      <c r="H38" s="1">
        <v>3</v>
      </c>
      <c r="I38" s="126">
        <v>7</v>
      </c>
      <c r="J38" s="1">
        <v>6</v>
      </c>
      <c r="K38">
        <f t="shared" si="0"/>
        <v>4.333333333333333</v>
      </c>
      <c r="L38" s="144">
        <f>AVERAGE(B38:J40)</f>
        <v>4.0370370370370372</v>
      </c>
    </row>
    <row r="39" spans="1:12">
      <c r="A39" s="210"/>
      <c r="B39" s="1">
        <v>2</v>
      </c>
      <c r="C39" s="1">
        <v>3</v>
      </c>
      <c r="D39" s="1">
        <v>2</v>
      </c>
      <c r="E39" s="1">
        <v>6</v>
      </c>
      <c r="F39" s="1">
        <v>6</v>
      </c>
      <c r="G39" s="1">
        <v>6</v>
      </c>
      <c r="H39" s="1">
        <v>3</v>
      </c>
      <c r="I39" s="126">
        <v>3</v>
      </c>
      <c r="J39" s="1">
        <v>5</v>
      </c>
      <c r="K39">
        <f t="shared" si="0"/>
        <v>4</v>
      </c>
      <c r="L39" s="144"/>
    </row>
    <row r="40" spans="1:12">
      <c r="A40" s="211"/>
      <c r="B40" s="1">
        <v>1</v>
      </c>
      <c r="C40" s="1">
        <v>2</v>
      </c>
      <c r="D40" s="1">
        <v>3</v>
      </c>
      <c r="E40" s="1">
        <v>7</v>
      </c>
      <c r="F40" s="1">
        <v>3</v>
      </c>
      <c r="G40" s="1">
        <v>6</v>
      </c>
      <c r="H40" s="1">
        <v>4</v>
      </c>
      <c r="I40" s="126">
        <v>3</v>
      </c>
      <c r="J40" s="1">
        <v>5</v>
      </c>
      <c r="K40">
        <f t="shared" si="0"/>
        <v>3.7777777777777777</v>
      </c>
      <c r="L40" s="144"/>
    </row>
    <row r="41" spans="1:12">
      <c r="A41" s="209" t="s">
        <v>605</v>
      </c>
      <c r="B41" s="1">
        <v>2</v>
      </c>
      <c r="C41" s="1">
        <v>5</v>
      </c>
      <c r="D41" s="1">
        <v>5</v>
      </c>
      <c r="E41" s="1">
        <v>6</v>
      </c>
      <c r="F41" s="1">
        <v>6</v>
      </c>
      <c r="G41" s="1">
        <v>6</v>
      </c>
      <c r="H41" s="1">
        <v>4</v>
      </c>
      <c r="I41" s="126">
        <v>7</v>
      </c>
      <c r="J41" s="1">
        <v>6</v>
      </c>
      <c r="K41">
        <f t="shared" si="0"/>
        <v>5.2222222222222223</v>
      </c>
      <c r="L41" s="144">
        <f>AVERAGE(B41:J43)</f>
        <v>5.2222222222222223</v>
      </c>
    </row>
    <row r="42" spans="1:12">
      <c r="A42" s="210"/>
      <c r="B42" s="1">
        <v>3</v>
      </c>
      <c r="C42" s="1">
        <v>6</v>
      </c>
      <c r="D42" s="1">
        <v>5</v>
      </c>
      <c r="E42" s="1">
        <v>6</v>
      </c>
      <c r="F42" s="1">
        <v>6</v>
      </c>
      <c r="G42" s="1">
        <v>6</v>
      </c>
      <c r="H42" s="1">
        <v>4</v>
      </c>
      <c r="I42" s="126">
        <v>7</v>
      </c>
      <c r="J42" s="1">
        <v>6</v>
      </c>
      <c r="K42">
        <f t="shared" si="0"/>
        <v>5.4444444444444446</v>
      </c>
      <c r="L42" s="144"/>
    </row>
    <row r="43" spans="1:12">
      <c r="A43" s="211"/>
      <c r="B43" s="1">
        <v>4</v>
      </c>
      <c r="C43" s="1">
        <v>6</v>
      </c>
      <c r="D43" s="1">
        <v>6</v>
      </c>
      <c r="E43" s="1">
        <v>1</v>
      </c>
      <c r="F43" s="1">
        <v>5</v>
      </c>
      <c r="G43" s="1">
        <v>6</v>
      </c>
      <c r="H43" s="1">
        <v>4</v>
      </c>
      <c r="I43" s="126">
        <v>6</v>
      </c>
      <c r="J43" s="1">
        <v>7</v>
      </c>
      <c r="K43">
        <f t="shared" si="0"/>
        <v>5</v>
      </c>
      <c r="L43" s="144"/>
    </row>
    <row r="44" spans="1:12">
      <c r="A44" s="167" t="s">
        <v>609</v>
      </c>
      <c r="B44" s="1">
        <v>3</v>
      </c>
      <c r="C44" s="1">
        <v>2</v>
      </c>
      <c r="D44" s="1">
        <v>7</v>
      </c>
      <c r="E44" s="1">
        <v>6</v>
      </c>
      <c r="F44" s="1">
        <v>7</v>
      </c>
      <c r="G44" s="1">
        <v>6</v>
      </c>
      <c r="H44" s="1">
        <v>5</v>
      </c>
      <c r="I44" s="126">
        <v>6</v>
      </c>
      <c r="J44" s="1">
        <v>4</v>
      </c>
      <c r="K44">
        <f t="shared" si="0"/>
        <v>5.1111111111111107</v>
      </c>
      <c r="L44" s="144">
        <f>AVERAGE(B44:J46)</f>
        <v>4.9629629629629628</v>
      </c>
    </row>
    <row r="45" spans="1:12">
      <c r="A45" s="167"/>
      <c r="B45" s="1">
        <v>2</v>
      </c>
      <c r="C45" s="1">
        <v>4</v>
      </c>
      <c r="D45" s="1">
        <v>7</v>
      </c>
      <c r="E45" s="1">
        <v>6</v>
      </c>
      <c r="F45" s="1">
        <v>5</v>
      </c>
      <c r="G45" s="1">
        <v>6</v>
      </c>
      <c r="H45" s="1">
        <v>5</v>
      </c>
      <c r="I45" s="126">
        <v>7</v>
      </c>
      <c r="J45" s="1">
        <v>2</v>
      </c>
      <c r="K45">
        <f t="shared" si="0"/>
        <v>4.8888888888888893</v>
      </c>
      <c r="L45" s="144"/>
    </row>
    <row r="46" spans="1:12">
      <c r="A46" s="167"/>
      <c r="B46" s="1">
        <v>2</v>
      </c>
      <c r="C46" s="1">
        <v>2</v>
      </c>
      <c r="D46" s="1">
        <v>7</v>
      </c>
      <c r="E46" s="1">
        <v>6</v>
      </c>
      <c r="F46" s="1">
        <v>6</v>
      </c>
      <c r="G46" s="1">
        <v>6</v>
      </c>
      <c r="H46" s="1">
        <v>6</v>
      </c>
      <c r="I46" s="126">
        <v>6</v>
      </c>
      <c r="J46" s="1">
        <v>3</v>
      </c>
      <c r="K46">
        <f t="shared" si="0"/>
        <v>4.8888888888888893</v>
      </c>
      <c r="L46" s="144"/>
    </row>
    <row r="48" spans="1:12">
      <c r="C48" t="s">
        <v>643</v>
      </c>
    </row>
    <row r="49" spans="1:3">
      <c r="A49" s="135" t="s">
        <v>587</v>
      </c>
      <c r="B49" s="1">
        <v>4.666666666666667</v>
      </c>
      <c r="C49">
        <f>STDEV(B26:J28)</f>
        <v>1.3587324409735149</v>
      </c>
    </row>
    <row r="50" spans="1:3">
      <c r="A50" s="136" t="s">
        <v>591</v>
      </c>
      <c r="B50" s="1">
        <v>4.1481481481481479</v>
      </c>
      <c r="C50">
        <f>STDEV(B29:J31)</f>
        <v>1.9942938542772419</v>
      </c>
    </row>
    <row r="51" spans="1:3">
      <c r="A51" s="136" t="s">
        <v>595</v>
      </c>
      <c r="B51" s="1">
        <v>5.333333333333333</v>
      </c>
      <c r="C51">
        <f>STDEV(B32:J34)</f>
        <v>0.8770580193070292</v>
      </c>
    </row>
    <row r="52" spans="1:3">
      <c r="A52" s="136" t="s">
        <v>583</v>
      </c>
      <c r="B52" s="1">
        <v>3.3703703703703702</v>
      </c>
      <c r="C52">
        <f>STDEV(B35:J37)</f>
        <v>1.596827338774468</v>
      </c>
    </row>
    <row r="53" spans="1:3">
      <c r="A53" s="136" t="s">
        <v>584</v>
      </c>
      <c r="B53" s="1">
        <v>4.0370370370370372</v>
      </c>
      <c r="C53">
        <f>STDEV(B38:J40)</f>
        <v>1.8077074618992612</v>
      </c>
    </row>
    <row r="54" spans="1:3">
      <c r="A54" s="136" t="s">
        <v>605</v>
      </c>
      <c r="B54" s="1">
        <v>5.2222222222222223</v>
      </c>
      <c r="C54">
        <f>STDEV(B41:J43)</f>
        <v>1.4763086328702335</v>
      </c>
    </row>
    <row r="55" spans="1:3">
      <c r="A55" s="136" t="s">
        <v>609</v>
      </c>
      <c r="B55" s="1">
        <v>4.9629629629629628</v>
      </c>
      <c r="C55">
        <f>STDEV(B44:J46)</f>
        <v>1.8077074618992606</v>
      </c>
    </row>
    <row r="56" spans="1:3">
      <c r="A56" s="133"/>
    </row>
    <row r="57" spans="1:3">
      <c r="A57" s="134"/>
    </row>
    <row r="59" spans="1:3">
      <c r="A59" s="133" t="s">
        <v>583</v>
      </c>
      <c r="B59">
        <v>3.3703703703703702</v>
      </c>
      <c r="C59">
        <v>1.596827338774468</v>
      </c>
    </row>
    <row r="60" spans="1:3">
      <c r="A60" s="134" t="s">
        <v>584</v>
      </c>
      <c r="B60">
        <v>4.0370370370370372</v>
      </c>
      <c r="C60">
        <v>1.8077074618992612</v>
      </c>
    </row>
    <row r="61" spans="1:3">
      <c r="A61" t="s">
        <v>605</v>
      </c>
      <c r="B61">
        <v>5.2222222222222223</v>
      </c>
      <c r="C61">
        <v>1.4763086328702335</v>
      </c>
    </row>
    <row r="62" spans="1:3">
      <c r="A62" s="133" t="s">
        <v>609</v>
      </c>
      <c r="B62">
        <v>4.9629629629629628</v>
      </c>
      <c r="C62">
        <v>1.8077074618992606</v>
      </c>
    </row>
    <row r="63" spans="1:3">
      <c r="A63" s="134"/>
    </row>
    <row r="64" spans="1:3">
      <c r="B64" t="s">
        <v>645</v>
      </c>
      <c r="C64" t="s">
        <v>648</v>
      </c>
    </row>
    <row r="65" spans="1:3">
      <c r="A65" s="133"/>
      <c r="B65" s="122">
        <f>TTEST(B35:J37, B38:J40, 2,1)</f>
        <v>5.8994565862413341E-2</v>
      </c>
      <c r="C65" s="137">
        <f>TTEST(B38:J40, B41:J43, 2, 1)</f>
        <v>6.8033724838640177E-3</v>
      </c>
    </row>
    <row r="66" spans="1:3">
      <c r="A66" s="134"/>
      <c r="B66" t="s">
        <v>646</v>
      </c>
      <c r="C66" t="s">
        <v>649</v>
      </c>
    </row>
    <row r="67" spans="1:3">
      <c r="B67" s="137">
        <f>TTEST(B35:J37, B41:J43, 2, 1)</f>
        <v>2.3730118501784403E-5</v>
      </c>
      <c r="C67" s="137">
        <f>TTEST(B38:J40, B44:J46, 2, 1)</f>
        <v>3.6547036375878299E-2</v>
      </c>
    </row>
    <row r="68" spans="1:3">
      <c r="A68" s="133"/>
      <c r="B68" t="s">
        <v>647</v>
      </c>
    </row>
    <row r="69" spans="1:3">
      <c r="A69" s="134"/>
      <c r="B69" s="137">
        <f>TTEST(B35:J37, B44:J46, 2, 1)</f>
        <v>6.7231112918320545E-6</v>
      </c>
    </row>
  </sheetData>
  <mergeCells count="77">
    <mergeCell ref="L32:L34"/>
    <mergeCell ref="L35:L37"/>
    <mergeCell ref="L38:L40"/>
    <mergeCell ref="L44:L46"/>
    <mergeCell ref="A35:A37"/>
    <mergeCell ref="A38:A40"/>
    <mergeCell ref="A41:A43"/>
    <mergeCell ref="A44:A46"/>
    <mergeCell ref="L41:L43"/>
    <mergeCell ref="Y15:Y17"/>
    <mergeCell ref="Y18:Y20"/>
    <mergeCell ref="Y21:Y23"/>
    <mergeCell ref="A26:A28"/>
    <mergeCell ref="A29:A31"/>
    <mergeCell ref="P21:P23"/>
    <mergeCell ref="G15:G17"/>
    <mergeCell ref="G18:G20"/>
    <mergeCell ref="G21:G23"/>
    <mergeCell ref="D18:D20"/>
    <mergeCell ref="D21:D23"/>
    <mergeCell ref="L26:L28"/>
    <mergeCell ref="L29:L31"/>
    <mergeCell ref="A32:A34"/>
    <mergeCell ref="V18:V20"/>
    <mergeCell ref="V21:V23"/>
    <mergeCell ref="Y3:Y5"/>
    <mergeCell ref="Y6:Y8"/>
    <mergeCell ref="Y9:Y11"/>
    <mergeCell ref="Y12:Y14"/>
    <mergeCell ref="S21:S23"/>
    <mergeCell ref="V3:V5"/>
    <mergeCell ref="V6:V8"/>
    <mergeCell ref="V9:V11"/>
    <mergeCell ref="V12:V14"/>
    <mergeCell ref="V15:V17"/>
    <mergeCell ref="S3:S5"/>
    <mergeCell ref="S6:S8"/>
    <mergeCell ref="S9:S11"/>
    <mergeCell ref="S12:S14"/>
    <mergeCell ref="S15:S17"/>
    <mergeCell ref="S18:S20"/>
    <mergeCell ref="P6:P8"/>
    <mergeCell ref="P9:P11"/>
    <mergeCell ref="P12:P14"/>
    <mergeCell ref="P15:P17"/>
    <mergeCell ref="P18:P20"/>
    <mergeCell ref="P3:P5"/>
    <mergeCell ref="J12:J14"/>
    <mergeCell ref="J15:J17"/>
    <mergeCell ref="J18:J20"/>
    <mergeCell ref="J21:J23"/>
    <mergeCell ref="M3:M5"/>
    <mergeCell ref="M6:M8"/>
    <mergeCell ref="J3:J5"/>
    <mergeCell ref="J6:J8"/>
    <mergeCell ref="J9:J11"/>
    <mergeCell ref="M9:M11"/>
    <mergeCell ref="M12:M14"/>
    <mergeCell ref="M15:M17"/>
    <mergeCell ref="M18:M20"/>
    <mergeCell ref="M21:M23"/>
    <mergeCell ref="G3:G5"/>
    <mergeCell ref="G6:G8"/>
    <mergeCell ref="G9:G11"/>
    <mergeCell ref="G12:G14"/>
    <mergeCell ref="A21:A23"/>
    <mergeCell ref="D3:D5"/>
    <mergeCell ref="D6:D8"/>
    <mergeCell ref="D9:D11"/>
    <mergeCell ref="D12:D14"/>
    <mergeCell ref="D15:D17"/>
    <mergeCell ref="A3:A5"/>
    <mergeCell ref="A6:A8"/>
    <mergeCell ref="A9:A11"/>
    <mergeCell ref="A12:A14"/>
    <mergeCell ref="A15:A17"/>
    <mergeCell ref="A18:A2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P102"/>
  <sheetViews>
    <sheetView topLeftCell="AK6" workbookViewId="0">
      <selection activeCell="AR13" sqref="AR13"/>
    </sheetView>
  </sheetViews>
  <sheetFormatPr baseColWidth="12" defaultColWidth="13" defaultRowHeight="18" x14ac:dyDescent="0"/>
  <sheetData>
    <row r="1" spans="1:42">
      <c r="C1" t="s">
        <v>280</v>
      </c>
      <c r="D1" t="s">
        <v>96</v>
      </c>
      <c r="AG1" t="s">
        <v>304</v>
      </c>
      <c r="AH1" t="s">
        <v>303</v>
      </c>
    </row>
    <row r="2" spans="1:42">
      <c r="A2" s="144" t="s">
        <v>16</v>
      </c>
      <c r="B2" s="144"/>
      <c r="C2" s="144"/>
      <c r="D2" s="144"/>
      <c r="E2" s="144"/>
      <c r="F2" s="144"/>
      <c r="G2" s="144"/>
      <c r="H2" s="144"/>
    </row>
    <row r="3" spans="1:42">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42">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42">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42">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575</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42">
      <c r="A7" s="169" t="s">
        <v>26</v>
      </c>
      <c r="B7" s="169" t="s">
        <v>27</v>
      </c>
      <c r="C7" s="172">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42">
      <c r="A8" s="145"/>
      <c r="B8" s="145"/>
      <c r="C8" s="172"/>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42">
      <c r="A9" s="1" t="s">
        <v>30</v>
      </c>
      <c r="B9" s="1" t="s">
        <v>31</v>
      </c>
      <c r="C9" s="20">
        <v>37.000000000000043</v>
      </c>
      <c r="D9" s="19">
        <v>27.04</v>
      </c>
      <c r="E9" s="19">
        <v>1</v>
      </c>
      <c r="F9" s="19">
        <v>11.14</v>
      </c>
      <c r="G9" s="20" t="s">
        <v>20</v>
      </c>
      <c r="H9" s="20" t="s">
        <v>32</v>
      </c>
      <c r="L9">
        <v>52.000000000000135</v>
      </c>
      <c r="M9" s="1">
        <v>44.79</v>
      </c>
      <c r="Q9" s="166" t="s">
        <v>81</v>
      </c>
      <c r="R9" s="159">
        <v>90.999999999999943</v>
      </c>
      <c r="S9" s="24">
        <v>69.72</v>
      </c>
      <c r="T9" s="24">
        <v>0.98</v>
      </c>
      <c r="U9" s="24">
        <v>5.71</v>
      </c>
      <c r="V9" s="24" t="s">
        <v>85</v>
      </c>
      <c r="W9" s="24" t="s">
        <v>86</v>
      </c>
      <c r="AB9" t="s">
        <v>246</v>
      </c>
      <c r="AC9" t="s">
        <v>246</v>
      </c>
      <c r="AK9" t="s">
        <v>296</v>
      </c>
    </row>
    <row r="10" spans="1:42">
      <c r="A10" s="1" t="s">
        <v>33</v>
      </c>
      <c r="B10" s="2" t="s">
        <v>34</v>
      </c>
      <c r="C10" s="31">
        <v>13.000000000000034</v>
      </c>
      <c r="D10" s="4">
        <v>-24.3</v>
      </c>
      <c r="E10" s="4">
        <v>3.11</v>
      </c>
      <c r="F10" s="4">
        <v>6.74</v>
      </c>
      <c r="G10" s="31" t="s">
        <v>44</v>
      </c>
      <c r="H10" s="31" t="s">
        <v>35</v>
      </c>
      <c r="Q10" s="166"/>
      <c r="R10" s="159"/>
      <c r="S10" s="24">
        <v>69.510000000000005</v>
      </c>
      <c r="T10" s="24">
        <v>1.23</v>
      </c>
      <c r="U10" s="24">
        <v>6.84</v>
      </c>
      <c r="V10" s="24" t="s">
        <v>87</v>
      </c>
      <c r="W10" s="24" t="s">
        <v>88</v>
      </c>
      <c r="AB10" s="49">
        <v>16.48</v>
      </c>
      <c r="AC10" s="29">
        <v>55.14</v>
      </c>
      <c r="AE10" t="s">
        <v>308</v>
      </c>
      <c r="AH10" t="s">
        <v>294</v>
      </c>
      <c r="AI10" t="s">
        <v>246</v>
      </c>
      <c r="AK10">
        <f>FTEST(AH11:AH30, AI11:AI30)</f>
        <v>0.49421136108689917</v>
      </c>
    </row>
    <row r="11" spans="1:42">
      <c r="A11" s="1" t="s">
        <v>36</v>
      </c>
      <c r="B11" s="2" t="s">
        <v>34</v>
      </c>
      <c r="C11" s="20">
        <v>52.000000000000135</v>
      </c>
      <c r="D11" s="19">
        <v>44.79</v>
      </c>
      <c r="E11" s="19">
        <v>1.67</v>
      </c>
      <c r="F11" s="19">
        <v>8.64</v>
      </c>
      <c r="G11" s="20" t="s">
        <v>37</v>
      </c>
      <c r="H11" s="20" t="s">
        <v>38</v>
      </c>
      <c r="Q11" s="17" t="s">
        <v>275</v>
      </c>
      <c r="R11" s="163">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297</v>
      </c>
      <c r="AM11" t="s">
        <v>298</v>
      </c>
    </row>
    <row r="12" spans="1:42">
      <c r="Q12" s="17" t="s">
        <v>275</v>
      </c>
      <c r="R12" s="164"/>
      <c r="S12" s="29">
        <v>55.14</v>
      </c>
      <c r="T12" s="29">
        <v>0.85</v>
      </c>
      <c r="U12" s="29">
        <v>5.53</v>
      </c>
      <c r="V12" s="29"/>
      <c r="W12" s="29" t="s">
        <v>91</v>
      </c>
      <c r="AB12" s="49">
        <v>21.97</v>
      </c>
      <c r="AE12">
        <f>TTEST(AB10:AB49, AC10:AC11, 2, 2)</f>
        <v>0.74657567064647845</v>
      </c>
      <c r="AH12" s="49">
        <v>37.82</v>
      </c>
      <c r="AI12" s="24">
        <v>69.510000000000005</v>
      </c>
    </row>
    <row r="13" spans="1:42">
      <c r="Q13" s="17" t="s">
        <v>275</v>
      </c>
      <c r="R13" s="165"/>
      <c r="S13" s="29">
        <v>20.49</v>
      </c>
      <c r="T13" s="29">
        <v>0.75</v>
      </c>
      <c r="U13" s="29">
        <v>6.14</v>
      </c>
      <c r="V13" s="29"/>
      <c r="W13" s="29" t="s">
        <v>92</v>
      </c>
      <c r="AB13" s="49">
        <v>41.83</v>
      </c>
      <c r="AH13" s="49">
        <v>21.97</v>
      </c>
      <c r="AI13" s="24">
        <v>31.06</v>
      </c>
    </row>
    <row r="14" spans="1:42">
      <c r="A14" s="144" t="s">
        <v>61</v>
      </c>
      <c r="B14" s="144"/>
      <c r="C14" s="144"/>
      <c r="D14" s="144"/>
      <c r="E14" s="144"/>
      <c r="F14" s="144"/>
      <c r="Q14" s="160" t="s">
        <v>192</v>
      </c>
      <c r="R14" s="159">
        <v>42.999999999999929</v>
      </c>
      <c r="S14" s="24">
        <v>-2.54</v>
      </c>
      <c r="T14" s="24">
        <v>0.62</v>
      </c>
      <c r="U14" s="24">
        <v>6.76</v>
      </c>
      <c r="V14" s="24" t="s">
        <v>85</v>
      </c>
      <c r="W14" s="24" t="s">
        <v>94</v>
      </c>
      <c r="AB14" s="49">
        <v>58.73</v>
      </c>
      <c r="AH14" s="49">
        <v>41.83</v>
      </c>
      <c r="AI14" s="24">
        <v>-2.54</v>
      </c>
      <c r="AK14" s="144" t="s">
        <v>576</v>
      </c>
      <c r="AL14" s="144"/>
      <c r="AO14" t="s">
        <v>577</v>
      </c>
      <c r="AP14" t="s">
        <v>515</v>
      </c>
    </row>
    <row r="15" spans="1:42">
      <c r="B15" s="1" t="s">
        <v>18</v>
      </c>
      <c r="C15" s="20">
        <v>77.000000000000099</v>
      </c>
      <c r="D15" s="19">
        <v>41.83</v>
      </c>
      <c r="E15" s="19">
        <v>0.2</v>
      </c>
      <c r="F15" s="19">
        <v>8.2899999999999991</v>
      </c>
      <c r="G15" s="19" t="s">
        <v>54</v>
      </c>
      <c r="H15" s="19" t="s">
        <v>55</v>
      </c>
      <c r="Q15" s="160"/>
      <c r="R15" s="159"/>
      <c r="S15" s="24">
        <v>26.62</v>
      </c>
      <c r="T15" s="24">
        <v>1.03</v>
      </c>
      <c r="U15" s="24">
        <v>5.29</v>
      </c>
      <c r="V15" s="24" t="s">
        <v>87</v>
      </c>
      <c r="W15" s="24" t="s">
        <v>95</v>
      </c>
      <c r="AB15" s="24">
        <v>69.72</v>
      </c>
      <c r="AH15" s="49">
        <v>58.73</v>
      </c>
      <c r="AI15" s="24">
        <v>26.62</v>
      </c>
      <c r="AK15" s="48" t="s">
        <v>291</v>
      </c>
      <c r="AL15" s="23" t="s">
        <v>575</v>
      </c>
      <c r="AN15" s="48" t="s">
        <v>291</v>
      </c>
      <c r="AO15">
        <f>AVERAGE(AK16:AK35)</f>
        <v>50.736499999999999</v>
      </c>
      <c r="AP15">
        <f>STDEV(AK16:AK35)</f>
        <v>27.176981605957014</v>
      </c>
    </row>
    <row r="16" spans="1:42">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c r="AK16" s="49">
        <v>16.48</v>
      </c>
      <c r="AL16" s="24">
        <v>69.72</v>
      </c>
      <c r="AN16" s="23" t="s">
        <v>575</v>
      </c>
      <c r="AO16">
        <f>AVERAGE(AL16:AL37)</f>
        <v>37.144545454545465</v>
      </c>
      <c r="AP16">
        <f>STDEV(AL16:AL37)</f>
        <v>22.685175509102582</v>
      </c>
    </row>
    <row r="17" spans="1:40">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c r="AK17" s="49">
        <v>37.82</v>
      </c>
      <c r="AL17" s="24">
        <v>69.510000000000005</v>
      </c>
    </row>
    <row r="18" spans="1:40">
      <c r="Q18" s="3" t="s">
        <v>26</v>
      </c>
      <c r="R18" s="23">
        <v>73.999999999999787</v>
      </c>
      <c r="S18" s="24">
        <v>69.72</v>
      </c>
      <c r="T18" s="24">
        <v>3.94</v>
      </c>
      <c r="U18" s="24">
        <v>7.84</v>
      </c>
      <c r="V18" s="24" t="s">
        <v>37</v>
      </c>
      <c r="W18" s="23" t="s">
        <v>103</v>
      </c>
      <c r="AB18" s="24">
        <v>-2.54</v>
      </c>
      <c r="AH18" s="48">
        <v>-5.07</v>
      </c>
      <c r="AI18" s="23">
        <v>25.56</v>
      </c>
      <c r="AK18" s="49">
        <v>21.97</v>
      </c>
      <c r="AL18" s="24">
        <v>31.06</v>
      </c>
    </row>
    <row r="19" spans="1:40">
      <c r="A19" s="156" t="s">
        <v>72</v>
      </c>
      <c r="B19" s="156"/>
      <c r="C19" s="156"/>
      <c r="D19" s="156"/>
      <c r="E19" s="156"/>
      <c r="F19" s="156"/>
      <c r="G19" s="5"/>
      <c r="Q19" s="3" t="s">
        <v>33</v>
      </c>
      <c r="R19" s="23">
        <v>71.999999999999872</v>
      </c>
      <c r="S19" s="24">
        <v>50.28</v>
      </c>
      <c r="T19" s="24">
        <v>3.72</v>
      </c>
      <c r="U19" s="24">
        <v>21.34</v>
      </c>
      <c r="V19" s="24" t="s">
        <v>104</v>
      </c>
      <c r="W19" s="23" t="s">
        <v>105</v>
      </c>
      <c r="AB19" s="24">
        <v>26.62</v>
      </c>
      <c r="AH19" s="48">
        <v>18.8</v>
      </c>
      <c r="AI19" s="23">
        <v>42.25</v>
      </c>
      <c r="AK19" s="49">
        <v>41.83</v>
      </c>
      <c r="AL19" s="29">
        <v>55.14</v>
      </c>
      <c r="AN19">
        <f>FTEST(AK16:AK35, AL16:AL37)</f>
        <v>0.42101869394864372</v>
      </c>
    </row>
    <row r="20" spans="1:40">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c r="AK20" s="49">
        <v>58.73</v>
      </c>
      <c r="AL20" s="29">
        <v>20.49</v>
      </c>
      <c r="AN20" s="122">
        <f>TTEST(AK16:AK35, AL16:AL37, 2, 2)</f>
        <v>8.5134430291591165E-2</v>
      </c>
    </row>
    <row r="21" spans="1:40">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c r="AK21" s="49">
        <v>78.8</v>
      </c>
      <c r="AL21" s="24">
        <v>-2.54</v>
      </c>
    </row>
    <row r="22" spans="1:40">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c r="AK22" s="49">
        <v>66.34</v>
      </c>
      <c r="AL22" s="24">
        <v>26.62</v>
      </c>
    </row>
    <row r="23" spans="1:40">
      <c r="B23" s="167" t="s">
        <v>81</v>
      </c>
      <c r="C23" s="168">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c r="AK23" s="48">
        <v>-5.07</v>
      </c>
      <c r="AL23" s="24">
        <v>69.72</v>
      </c>
    </row>
    <row r="24" spans="1:40">
      <c r="B24" s="167"/>
      <c r="C24" s="168"/>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c r="AK24" s="48">
        <v>18.8</v>
      </c>
      <c r="AL24" s="24">
        <v>50.28</v>
      </c>
    </row>
    <row r="25" spans="1:40">
      <c r="B25" s="167" t="s">
        <v>275</v>
      </c>
      <c r="C25" s="168">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c r="AK25" s="48">
        <v>62.11</v>
      </c>
      <c r="AL25" s="23">
        <v>25.56</v>
      </c>
    </row>
    <row r="26" spans="1:40">
      <c r="B26" s="167"/>
      <c r="C26" s="168"/>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c r="AK26" s="48">
        <v>91.27</v>
      </c>
      <c r="AL26" s="23">
        <v>42.25</v>
      </c>
    </row>
    <row r="27" spans="1:40">
      <c r="B27" s="167"/>
      <c r="C27" s="168"/>
      <c r="D27" s="4">
        <v>-33.17</v>
      </c>
      <c r="E27" s="4">
        <v>0.98</v>
      </c>
      <c r="F27" s="4">
        <v>5.78</v>
      </c>
      <c r="G27" s="4"/>
      <c r="H27" s="4" t="s">
        <v>90</v>
      </c>
      <c r="Q27" s="162" t="s">
        <v>149</v>
      </c>
      <c r="R27" s="161">
        <v>189</v>
      </c>
      <c r="S27" s="23">
        <v>43.1</v>
      </c>
      <c r="T27" s="23">
        <v>1.1499999999999999</v>
      </c>
      <c r="U27" s="23">
        <v>7.68</v>
      </c>
      <c r="V27" s="23" t="s">
        <v>87</v>
      </c>
      <c r="W27" s="23" t="s">
        <v>150</v>
      </c>
      <c r="AB27" s="23">
        <v>10.35</v>
      </c>
      <c r="AH27" s="48">
        <v>76.06</v>
      </c>
      <c r="AI27" s="23">
        <v>10.35</v>
      </c>
      <c r="AK27" s="48">
        <v>68.03</v>
      </c>
      <c r="AL27" s="23">
        <v>10.35</v>
      </c>
    </row>
    <row r="28" spans="1:40">
      <c r="B28" s="167"/>
      <c r="C28" s="168"/>
      <c r="D28" s="19">
        <v>55.14</v>
      </c>
      <c r="E28" s="19">
        <v>0.85</v>
      </c>
      <c r="F28" s="19">
        <v>5.53</v>
      </c>
      <c r="G28" s="19"/>
      <c r="H28" s="19" t="s">
        <v>91</v>
      </c>
      <c r="K28" s="3">
        <v>129.00000000000009</v>
      </c>
      <c r="L28" s="3">
        <v>-45.85</v>
      </c>
      <c r="Q28" s="162"/>
      <c r="R28" s="161"/>
      <c r="S28" s="48">
        <v>62.11</v>
      </c>
      <c r="T28" s="48">
        <v>1.34</v>
      </c>
      <c r="U28" s="48">
        <v>10.43</v>
      </c>
      <c r="V28" s="48" t="s">
        <v>37</v>
      </c>
      <c r="W28" s="48" t="s">
        <v>151</v>
      </c>
      <c r="AB28" s="23">
        <v>29.79</v>
      </c>
      <c r="AH28" s="50">
        <v>27.04</v>
      </c>
      <c r="AI28" s="23">
        <v>30.21</v>
      </c>
      <c r="AK28" s="48">
        <v>81.13</v>
      </c>
      <c r="AL28" s="23">
        <v>29.79</v>
      </c>
    </row>
    <row r="29" spans="1:40">
      <c r="B29" s="167"/>
      <c r="C29" s="168"/>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c r="AK29" s="48">
        <v>84.51</v>
      </c>
      <c r="AL29" s="23">
        <v>25.35</v>
      </c>
    </row>
    <row r="30" spans="1:40">
      <c r="B30" s="160" t="s">
        <v>152</v>
      </c>
      <c r="C30" s="168">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c r="AK30" s="48">
        <v>47.96</v>
      </c>
      <c r="AL30" s="23">
        <v>43.1</v>
      </c>
    </row>
    <row r="31" spans="1:40">
      <c r="B31" s="160"/>
      <c r="C31" s="168"/>
      <c r="D31" s="4">
        <v>-82.39</v>
      </c>
      <c r="E31" s="4">
        <v>0.39</v>
      </c>
      <c r="F31" s="4">
        <v>5.61</v>
      </c>
      <c r="G31" s="4"/>
      <c r="H31" s="4" t="s">
        <v>93</v>
      </c>
      <c r="K31" s="11">
        <v>90.999999999999943</v>
      </c>
      <c r="L31" s="1">
        <f>AVERAGE(M31:M32)</f>
        <v>69.615000000000009</v>
      </c>
      <c r="M31" s="3">
        <v>69.72</v>
      </c>
      <c r="Q31" s="153" t="s">
        <v>171</v>
      </c>
      <c r="R31" s="155">
        <v>50</v>
      </c>
      <c r="S31" s="23">
        <v>47.11</v>
      </c>
      <c r="T31" s="23">
        <v>1.42</v>
      </c>
      <c r="U31" s="23">
        <v>6.94</v>
      </c>
      <c r="V31" s="23" t="s">
        <v>172</v>
      </c>
      <c r="W31" s="23" t="s">
        <v>173</v>
      </c>
      <c r="AB31" s="23">
        <v>43.1</v>
      </c>
      <c r="AK31" s="48">
        <v>72.680000000000007</v>
      </c>
      <c r="AL31" s="23">
        <v>16.48</v>
      </c>
    </row>
    <row r="32" spans="1:40">
      <c r="B32" s="160" t="s">
        <v>192</v>
      </c>
      <c r="C32" s="168">
        <v>42.999999999999929</v>
      </c>
      <c r="D32" s="19">
        <v>-2.54</v>
      </c>
      <c r="E32" s="19">
        <v>0.62</v>
      </c>
      <c r="F32" s="19">
        <v>6.76</v>
      </c>
      <c r="G32" s="19" t="s">
        <v>85</v>
      </c>
      <c r="H32" s="19" t="s">
        <v>94</v>
      </c>
      <c r="K32" s="11">
        <v>95.999999999999872</v>
      </c>
      <c r="L32" s="1">
        <f>AVERAGE(M33:M37)</f>
        <v>8.9579999999999984</v>
      </c>
      <c r="M32" s="3">
        <v>69.510000000000005</v>
      </c>
      <c r="Q32" s="154"/>
      <c r="R32" s="155"/>
      <c r="S32" s="48">
        <v>91.27</v>
      </c>
      <c r="T32" s="48">
        <v>1.6</v>
      </c>
      <c r="U32" s="48">
        <v>6.19</v>
      </c>
      <c r="V32" s="48" t="s">
        <v>174</v>
      </c>
      <c r="W32" s="48" t="s">
        <v>175</v>
      </c>
      <c r="AB32" s="48">
        <v>62.11</v>
      </c>
      <c r="AK32" s="48">
        <v>76.06</v>
      </c>
      <c r="AL32" s="23">
        <v>82.82</v>
      </c>
    </row>
    <row r="33" spans="2:38">
      <c r="B33" s="160"/>
      <c r="C33" s="168"/>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c r="AK33" s="50">
        <v>27.04</v>
      </c>
      <c r="AL33" s="23">
        <v>47.11</v>
      </c>
    </row>
    <row r="34" spans="2:38">
      <c r="K34" s="11">
        <v>43</v>
      </c>
      <c r="L34" s="1">
        <f>AVERAGE(L40:L41)</f>
        <v>12.040000000000001</v>
      </c>
      <c r="M34" s="3">
        <v>-28.73</v>
      </c>
      <c r="Q34" s="3" t="s">
        <v>185</v>
      </c>
      <c r="R34" s="23">
        <v>71</v>
      </c>
      <c r="S34" s="23">
        <v>10.35</v>
      </c>
      <c r="T34" s="23">
        <v>5.77</v>
      </c>
      <c r="U34" s="23">
        <v>19.38</v>
      </c>
      <c r="V34" s="23" t="s">
        <v>186</v>
      </c>
      <c r="W34" s="23" t="s">
        <v>187</v>
      </c>
      <c r="AB34" s="23">
        <v>82.82</v>
      </c>
      <c r="AK34" s="48">
        <v>43.52</v>
      </c>
      <c r="AL34" s="23">
        <v>10.35</v>
      </c>
    </row>
    <row r="35" spans="2:38">
      <c r="K35" s="10"/>
      <c r="M35" s="3">
        <v>-33.17</v>
      </c>
      <c r="Q35" s="17" t="s">
        <v>284</v>
      </c>
      <c r="R35" s="23">
        <v>107</v>
      </c>
      <c r="S35" s="23">
        <v>30.21</v>
      </c>
      <c r="T35" s="23">
        <v>2.42</v>
      </c>
      <c r="U35" s="23">
        <v>10.19</v>
      </c>
      <c r="V35" s="23" t="s">
        <v>188</v>
      </c>
      <c r="W35" s="23" t="s">
        <v>189</v>
      </c>
      <c r="AB35" s="23">
        <v>47.11</v>
      </c>
      <c r="AK35" s="48">
        <v>24.72</v>
      </c>
      <c r="AL35" s="23">
        <v>30.21</v>
      </c>
    </row>
    <row r="36" spans="2:38">
      <c r="B36" s="144" t="s">
        <v>108</v>
      </c>
      <c r="C36" s="144"/>
      <c r="D36" s="144"/>
      <c r="E36" s="144"/>
      <c r="F36" s="144"/>
      <c r="G36" s="144"/>
      <c r="K36" s="10"/>
      <c r="M36" s="3">
        <v>55.14</v>
      </c>
      <c r="Q36" s="2" t="s">
        <v>192</v>
      </c>
      <c r="R36" s="23">
        <v>85</v>
      </c>
      <c r="S36" s="23">
        <v>14.58</v>
      </c>
      <c r="T36" s="23">
        <v>1.97</v>
      </c>
      <c r="U36" s="23">
        <v>17.989999999999998</v>
      </c>
      <c r="V36" s="23" t="s">
        <v>87</v>
      </c>
      <c r="W36" s="23" t="s">
        <v>193</v>
      </c>
      <c r="AB36" s="48">
        <v>91.27</v>
      </c>
      <c r="AL36" s="23">
        <v>14.58</v>
      </c>
    </row>
    <row r="37" spans="2:38">
      <c r="B37" s="1" t="s">
        <v>21</v>
      </c>
      <c r="C37" s="20">
        <v>58.999999999999837</v>
      </c>
      <c r="D37" s="19">
        <v>78.8</v>
      </c>
      <c r="E37" s="19">
        <v>4.2</v>
      </c>
      <c r="F37" s="19">
        <v>7.91</v>
      </c>
      <c r="G37" s="19" t="s">
        <v>37</v>
      </c>
      <c r="H37" s="20" t="s">
        <v>101</v>
      </c>
      <c r="K37" s="9"/>
      <c r="M37" s="3">
        <v>20.49</v>
      </c>
      <c r="Q37" s="3" t="s">
        <v>201</v>
      </c>
      <c r="R37" s="155">
        <v>90.000000000000057</v>
      </c>
      <c r="S37" s="23">
        <v>49.23</v>
      </c>
      <c r="T37" s="23">
        <v>0.78</v>
      </c>
      <c r="U37" s="23">
        <v>7.14</v>
      </c>
      <c r="V37" s="23" t="s">
        <v>202</v>
      </c>
      <c r="W37" s="23" t="s">
        <v>203</v>
      </c>
      <c r="AB37" s="48">
        <v>68.03</v>
      </c>
      <c r="AL37" s="23">
        <v>49.23</v>
      </c>
    </row>
    <row r="38" spans="2:38">
      <c r="B38" s="1" t="s">
        <v>24</v>
      </c>
      <c r="C38" s="20">
        <v>16.999999999999861</v>
      </c>
      <c r="D38" s="19">
        <v>66.34</v>
      </c>
      <c r="E38" s="19">
        <v>2.5499999999999998</v>
      </c>
      <c r="F38" s="19">
        <v>16.18</v>
      </c>
      <c r="G38" s="19" t="s">
        <v>37</v>
      </c>
      <c r="H38" s="20" t="s">
        <v>102</v>
      </c>
      <c r="K38" s="8">
        <v>76</v>
      </c>
      <c r="M38" s="3">
        <v>-31.48</v>
      </c>
      <c r="Q38" s="5"/>
      <c r="R38" s="155"/>
      <c r="S38" s="48">
        <v>81.13</v>
      </c>
      <c r="T38" s="48">
        <v>0.67</v>
      </c>
      <c r="U38" s="48">
        <v>8.86</v>
      </c>
      <c r="V38" s="48" t="s">
        <v>204</v>
      </c>
      <c r="W38" s="48" t="s">
        <v>205</v>
      </c>
      <c r="AB38" s="23">
        <v>10.35</v>
      </c>
    </row>
    <row r="39" spans="2:3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38">
      <c r="B40" s="1" t="s">
        <v>33</v>
      </c>
      <c r="C40" s="20">
        <v>71.999999999999872</v>
      </c>
      <c r="D40" s="19">
        <v>50.28</v>
      </c>
      <c r="E40" s="19">
        <v>3.72</v>
      </c>
      <c r="F40" s="19">
        <v>21.34</v>
      </c>
      <c r="G40" s="19" t="s">
        <v>104</v>
      </c>
      <c r="H40" s="20" t="s">
        <v>105</v>
      </c>
      <c r="K40" s="160">
        <v>42.999999999999929</v>
      </c>
      <c r="L40" s="3">
        <v>-2.54</v>
      </c>
      <c r="Q40" s="3" t="s">
        <v>181</v>
      </c>
      <c r="R40" s="48">
        <v>92</v>
      </c>
      <c r="S40" s="48">
        <v>47.96</v>
      </c>
      <c r="T40" s="48">
        <v>0.8</v>
      </c>
      <c r="U40" s="48">
        <v>8.7899999999999991</v>
      </c>
      <c r="V40" s="48" t="s">
        <v>37</v>
      </c>
      <c r="W40" s="48" t="s">
        <v>213</v>
      </c>
      <c r="AB40" s="23">
        <v>14.58</v>
      </c>
    </row>
    <row r="41" spans="2:38">
      <c r="B41" s="1" t="s">
        <v>36</v>
      </c>
      <c r="C41" s="31">
        <v>69</v>
      </c>
      <c r="D41" s="4">
        <v>33.590000000000003</v>
      </c>
      <c r="E41" s="4">
        <v>6.79</v>
      </c>
      <c r="F41" s="4">
        <v>10.18</v>
      </c>
      <c r="G41" s="4" t="s">
        <v>106</v>
      </c>
      <c r="H41" s="31" t="s">
        <v>107</v>
      </c>
      <c r="K41" s="160"/>
      <c r="L41" s="3">
        <v>26.62</v>
      </c>
      <c r="Q41" s="5" t="s">
        <v>170</v>
      </c>
      <c r="R41" s="48">
        <v>47</v>
      </c>
      <c r="S41" s="48">
        <v>72.680000000000007</v>
      </c>
      <c r="T41" s="48">
        <v>1.97</v>
      </c>
      <c r="U41" s="48">
        <v>9.36</v>
      </c>
      <c r="V41" s="48" t="s">
        <v>214</v>
      </c>
      <c r="W41" s="48" t="s">
        <v>215</v>
      </c>
      <c r="AB41" s="23">
        <v>49.23</v>
      </c>
    </row>
    <row r="42" spans="2:38">
      <c r="Q42" s="2" t="s">
        <v>216</v>
      </c>
      <c r="R42" s="48">
        <v>30</v>
      </c>
      <c r="S42" s="48">
        <v>76.06</v>
      </c>
      <c r="T42" s="48">
        <v>0.62</v>
      </c>
      <c r="U42" s="48">
        <v>12.83</v>
      </c>
      <c r="V42" s="48" t="s">
        <v>37</v>
      </c>
      <c r="W42" s="48" t="s">
        <v>217</v>
      </c>
      <c r="AB42" s="48">
        <v>81.13</v>
      </c>
    </row>
    <row r="43" spans="2:38">
      <c r="B43" s="144" t="s">
        <v>120</v>
      </c>
      <c r="C43" s="144"/>
      <c r="D43" s="144"/>
      <c r="E43" s="144"/>
      <c r="F43" s="144"/>
      <c r="G43" s="144"/>
      <c r="Q43" s="17" t="s">
        <v>218</v>
      </c>
      <c r="R43" s="48">
        <v>85</v>
      </c>
      <c r="S43" s="50">
        <v>27.04</v>
      </c>
      <c r="T43" s="50">
        <v>1.75</v>
      </c>
      <c r="U43" s="50">
        <v>12.03</v>
      </c>
      <c r="V43" s="50" t="s">
        <v>219</v>
      </c>
      <c r="W43" s="50" t="s">
        <v>220</v>
      </c>
      <c r="AB43" s="48">
        <v>84.51</v>
      </c>
    </row>
    <row r="44" spans="2:3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3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38">
      <c r="Q46" s="17" t="s">
        <v>258</v>
      </c>
      <c r="R46">
        <f>AVERAGE(R4:R45)</f>
        <v>80.65714285714283</v>
      </c>
      <c r="S46">
        <f>AVERAGE(S4:S45)</f>
        <v>43.616904761904756</v>
      </c>
      <c r="T46">
        <f t="shared" ref="T46:U46" si="3">AVERAGE(T4:T45)</f>
        <v>1.8109523809523811</v>
      </c>
      <c r="U46">
        <f t="shared" si="3"/>
        <v>9.2890476190476221</v>
      </c>
      <c r="AB46" s="48">
        <v>76.06</v>
      </c>
    </row>
    <row r="47" spans="2:38">
      <c r="B47" t="s">
        <v>134</v>
      </c>
      <c r="AB47" s="50">
        <v>27.04</v>
      </c>
    </row>
    <row r="48" spans="2:38">
      <c r="B48" s="169" t="s">
        <v>135</v>
      </c>
      <c r="C48" s="144">
        <v>222</v>
      </c>
      <c r="D48" s="20">
        <v>42.25</v>
      </c>
      <c r="E48" s="20">
        <v>1.21</v>
      </c>
      <c r="F48" s="20">
        <v>6.89</v>
      </c>
      <c r="G48" s="20" t="s">
        <v>85</v>
      </c>
      <c r="H48" s="20" t="s">
        <v>136</v>
      </c>
      <c r="I48" s="144" t="s">
        <v>210</v>
      </c>
      <c r="AB48" s="48">
        <v>43.52</v>
      </c>
    </row>
    <row r="49" spans="2:40">
      <c r="B49" s="170"/>
      <c r="C49" s="144"/>
      <c r="D49" s="31">
        <v>-17.11</v>
      </c>
      <c r="E49" s="31">
        <v>1.53</v>
      </c>
      <c r="F49" s="31">
        <v>11.49</v>
      </c>
      <c r="G49" s="31"/>
      <c r="H49" s="31" t="s">
        <v>137</v>
      </c>
      <c r="I49" s="144"/>
      <c r="AB49" s="48">
        <v>24.72</v>
      </c>
    </row>
    <row r="50" spans="2:40">
      <c r="B50" s="170"/>
      <c r="C50" s="144"/>
      <c r="D50" s="31">
        <v>-30.85</v>
      </c>
      <c r="E50" s="31">
        <v>0.97</v>
      </c>
      <c r="F50" s="31">
        <v>10.130000000000001</v>
      </c>
      <c r="G50" s="31" t="s">
        <v>138</v>
      </c>
      <c r="H50" s="31" t="s">
        <v>139</v>
      </c>
      <c r="I50" s="144"/>
      <c r="Q50" s="4" t="s">
        <v>286</v>
      </c>
      <c r="R50" s="4" t="s">
        <v>255</v>
      </c>
      <c r="S50" s="4" t="s">
        <v>256</v>
      </c>
      <c r="T50" s="31" t="s">
        <v>265</v>
      </c>
      <c r="U50" s="31" t="s">
        <v>267</v>
      </c>
      <c r="V50" s="4"/>
      <c r="W50" s="4"/>
    </row>
    <row r="51" spans="2:40">
      <c r="B51" s="170"/>
      <c r="C51" s="144"/>
      <c r="D51" s="20">
        <v>10.35</v>
      </c>
      <c r="E51" s="20">
        <v>0.93</v>
      </c>
      <c r="F51" s="20">
        <v>9.77</v>
      </c>
      <c r="G51" s="20"/>
      <c r="H51" s="20" t="s">
        <v>140</v>
      </c>
      <c r="I51" s="144"/>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45"/>
      <c r="C52" s="144"/>
      <c r="D52" s="31">
        <v>-18.38</v>
      </c>
      <c r="E52" s="31">
        <v>3.02</v>
      </c>
      <c r="F52" s="31">
        <v>8.7899999999999991</v>
      </c>
      <c r="G52" s="31" t="s">
        <v>138</v>
      </c>
      <c r="H52" s="31" t="s">
        <v>141</v>
      </c>
      <c r="I52" s="144"/>
      <c r="Q52" s="153" t="s">
        <v>27</v>
      </c>
      <c r="R52" s="174">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292</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44"/>
      <c r="Q53" s="154"/>
      <c r="R53" s="174"/>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293</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44"/>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44"/>
      <c r="Q55" s="3" t="s">
        <v>31</v>
      </c>
      <c r="R55" s="5">
        <v>51.999999999999837</v>
      </c>
      <c r="S55" s="49">
        <v>-34.65</v>
      </c>
      <c r="T55" s="49">
        <v>0.2</v>
      </c>
      <c r="U55" s="49">
        <v>7.26</v>
      </c>
      <c r="V55" s="49" t="s">
        <v>57</v>
      </c>
      <c r="W55" s="49" t="s">
        <v>58</v>
      </c>
      <c r="Y55" t="s">
        <v>210</v>
      </c>
      <c r="AL55" t="s">
        <v>299</v>
      </c>
    </row>
    <row r="56" spans="2:40">
      <c r="B56" s="171" t="s">
        <v>149</v>
      </c>
      <c r="C56" s="173">
        <v>189</v>
      </c>
      <c r="D56" s="31">
        <v>-28.1</v>
      </c>
      <c r="E56" s="31">
        <v>0.92</v>
      </c>
      <c r="F56" s="31">
        <v>6.19</v>
      </c>
      <c r="G56" s="31"/>
      <c r="H56" s="31" t="s">
        <v>148</v>
      </c>
      <c r="Q56" s="3" t="s">
        <v>272</v>
      </c>
      <c r="R56" s="3">
        <v>129.00000000000009</v>
      </c>
      <c r="S56" s="24">
        <v>-45.85</v>
      </c>
      <c r="T56" s="24">
        <v>1.31</v>
      </c>
      <c r="U56" s="24">
        <v>9.66</v>
      </c>
      <c r="V56" s="24" t="s">
        <v>82</v>
      </c>
      <c r="W56" s="24" t="s">
        <v>276</v>
      </c>
      <c r="AI56" t="s">
        <v>295</v>
      </c>
      <c r="AJ56" t="s">
        <v>256</v>
      </c>
      <c r="AL56">
        <f>FTEST(AI57:AI64, AJ57:AJ69)</f>
        <v>1.2476786323271153E-2</v>
      </c>
    </row>
    <row r="57" spans="2:40">
      <c r="B57" s="172"/>
      <c r="C57" s="173"/>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300</v>
      </c>
      <c r="AN57" t="s">
        <v>301</v>
      </c>
    </row>
    <row r="58" spans="2:40">
      <c r="B58" s="172"/>
      <c r="C58" s="173"/>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62" t="s">
        <v>152</v>
      </c>
      <c r="C59" s="144">
        <v>69</v>
      </c>
      <c r="D59" s="20">
        <v>16.48</v>
      </c>
      <c r="E59" s="20">
        <v>0.85</v>
      </c>
      <c r="F59" s="20">
        <v>7.18</v>
      </c>
      <c r="G59" s="20" t="s">
        <v>85</v>
      </c>
      <c r="H59" s="20" t="s">
        <v>153</v>
      </c>
      <c r="Q59" s="2" t="s">
        <v>275</v>
      </c>
      <c r="R59" s="157">
        <v>96</v>
      </c>
      <c r="S59" s="26">
        <v>-28.73</v>
      </c>
      <c r="T59" s="26">
        <v>0.75</v>
      </c>
      <c r="U59" s="26">
        <v>6.77</v>
      </c>
      <c r="V59" s="26"/>
      <c r="W59" s="26" t="s">
        <v>89</v>
      </c>
      <c r="AC59" t="s">
        <v>302</v>
      </c>
      <c r="AD59" t="s">
        <v>302</v>
      </c>
      <c r="AI59" s="49">
        <v>23.66</v>
      </c>
      <c r="AJ59" s="24">
        <v>-9.7200000000000006</v>
      </c>
    </row>
    <row r="60" spans="2:40">
      <c r="B60" s="162"/>
      <c r="C60" s="144"/>
      <c r="D60" s="31">
        <v>8.66</v>
      </c>
      <c r="E60" s="31">
        <v>1.82</v>
      </c>
      <c r="F60" s="31">
        <v>10.75</v>
      </c>
      <c r="G60" s="31" t="s">
        <v>154</v>
      </c>
      <c r="H60" s="31" t="s">
        <v>155</v>
      </c>
      <c r="Q60" s="5"/>
      <c r="R60" s="158"/>
      <c r="S60" s="24">
        <v>-33.17</v>
      </c>
      <c r="T60" s="24">
        <v>0.98</v>
      </c>
      <c r="U60" s="24">
        <v>5.78</v>
      </c>
      <c r="V60" s="24"/>
      <c r="W60" s="24" t="s">
        <v>90</v>
      </c>
      <c r="AA60" t="s">
        <v>305</v>
      </c>
      <c r="AC60" s="24">
        <v>-57.04</v>
      </c>
      <c r="AD60" s="22">
        <v>-51.13</v>
      </c>
      <c r="AE60" s="26">
        <v>-28.73</v>
      </c>
      <c r="AI60" s="49">
        <v>-82.39</v>
      </c>
      <c r="AJ60" s="24">
        <v>-33.17</v>
      </c>
    </row>
    <row r="61" spans="2:40">
      <c r="Q61" s="160" t="s">
        <v>152</v>
      </c>
      <c r="R61" s="160">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60"/>
      <c r="R62" s="160"/>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53" t="s">
        <v>135</v>
      </c>
      <c r="R64" s="156">
        <v>222</v>
      </c>
      <c r="S64" s="23">
        <v>-17.11</v>
      </c>
      <c r="T64" s="23">
        <v>1.53</v>
      </c>
      <c r="U64" s="23">
        <v>11.49</v>
      </c>
      <c r="V64" s="23"/>
      <c r="W64" s="23" t="s">
        <v>137</v>
      </c>
      <c r="AA64" t="s">
        <v>306</v>
      </c>
      <c r="AC64" s="24">
        <v>-9.7200000000000006</v>
      </c>
      <c r="AI64" s="48">
        <v>-29.58</v>
      </c>
      <c r="AJ64" s="23">
        <v>-18.38</v>
      </c>
    </row>
    <row r="65" spans="2:36">
      <c r="B65" t="s">
        <v>194</v>
      </c>
      <c r="Q65" s="162"/>
      <c r="R65" s="156"/>
      <c r="S65" s="23">
        <v>-30.85</v>
      </c>
      <c r="T65" s="23">
        <v>0.97</v>
      </c>
      <c r="U65" s="23">
        <v>10.130000000000001</v>
      </c>
      <c r="V65" s="23" t="s">
        <v>138</v>
      </c>
      <c r="W65" s="23" t="s">
        <v>139</v>
      </c>
      <c r="AA65">
        <f>FTEST(AC60:AC80, AE60:AE61)</f>
        <v>0.27475762312664165</v>
      </c>
      <c r="AC65" s="49">
        <v>23.66</v>
      </c>
      <c r="AJ65" s="23">
        <v>8.66</v>
      </c>
    </row>
    <row r="66" spans="2:36">
      <c r="B66" s="169" t="s">
        <v>171</v>
      </c>
      <c r="C66" s="144">
        <v>50</v>
      </c>
      <c r="D66" s="20">
        <v>47.11</v>
      </c>
      <c r="E66" s="20">
        <v>1.42</v>
      </c>
      <c r="F66" s="20">
        <v>6.94</v>
      </c>
      <c r="G66" s="20" t="s">
        <v>172</v>
      </c>
      <c r="H66" s="20" t="s">
        <v>173</v>
      </c>
      <c r="Q66" s="162"/>
      <c r="R66" s="156"/>
      <c r="S66" s="23">
        <v>-18.38</v>
      </c>
      <c r="T66" s="23">
        <v>3.02</v>
      </c>
      <c r="U66" s="23">
        <v>8.7899999999999991</v>
      </c>
      <c r="V66" s="23" t="s">
        <v>138</v>
      </c>
      <c r="W66" s="23" t="s">
        <v>141</v>
      </c>
      <c r="AA66">
        <f>TTEST(AC60:AC80, AE60:AE61, 2, 2)</f>
        <v>0.87286573491341879</v>
      </c>
      <c r="AC66" s="24">
        <v>-33.17</v>
      </c>
      <c r="AJ66" s="23">
        <v>-21.76</v>
      </c>
    </row>
    <row r="67" spans="2:36">
      <c r="B67" s="145"/>
      <c r="C67" s="144"/>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307</v>
      </c>
      <c r="AC68" s="49">
        <v>-82.39</v>
      </c>
      <c r="AJ68" s="23">
        <v>-17.32</v>
      </c>
    </row>
    <row r="69" spans="2:36">
      <c r="B69" s="169" t="s">
        <v>177</v>
      </c>
      <c r="C69" s="144">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45"/>
      <c r="C70" s="144"/>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53" t="s">
        <v>207</v>
      </c>
      <c r="R72" s="155">
        <v>51.999999999999986</v>
      </c>
      <c r="S72" s="23">
        <v>-17.32</v>
      </c>
      <c r="T72" s="23">
        <v>2.2999999999999998</v>
      </c>
      <c r="U72" s="23">
        <v>7.22</v>
      </c>
      <c r="V72" s="23" t="s">
        <v>208</v>
      </c>
      <c r="W72" s="23" t="s">
        <v>209</v>
      </c>
      <c r="Y72" s="144" t="s">
        <v>210</v>
      </c>
      <c r="AC72" s="23">
        <v>-18.38</v>
      </c>
    </row>
    <row r="73" spans="2:36">
      <c r="B73" s="150" t="s">
        <v>152</v>
      </c>
      <c r="C73" s="173">
        <v>107</v>
      </c>
      <c r="D73" s="20">
        <v>30.21</v>
      </c>
      <c r="E73" s="20">
        <v>2.42</v>
      </c>
      <c r="F73" s="20">
        <v>10.19</v>
      </c>
      <c r="G73" s="20" t="s">
        <v>188</v>
      </c>
      <c r="H73" s="20" t="s">
        <v>189</v>
      </c>
      <c r="Q73" s="156"/>
      <c r="R73" s="155"/>
      <c r="S73" s="23">
        <v>-28.1</v>
      </c>
      <c r="T73" s="23">
        <v>0.7</v>
      </c>
      <c r="U73" s="23">
        <v>12.19</v>
      </c>
      <c r="V73" s="23" t="s">
        <v>14</v>
      </c>
      <c r="W73" s="23" t="s">
        <v>211</v>
      </c>
      <c r="Y73" s="144"/>
      <c r="AC73" s="23">
        <v>8.66</v>
      </c>
    </row>
    <row r="74" spans="2:36">
      <c r="B74" s="151"/>
      <c r="C74" s="173"/>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44">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44"/>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69" t="s">
        <v>207</v>
      </c>
      <c r="C81" s="144">
        <v>51.999999999999986</v>
      </c>
      <c r="D81" s="31">
        <v>-17.32</v>
      </c>
      <c r="E81" s="31">
        <v>2.2999999999999998</v>
      </c>
      <c r="F81" s="31">
        <v>7.22</v>
      </c>
      <c r="G81" s="31" t="s">
        <v>208</v>
      </c>
      <c r="H81" s="31" t="s">
        <v>209</v>
      </c>
      <c r="J81" s="144" t="s">
        <v>210</v>
      </c>
      <c r="R81" s="4" t="s">
        <v>255</v>
      </c>
      <c r="S81" s="4" t="s">
        <v>256</v>
      </c>
      <c r="T81" s="31" t="s">
        <v>265</v>
      </c>
      <c r="U81" s="31" t="s">
        <v>267</v>
      </c>
    </row>
    <row r="82" spans="2:30">
      <c r="B82" s="144"/>
      <c r="C82" s="144"/>
      <c r="D82" s="31">
        <v>-28.1</v>
      </c>
      <c r="E82" s="31">
        <v>0.7</v>
      </c>
      <c r="F82" s="31">
        <v>12.19</v>
      </c>
      <c r="G82" s="31" t="s">
        <v>14</v>
      </c>
      <c r="H82" s="31" t="s">
        <v>211</v>
      </c>
      <c r="J82" s="144"/>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44" t="s">
        <v>432</v>
      </c>
      <c r="AC83" s="144"/>
      <c r="AD83" s="144"/>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433</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434</v>
      </c>
      <c r="AB89" s="3">
        <v>47.999999999999865</v>
      </c>
    </row>
    <row r="90" spans="2:30">
      <c r="B90" t="s">
        <v>235</v>
      </c>
      <c r="Z90">
        <f>FTEST(AC85:AC88, AD85:AD86)</f>
        <v>0.88301814718034422</v>
      </c>
      <c r="AB90" s="3">
        <v>55.000000000000007</v>
      </c>
    </row>
    <row r="91" spans="2:30">
      <c r="B91" s="1" t="s">
        <v>176</v>
      </c>
      <c r="C91" s="144">
        <v>46.000000000000021</v>
      </c>
      <c r="D91" s="31">
        <v>-22.39</v>
      </c>
      <c r="E91" s="31">
        <v>3.85</v>
      </c>
      <c r="F91" s="31">
        <v>11.81</v>
      </c>
      <c r="G91" s="31" t="s">
        <v>29</v>
      </c>
      <c r="H91" t="s">
        <v>231</v>
      </c>
      <c r="Z91">
        <f>TTEST(AC85:AC88, AD85:AD86, 2, 2)</f>
        <v>0.42050501121643624</v>
      </c>
      <c r="AB91" s="8">
        <v>76</v>
      </c>
    </row>
    <row r="92" spans="2:30">
      <c r="C92" s="144"/>
      <c r="D92" s="20">
        <v>43.52</v>
      </c>
      <c r="E92" s="20">
        <v>1.75</v>
      </c>
      <c r="F92" s="20">
        <v>5.67</v>
      </c>
      <c r="G92" s="20" t="s">
        <v>37</v>
      </c>
      <c r="H92" t="s">
        <v>232</v>
      </c>
      <c r="AB92" s="5">
        <v>69</v>
      </c>
    </row>
    <row r="93" spans="2:30">
      <c r="B93" s="1" t="s">
        <v>33</v>
      </c>
      <c r="C93" s="144">
        <v>48</v>
      </c>
      <c r="D93" s="20">
        <v>24.72</v>
      </c>
      <c r="E93" s="20">
        <v>1.25</v>
      </c>
      <c r="F93" s="20">
        <v>5.24</v>
      </c>
      <c r="G93" s="20" t="s">
        <v>37</v>
      </c>
      <c r="H93" t="s">
        <v>233</v>
      </c>
      <c r="AB93" s="104">
        <v>222</v>
      </c>
    </row>
    <row r="94" spans="2:30">
      <c r="C94" s="144"/>
      <c r="D94" s="31">
        <v>-29.58</v>
      </c>
      <c r="E94" s="31">
        <v>3.98</v>
      </c>
      <c r="F94" s="31">
        <v>8.39</v>
      </c>
      <c r="G94" s="31" t="s">
        <v>14</v>
      </c>
      <c r="H94" s="31" t="s">
        <v>234</v>
      </c>
      <c r="Z94" t="s">
        <v>435</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8">
    <mergeCell ref="AK14:AL14"/>
    <mergeCell ref="I48:I55"/>
    <mergeCell ref="B73:B74"/>
    <mergeCell ref="C73:C74"/>
    <mergeCell ref="C78:C79"/>
    <mergeCell ref="K40:K41"/>
    <mergeCell ref="B66:B67"/>
    <mergeCell ref="C66:C67"/>
    <mergeCell ref="B69:B70"/>
    <mergeCell ref="C69:C70"/>
    <mergeCell ref="C59:C60"/>
    <mergeCell ref="C30:C31"/>
    <mergeCell ref="B36:G36"/>
    <mergeCell ref="Q52:Q53"/>
    <mergeCell ref="R52:R53"/>
    <mergeCell ref="Q61:Q62"/>
    <mergeCell ref="A2:H2"/>
    <mergeCell ref="A14:F14"/>
    <mergeCell ref="A19:F19"/>
    <mergeCell ref="C23:C24"/>
    <mergeCell ref="C25:C29"/>
    <mergeCell ref="A7:A8"/>
    <mergeCell ref="B7:B8"/>
    <mergeCell ref="C7:C8"/>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J81:J82"/>
    <mergeCell ref="Y72:Y73"/>
    <mergeCell ref="R64:R66"/>
    <mergeCell ref="Q64:Q66"/>
    <mergeCell ref="AB83:AD83"/>
    <mergeCell ref="R9:R10"/>
    <mergeCell ref="Q14:Q15"/>
    <mergeCell ref="R14:R15"/>
    <mergeCell ref="R27:R28"/>
    <mergeCell ref="Q27:Q28"/>
    <mergeCell ref="R11:R13"/>
    <mergeCell ref="Q9:Q10"/>
    <mergeCell ref="Q31:Q32"/>
    <mergeCell ref="R31:R32"/>
    <mergeCell ref="Q72:Q73"/>
    <mergeCell ref="R72:R73"/>
    <mergeCell ref="R37:R38"/>
    <mergeCell ref="R59:R60"/>
    <mergeCell ref="R61:R6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U2" workbookViewId="0">
      <selection activeCell="Q21" sqref="Q21"/>
    </sheetView>
  </sheetViews>
  <sheetFormatPr baseColWidth="12" defaultColWidth="13" defaultRowHeight="18" x14ac:dyDescent="0"/>
  <cols>
    <col min="1" max="1" width="18.5" customWidth="1"/>
  </cols>
  <sheetData>
    <row r="2" spans="1:39">
      <c r="A2" s="144" t="s">
        <v>49</v>
      </c>
      <c r="B2" s="144"/>
      <c r="C2" s="144"/>
      <c r="D2" s="144"/>
      <c r="E2" s="144"/>
      <c r="F2" s="144"/>
      <c r="G2" s="144"/>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60">
        <v>84</v>
      </c>
      <c r="R3" s="24">
        <v>24.15</v>
      </c>
      <c r="S3" s="24">
        <v>29.37</v>
      </c>
      <c r="T3" s="24">
        <v>0.75</v>
      </c>
      <c r="U3" s="24">
        <v>6.82</v>
      </c>
      <c r="V3" s="24" t="s">
        <v>47</v>
      </c>
      <c r="W3" s="24" t="s">
        <v>251</v>
      </c>
    </row>
    <row r="4" spans="1:39">
      <c r="A4" s="180" t="s">
        <v>46</v>
      </c>
      <c r="B4" s="180"/>
      <c r="C4" s="182">
        <v>84</v>
      </c>
      <c r="D4" s="19">
        <v>24.15</v>
      </c>
      <c r="E4" s="19">
        <v>29.37</v>
      </c>
      <c r="F4" s="19">
        <v>0.75</v>
      </c>
      <c r="G4" s="19">
        <v>6.82</v>
      </c>
      <c r="H4" s="20" t="s">
        <v>47</v>
      </c>
      <c r="I4" s="20" t="s">
        <v>251</v>
      </c>
      <c r="L4">
        <v>84</v>
      </c>
      <c r="M4">
        <f>AVERAGE(D4:D5)</f>
        <v>24.299999999999997</v>
      </c>
      <c r="P4" s="3"/>
      <c r="Q4" s="160"/>
      <c r="R4" s="26">
        <v>24.45</v>
      </c>
      <c r="S4" s="26">
        <v>54.72</v>
      </c>
      <c r="T4" s="26">
        <v>0.66</v>
      </c>
      <c r="U4" s="26">
        <v>7.12</v>
      </c>
      <c r="V4" s="26" t="s">
        <v>37</v>
      </c>
      <c r="W4" s="26" t="s">
        <v>252</v>
      </c>
      <c r="AB4" t="s">
        <v>262</v>
      </c>
      <c r="AC4" t="s">
        <v>270</v>
      </c>
      <c r="AD4" t="s">
        <v>263</v>
      </c>
      <c r="AE4" t="s">
        <v>265</v>
      </c>
      <c r="AF4" t="s">
        <v>267</v>
      </c>
      <c r="AJ4" t="s">
        <v>270</v>
      </c>
    </row>
    <row r="5" spans="1:39">
      <c r="A5" s="181"/>
      <c r="B5" s="181"/>
      <c r="C5" s="182"/>
      <c r="D5" s="19">
        <v>24.45</v>
      </c>
      <c r="E5" s="19">
        <v>54.72</v>
      </c>
      <c r="F5" s="19">
        <v>0.66</v>
      </c>
      <c r="G5" s="19">
        <v>7.12</v>
      </c>
      <c r="H5" s="20" t="s">
        <v>37</v>
      </c>
      <c r="I5" s="20" t="s">
        <v>252</v>
      </c>
      <c r="L5">
        <v>86</v>
      </c>
      <c r="M5" s="1">
        <v>-38.869999999999997</v>
      </c>
      <c r="P5" s="160" t="s">
        <v>11</v>
      </c>
      <c r="Q5" s="160">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44" t="s">
        <v>311</v>
      </c>
      <c r="AI5" t="s">
        <v>312</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60"/>
      <c r="Q6" s="160"/>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44"/>
      <c r="AI6" t="s">
        <v>313</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44" t="s">
        <v>50</v>
      </c>
      <c r="B9" s="144"/>
      <c r="C9" s="144"/>
      <c r="D9" s="144"/>
      <c r="E9" s="144"/>
      <c r="F9" s="144"/>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45"/>
      <c r="B12" s="145"/>
      <c r="C12" s="145"/>
      <c r="D12" s="145"/>
      <c r="E12" s="145"/>
      <c r="F12" s="145"/>
      <c r="P12" s="3" t="s">
        <v>11</v>
      </c>
      <c r="Q12" s="26">
        <v>94.000000000000114</v>
      </c>
      <c r="R12" s="26">
        <v>99.08</v>
      </c>
      <c r="S12" s="26">
        <v>1.53</v>
      </c>
      <c r="T12" s="26">
        <v>5.19</v>
      </c>
      <c r="U12" s="26" t="s">
        <v>37</v>
      </c>
      <c r="V12" s="26" t="s">
        <v>167</v>
      </c>
      <c r="W12" s="26"/>
      <c r="AJ12" s="24">
        <v>58.999999999999986</v>
      </c>
    </row>
    <row r="13" spans="1:39">
      <c r="B13" s="177" t="s">
        <v>48</v>
      </c>
      <c r="C13" s="179">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77"/>
      <c r="C14" s="179">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77"/>
      <c r="C15" s="179">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78" t="s">
        <v>11</v>
      </c>
      <c r="C16" s="178">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78"/>
      <c r="C17" s="178"/>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44" t="s">
        <v>111</v>
      </c>
      <c r="C20" s="144"/>
      <c r="D20" s="144"/>
      <c r="E20" s="144"/>
      <c r="F20" s="144"/>
      <c r="G20" s="144"/>
      <c r="H20" s="144"/>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44" t="s">
        <v>127</v>
      </c>
      <c r="C24" s="144"/>
      <c r="D24" s="144"/>
      <c r="E24" s="144"/>
      <c r="F24" s="144"/>
      <c r="G24" s="144"/>
      <c r="P24" s="4" t="s">
        <v>257</v>
      </c>
      <c r="Q24" s="4" t="s">
        <v>255</v>
      </c>
      <c r="R24" s="4" t="s">
        <v>256</v>
      </c>
      <c r="S24" s="4"/>
      <c r="T24" s="4"/>
      <c r="U24" s="4"/>
      <c r="V24" s="4"/>
      <c r="W24" s="4"/>
      <c r="AC24" t="s">
        <v>262</v>
      </c>
      <c r="AD24" t="s">
        <v>270</v>
      </c>
      <c r="AE24" t="s">
        <v>263</v>
      </c>
      <c r="AF24" t="s">
        <v>265</v>
      </c>
      <c r="AG24" t="s">
        <v>267</v>
      </c>
      <c r="AJ24" s="144" t="s">
        <v>314</v>
      </c>
      <c r="AK24" s="144"/>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66" t="s">
        <v>48</v>
      </c>
      <c r="Q27" s="176">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66"/>
      <c r="Q28" s="176">
        <f>(P28/"0:0:1")</f>
        <v>0</v>
      </c>
      <c r="R28" s="29">
        <v>-85.35</v>
      </c>
      <c r="S28" s="29">
        <v>0.77</v>
      </c>
      <c r="T28" s="29">
        <v>12.73</v>
      </c>
      <c r="U28" s="29"/>
      <c r="V28" s="29" t="s">
        <v>78</v>
      </c>
      <c r="AJ28" s="24">
        <v>-20.28</v>
      </c>
      <c r="AK28" s="29">
        <v>-86.41</v>
      </c>
    </row>
    <row r="29" spans="2:39">
      <c r="B29" t="s">
        <v>134</v>
      </c>
      <c r="P29" s="166"/>
      <c r="Q29" s="176">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69" t="s">
        <v>158</v>
      </c>
      <c r="C31" s="175">
        <v>105</v>
      </c>
      <c r="D31" s="31">
        <v>-21.55</v>
      </c>
      <c r="E31" s="31">
        <v>1.48</v>
      </c>
      <c r="F31" s="31">
        <v>10.09</v>
      </c>
      <c r="G31" s="31" t="s">
        <v>156</v>
      </c>
      <c r="H31" s="31" t="s">
        <v>159</v>
      </c>
      <c r="P31" s="160" t="s">
        <v>158</v>
      </c>
      <c r="Q31" s="160">
        <v>105</v>
      </c>
      <c r="R31" s="24">
        <v>-21.55</v>
      </c>
      <c r="S31" s="24">
        <v>1.48</v>
      </c>
      <c r="T31" s="24">
        <v>10.09</v>
      </c>
      <c r="U31" s="24" t="s">
        <v>156</v>
      </c>
      <c r="V31" s="24" t="s">
        <v>159</v>
      </c>
    </row>
    <row r="32" spans="2:39">
      <c r="B32" s="144"/>
      <c r="C32" s="175"/>
      <c r="D32" s="31">
        <v>10.77</v>
      </c>
      <c r="E32" s="31">
        <v>1.18</v>
      </c>
      <c r="F32" s="31">
        <v>12.37</v>
      </c>
      <c r="G32" s="31" t="s">
        <v>160</v>
      </c>
      <c r="H32" s="31" t="s">
        <v>161</v>
      </c>
      <c r="P32" s="160"/>
      <c r="Q32" s="160"/>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312</v>
      </c>
      <c r="R40" t="s">
        <v>315</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2:G2"/>
    <mergeCell ref="A12:F12"/>
    <mergeCell ref="B13:B15"/>
    <mergeCell ref="B16:B17"/>
    <mergeCell ref="C13:C15"/>
    <mergeCell ref="C16:C17"/>
    <mergeCell ref="A9:F9"/>
    <mergeCell ref="A4:B5"/>
    <mergeCell ref="C4:C5"/>
    <mergeCell ref="AH5:AH6"/>
    <mergeCell ref="AJ24:AK24"/>
    <mergeCell ref="B31:B32"/>
    <mergeCell ref="C31:C32"/>
    <mergeCell ref="Q3:Q4"/>
    <mergeCell ref="P5:P6"/>
    <mergeCell ref="Q5:Q6"/>
    <mergeCell ref="P27:P29"/>
    <mergeCell ref="Q27:Q29"/>
    <mergeCell ref="P31:P32"/>
    <mergeCell ref="Q31:Q32"/>
    <mergeCell ref="B20:H20"/>
    <mergeCell ref="B24:G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F1" workbookViewId="0">
      <selection activeCell="N7" sqref="N7:N17"/>
    </sheetView>
  </sheetViews>
  <sheetFormatPr baseColWidth="12" defaultColWidth="13" defaultRowHeight="18" x14ac:dyDescent="0"/>
  <sheetData>
    <row r="2" spans="1:18">
      <c r="A2" s="144" t="s">
        <v>330</v>
      </c>
      <c r="B2" s="144"/>
      <c r="C2" s="144"/>
      <c r="D2" s="144"/>
      <c r="E2" s="144"/>
      <c r="F2" s="144"/>
      <c r="G2" s="144"/>
    </row>
    <row r="3" spans="1:18">
      <c r="A3" s="1" t="s">
        <v>316</v>
      </c>
      <c r="B3" s="1" t="s">
        <v>317</v>
      </c>
      <c r="C3">
        <v>184</v>
      </c>
      <c r="D3">
        <v>-17.54</v>
      </c>
      <c r="E3">
        <v>0.1</v>
      </c>
      <c r="F3">
        <v>4.01</v>
      </c>
      <c r="G3" t="s">
        <v>318</v>
      </c>
      <c r="H3" t="s">
        <v>319</v>
      </c>
    </row>
    <row r="4" spans="1:18">
      <c r="D4">
        <v>-39.72</v>
      </c>
      <c r="E4">
        <v>29.52</v>
      </c>
      <c r="F4">
        <v>9.5299999999999994</v>
      </c>
      <c r="G4" t="s">
        <v>320</v>
      </c>
      <c r="H4" t="s">
        <v>321</v>
      </c>
    </row>
    <row r="5" spans="1:18">
      <c r="D5">
        <v>-100</v>
      </c>
      <c r="E5">
        <v>1.86</v>
      </c>
      <c r="F5">
        <v>9.14</v>
      </c>
      <c r="G5" t="s">
        <v>322</v>
      </c>
      <c r="H5" t="s">
        <v>323</v>
      </c>
    </row>
    <row r="6" spans="1:18">
      <c r="D6">
        <v>-80.069999999999993</v>
      </c>
      <c r="E6">
        <v>3.44</v>
      </c>
      <c r="F6">
        <v>9.2200000000000006</v>
      </c>
      <c r="G6" t="s">
        <v>3</v>
      </c>
      <c r="H6" t="s">
        <v>324</v>
      </c>
    </row>
    <row r="7" spans="1:18">
      <c r="D7">
        <v>-43.1</v>
      </c>
      <c r="E7">
        <v>1.83</v>
      </c>
      <c r="F7">
        <v>8.19</v>
      </c>
      <c r="G7" t="s">
        <v>325</v>
      </c>
      <c r="H7" t="s">
        <v>326</v>
      </c>
      <c r="L7" s="169" t="s">
        <v>317</v>
      </c>
      <c r="M7" s="144">
        <v>184</v>
      </c>
      <c r="N7">
        <v>-17.54</v>
      </c>
      <c r="O7">
        <v>0.1</v>
      </c>
      <c r="P7">
        <v>4.01</v>
      </c>
      <c r="Q7" t="s">
        <v>318</v>
      </c>
      <c r="R7" t="s">
        <v>319</v>
      </c>
    </row>
    <row r="8" spans="1:18">
      <c r="A8" s="1" t="s">
        <v>327</v>
      </c>
      <c r="B8" s="1" t="s">
        <v>328</v>
      </c>
      <c r="C8">
        <v>58</v>
      </c>
      <c r="D8">
        <v>-33.17</v>
      </c>
      <c r="E8">
        <v>0.52</v>
      </c>
      <c r="F8">
        <v>12.58</v>
      </c>
      <c r="H8" t="s">
        <v>329</v>
      </c>
      <c r="L8" s="170"/>
      <c r="M8" s="144"/>
      <c r="N8">
        <v>-39.72</v>
      </c>
      <c r="O8">
        <v>29.52</v>
      </c>
      <c r="P8">
        <v>9.5299999999999994</v>
      </c>
      <c r="Q8" t="s">
        <v>320</v>
      </c>
      <c r="R8" t="s">
        <v>321</v>
      </c>
    </row>
    <row r="9" spans="1:18">
      <c r="L9" s="170"/>
      <c r="M9" s="144"/>
      <c r="N9">
        <v>-100</v>
      </c>
      <c r="O9">
        <v>1.86</v>
      </c>
      <c r="P9">
        <v>9.14</v>
      </c>
      <c r="Q9" t="s">
        <v>322</v>
      </c>
      <c r="R9" t="s">
        <v>323</v>
      </c>
    </row>
    <row r="10" spans="1:18">
      <c r="L10" s="170"/>
      <c r="M10" s="144"/>
      <c r="N10">
        <v>-80.069999999999993</v>
      </c>
      <c r="O10">
        <v>3.44</v>
      </c>
      <c r="P10">
        <v>9.2200000000000006</v>
      </c>
      <c r="Q10" t="s">
        <v>3</v>
      </c>
      <c r="R10" t="s">
        <v>324</v>
      </c>
    </row>
    <row r="11" spans="1:18">
      <c r="A11" t="s">
        <v>61</v>
      </c>
      <c r="L11" s="145"/>
      <c r="M11" s="144"/>
      <c r="N11">
        <v>-43.1</v>
      </c>
      <c r="O11">
        <v>1.83</v>
      </c>
      <c r="P11">
        <v>8.19</v>
      </c>
      <c r="Q11" t="s">
        <v>325</v>
      </c>
      <c r="R11" t="s">
        <v>326</v>
      </c>
    </row>
    <row r="12" spans="1:18">
      <c r="A12" s="1" t="s">
        <v>316</v>
      </c>
      <c r="B12" s="1" t="s">
        <v>317</v>
      </c>
      <c r="C12">
        <v>164</v>
      </c>
      <c r="D12" s="1">
        <v>-53.66</v>
      </c>
      <c r="E12" s="1">
        <v>0.19</v>
      </c>
      <c r="F12" s="1">
        <v>15.32</v>
      </c>
      <c r="G12" s="1" t="s">
        <v>331</v>
      </c>
      <c r="H12" s="1" t="s">
        <v>332</v>
      </c>
      <c r="L12" s="1" t="s">
        <v>328</v>
      </c>
      <c r="M12">
        <v>58</v>
      </c>
      <c r="N12">
        <v>-33.17</v>
      </c>
      <c r="O12">
        <v>0.52</v>
      </c>
      <c r="P12">
        <v>12.58</v>
      </c>
      <c r="R12" t="s">
        <v>329</v>
      </c>
    </row>
    <row r="13" spans="1:18">
      <c r="L13" s="1" t="s">
        <v>317</v>
      </c>
      <c r="M13">
        <v>164</v>
      </c>
      <c r="N13" s="1">
        <v>-53.66</v>
      </c>
      <c r="O13" s="1">
        <v>0.19</v>
      </c>
      <c r="P13" s="1">
        <v>15.32</v>
      </c>
      <c r="Q13" s="1" t="s">
        <v>331</v>
      </c>
      <c r="R13" s="1" t="s">
        <v>332</v>
      </c>
    </row>
    <row r="14" spans="1:18">
      <c r="A14" t="s">
        <v>335</v>
      </c>
      <c r="L14" s="1" t="s">
        <v>317</v>
      </c>
      <c r="M14">
        <v>124</v>
      </c>
      <c r="N14">
        <v>-40.770000000000003</v>
      </c>
      <c r="O14">
        <v>0.21</v>
      </c>
      <c r="P14">
        <v>14.61</v>
      </c>
      <c r="Q14" t="s">
        <v>333</v>
      </c>
      <c r="R14" t="s">
        <v>334</v>
      </c>
    </row>
    <row r="15" spans="1:18">
      <c r="A15" s="1" t="s">
        <v>316</v>
      </c>
      <c r="B15" s="1" t="s">
        <v>317</v>
      </c>
      <c r="C15">
        <v>124</v>
      </c>
      <c r="D15">
        <v>-40.770000000000003</v>
      </c>
      <c r="E15">
        <v>0.21</v>
      </c>
      <c r="F15">
        <v>14.61</v>
      </c>
      <c r="G15" t="s">
        <v>333</v>
      </c>
      <c r="H15" t="s">
        <v>334</v>
      </c>
      <c r="L15" s="1" t="s">
        <v>317</v>
      </c>
      <c r="M15">
        <v>213</v>
      </c>
      <c r="N15">
        <v>-20.07</v>
      </c>
      <c r="O15">
        <v>4.46</v>
      </c>
      <c r="P15">
        <v>24.96</v>
      </c>
      <c r="Q15" t="s">
        <v>336</v>
      </c>
      <c r="R15" t="s">
        <v>337</v>
      </c>
    </row>
    <row r="16" spans="1:18">
      <c r="A16" s="17" t="s">
        <v>338</v>
      </c>
      <c r="L16" s="1" t="s">
        <v>380</v>
      </c>
      <c r="M16">
        <v>182</v>
      </c>
      <c r="N16">
        <v>-51.76</v>
      </c>
      <c r="O16">
        <v>2.52</v>
      </c>
      <c r="P16">
        <v>15.23</v>
      </c>
      <c r="Q16" t="s">
        <v>29</v>
      </c>
      <c r="R16" t="s">
        <v>381</v>
      </c>
    </row>
    <row r="17" spans="2:18">
      <c r="B17" s="1" t="s">
        <v>317</v>
      </c>
      <c r="C17">
        <v>213</v>
      </c>
      <c r="D17">
        <v>-20.07</v>
      </c>
      <c r="E17">
        <v>4.46</v>
      </c>
      <c r="F17">
        <v>24.96</v>
      </c>
      <c r="G17" t="s">
        <v>336</v>
      </c>
      <c r="H17" t="s">
        <v>337</v>
      </c>
      <c r="L17" s="18" t="s">
        <v>382</v>
      </c>
      <c r="M17" s="18">
        <v>561</v>
      </c>
      <c r="N17" s="18">
        <v>-32.96</v>
      </c>
      <c r="O17" s="18">
        <v>23.02</v>
      </c>
      <c r="P17" s="18">
        <v>10.11</v>
      </c>
      <c r="Q17" s="18" t="s">
        <v>383</v>
      </c>
      <c r="R17" s="18" t="s">
        <v>384</v>
      </c>
    </row>
    <row r="19" spans="2:18">
      <c r="E19" t="s">
        <v>114</v>
      </c>
    </row>
    <row r="20" spans="2:18">
      <c r="C20">
        <f>AVERAGE(C3,C8,C12,C15,C17)</f>
        <v>148.6</v>
      </c>
      <c r="D20">
        <f>AVERAGE(D3:D8,D12,D15,D17)</f>
        <v>-47.566666666666663</v>
      </c>
      <c r="E20" s="1" t="s">
        <v>380</v>
      </c>
      <c r="F20">
        <v>182</v>
      </c>
      <c r="G20">
        <v>-51.76</v>
      </c>
      <c r="H20">
        <v>2.52</v>
      </c>
      <c r="I20">
        <v>15.23</v>
      </c>
      <c r="J20" t="s">
        <v>29</v>
      </c>
      <c r="K20" t="s">
        <v>381</v>
      </c>
    </row>
    <row r="21" spans="2:18">
      <c r="E21" t="s">
        <v>385</v>
      </c>
    </row>
    <row r="22" spans="2:18">
      <c r="E22" s="18" t="s">
        <v>382</v>
      </c>
      <c r="F22" s="18">
        <v>561</v>
      </c>
      <c r="G22" s="18">
        <v>-32.96</v>
      </c>
      <c r="H22" s="18">
        <v>23.02</v>
      </c>
      <c r="I22" s="18">
        <v>10.11</v>
      </c>
      <c r="J22" s="18" t="s">
        <v>383</v>
      </c>
      <c r="K22" s="18" t="s">
        <v>384</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L17" workbookViewId="0">
      <selection activeCell="K24" sqref="J19:K24"/>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56" t="s">
        <v>0</v>
      </c>
      <c r="B2" s="156"/>
      <c r="C2" s="156"/>
      <c r="D2" s="156"/>
      <c r="E2" s="156"/>
      <c r="F2" s="156"/>
      <c r="G2" s="156"/>
      <c r="M2" s="5" t="s">
        <v>387</v>
      </c>
      <c r="N2" s="5" t="s">
        <v>388</v>
      </c>
      <c r="O2" s="5" t="s">
        <v>1</v>
      </c>
      <c r="P2" s="5" t="s">
        <v>389</v>
      </c>
      <c r="Q2" s="5" t="s">
        <v>390</v>
      </c>
      <c r="T2" s="5" t="s">
        <v>565</v>
      </c>
      <c r="U2" s="5" t="s">
        <v>515</v>
      </c>
    </row>
    <row r="3" spans="1:25">
      <c r="A3" s="3" t="s">
        <v>2</v>
      </c>
      <c r="B3" s="26">
        <v>59</v>
      </c>
      <c r="C3" s="26">
        <v>-33.380000000000003</v>
      </c>
      <c r="D3" s="26">
        <v>0.52</v>
      </c>
      <c r="E3" s="26">
        <v>7.62</v>
      </c>
      <c r="F3" s="25" t="s">
        <v>3</v>
      </c>
      <c r="G3" s="25" t="s">
        <v>4</v>
      </c>
      <c r="L3" s="66" t="s">
        <v>570</v>
      </c>
      <c r="M3" s="5">
        <v>7</v>
      </c>
      <c r="N3" s="5">
        <f>AVERAGE(B5,B22,B39,B46,B58:B59)</f>
        <v>193.99999999999997</v>
      </c>
      <c r="O3" s="5">
        <f>AVERAGE(C5,C22,C39:C40,C46,C58:C59)</f>
        <v>-59.307142857142843</v>
      </c>
      <c r="P3" s="5">
        <f t="shared" ref="P3:Q3" si="0">AVERAGE(D5,D22,D39:D40,D46,D58:D59)</f>
        <v>4.1885714285714286</v>
      </c>
      <c r="Q3" s="5">
        <f t="shared" si="0"/>
        <v>10.747142857142858</v>
      </c>
      <c r="S3" s="66" t="s">
        <v>570</v>
      </c>
      <c r="T3" s="121">
        <f>AVERAGE(M11:M16)</f>
        <v>-63.97999999999999</v>
      </c>
      <c r="U3" s="5">
        <f>STDEV(M11:M16)</f>
        <v>21.498816711623949</v>
      </c>
    </row>
    <row r="4" spans="1:25">
      <c r="A4" s="3" t="s">
        <v>5</v>
      </c>
      <c r="L4" s="23" t="s">
        <v>569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c r="S4" s="23" t="s">
        <v>569</v>
      </c>
      <c r="T4" s="5">
        <f>AVERAGE(N11:N23)</f>
        <v>-21.011538461538461</v>
      </c>
      <c r="U4" s="5">
        <f>STDEV(N11:N23)</f>
        <v>28.640844332920146</v>
      </c>
    </row>
    <row r="5" spans="1:25">
      <c r="A5" s="3" t="s">
        <v>8</v>
      </c>
      <c r="B5" s="67">
        <v>49</v>
      </c>
      <c r="C5" s="67">
        <v>-81.13</v>
      </c>
      <c r="D5" s="67">
        <v>0.92</v>
      </c>
      <c r="E5" s="67">
        <v>9.0399999999999991</v>
      </c>
      <c r="F5" s="66" t="s">
        <v>9</v>
      </c>
      <c r="G5" s="66" t="s">
        <v>10</v>
      </c>
      <c r="L5" s="25" t="s">
        <v>568</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c r="S5" s="25" t="s">
        <v>568</v>
      </c>
      <c r="T5" s="5">
        <f>AVERAGE(O11:O26)</f>
        <v>-38.245624999999997</v>
      </c>
      <c r="U5" s="5">
        <f>STDEV(O11:O26)</f>
        <v>27.741581538369442</v>
      </c>
    </row>
    <row r="6" spans="1:25">
      <c r="A6" s="58" t="s">
        <v>11</v>
      </c>
      <c r="B6" s="189">
        <v>90</v>
      </c>
      <c r="C6" s="26">
        <v>-45</v>
      </c>
      <c r="D6" s="26">
        <v>0.7</v>
      </c>
      <c r="E6" s="26">
        <v>19.25</v>
      </c>
      <c r="F6" s="25" t="s">
        <v>12</v>
      </c>
      <c r="G6" s="25" t="s">
        <v>13</v>
      </c>
      <c r="L6" s="20" t="s">
        <v>567</v>
      </c>
      <c r="M6" s="5">
        <v>3</v>
      </c>
      <c r="N6" s="5">
        <f>AVERAGE(B34,B43,B49)</f>
        <v>103.66666666666667</v>
      </c>
      <c r="O6" s="5">
        <f>AVERAGE(C34,C44,C49)</f>
        <v>-13.876666666666665</v>
      </c>
      <c r="P6" s="5">
        <f t="shared" ref="P6:Q6" si="3">AVERAGE(D34,D44,D49)</f>
        <v>1.0900000000000001</v>
      </c>
      <c r="Q6" s="5">
        <f t="shared" si="3"/>
        <v>8.5633333333333326</v>
      </c>
      <c r="S6" s="20" t="s">
        <v>567</v>
      </c>
      <c r="T6" s="5">
        <f>AVERAGE(P11:P13)</f>
        <v>-13.876666666666665</v>
      </c>
      <c r="U6" s="5">
        <f>STDEV(P11:P13)</f>
        <v>23.034522641750868</v>
      </c>
    </row>
    <row r="7" spans="1:25">
      <c r="A7" s="59"/>
      <c r="B7" s="190"/>
      <c r="C7" s="26">
        <v>-19.440000000000001</v>
      </c>
      <c r="D7" s="26">
        <v>1.47</v>
      </c>
      <c r="E7" s="26">
        <v>8.41</v>
      </c>
      <c r="F7" s="25" t="s">
        <v>14</v>
      </c>
      <c r="G7" s="25" t="s">
        <v>15</v>
      </c>
      <c r="L7" s="79" t="s">
        <v>566</v>
      </c>
      <c r="M7" s="5">
        <v>6</v>
      </c>
      <c r="N7" s="5">
        <f>AVERAGE(B49,B54:B57)</f>
        <v>148.6</v>
      </c>
      <c r="O7" s="5">
        <f>AVERAGE(C51:C52,C54:C57)</f>
        <v>-54.623333333333328</v>
      </c>
      <c r="P7" s="5">
        <f t="shared" ref="P7:Q7" si="4">AVERAGE(D51:D52,D54:D57)</f>
        <v>1.78</v>
      </c>
      <c r="Q7" s="5">
        <f t="shared" si="4"/>
        <v>14.305</v>
      </c>
      <c r="S7" s="79" t="s">
        <v>566</v>
      </c>
      <c r="T7" s="5">
        <f>AVERAGE(Q11:Q21)</f>
        <v>-46.62</v>
      </c>
      <c r="U7" s="5">
        <f>STDEV(Q11:Q21)</f>
        <v>24.610115806310233</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62" t="s">
        <v>422</v>
      </c>
      <c r="N9" s="162"/>
      <c r="O9" s="162"/>
      <c r="P9" s="162"/>
      <c r="Q9" s="162"/>
      <c r="R9" t="s">
        <v>394</v>
      </c>
      <c r="S9"/>
      <c r="T9"/>
      <c r="U9"/>
      <c r="V9"/>
      <c r="W9"/>
      <c r="X9"/>
      <c r="Y9"/>
    </row>
    <row r="10" spans="1:25">
      <c r="A10" s="14" t="s">
        <v>65</v>
      </c>
      <c r="B10" s="139">
        <v>86</v>
      </c>
      <c r="C10" s="24">
        <v>24.72</v>
      </c>
      <c r="D10" s="24">
        <v>0.89</v>
      </c>
      <c r="E10" s="24">
        <v>4.13</v>
      </c>
      <c r="F10" s="24"/>
      <c r="G10" s="24" t="s">
        <v>66</v>
      </c>
      <c r="M10" s="67" t="s">
        <v>242</v>
      </c>
      <c r="N10" s="24" t="s">
        <v>377</v>
      </c>
      <c r="O10" s="26" t="s">
        <v>378</v>
      </c>
      <c r="P10" s="19" t="s">
        <v>379</v>
      </c>
      <c r="Q10" s="79" t="s">
        <v>386</v>
      </c>
      <c r="R10"/>
      <c r="S10"/>
      <c r="T10"/>
      <c r="U10"/>
      <c r="V10"/>
      <c r="W10"/>
      <c r="X10"/>
      <c r="Y10"/>
    </row>
    <row r="11" spans="1:25" ht="19" thickBot="1">
      <c r="A11" s="15"/>
      <c r="B11" s="140"/>
      <c r="C11" s="24">
        <v>-13.52</v>
      </c>
      <c r="D11" s="24">
        <v>0.96</v>
      </c>
      <c r="E11" s="24">
        <v>5.41</v>
      </c>
      <c r="F11" s="24"/>
      <c r="G11" s="24" t="s">
        <v>67</v>
      </c>
      <c r="M11" s="67">
        <v>-81.13</v>
      </c>
      <c r="N11" s="24">
        <v>-36.97</v>
      </c>
      <c r="O11" s="26">
        <v>-33.380000000000003</v>
      </c>
      <c r="P11" s="84">
        <v>-34.86</v>
      </c>
      <c r="Q11">
        <v>-17.54</v>
      </c>
      <c r="R11" t="s">
        <v>395</v>
      </c>
      <c r="S11"/>
      <c r="T11"/>
      <c r="U11"/>
      <c r="V11"/>
      <c r="W11"/>
      <c r="X11"/>
      <c r="Y11"/>
    </row>
    <row r="12" spans="1:25">
      <c r="A12" s="15"/>
      <c r="B12" s="140"/>
      <c r="C12" s="24">
        <v>-37.61</v>
      </c>
      <c r="D12" s="24">
        <v>0.65</v>
      </c>
      <c r="E12" s="24">
        <v>8.34</v>
      </c>
      <c r="F12" s="24" t="s">
        <v>69</v>
      </c>
      <c r="G12" s="24" t="s">
        <v>70</v>
      </c>
      <c r="M12" s="85">
        <v>-81.13</v>
      </c>
      <c r="N12" s="24">
        <v>24.72</v>
      </c>
      <c r="O12" s="26">
        <v>-45</v>
      </c>
      <c r="P12" s="19">
        <v>10.77</v>
      </c>
      <c r="Q12">
        <v>-39.72</v>
      </c>
      <c r="R12" s="89" t="s">
        <v>396</v>
      </c>
      <c r="S12" s="89" t="s">
        <v>397</v>
      </c>
      <c r="T12" s="89" t="s">
        <v>398</v>
      </c>
      <c r="U12" s="89" t="s">
        <v>399</v>
      </c>
      <c r="V12" s="89" t="s">
        <v>400</v>
      </c>
      <c r="W12"/>
      <c r="X12"/>
      <c r="Y12"/>
    </row>
    <row r="13" spans="1:25">
      <c r="A13" s="16"/>
      <c r="B13" s="141"/>
      <c r="C13" s="26">
        <v>-51.13</v>
      </c>
      <c r="D13" s="26">
        <v>0.53</v>
      </c>
      <c r="E13" s="26">
        <v>5.73</v>
      </c>
      <c r="F13" s="26"/>
      <c r="G13" s="26" t="s">
        <v>68</v>
      </c>
      <c r="M13" s="4">
        <v>-51.55</v>
      </c>
      <c r="N13" s="24">
        <v>-13.52</v>
      </c>
      <c r="O13" s="26">
        <v>-19.440000000000001</v>
      </c>
      <c r="P13" s="33">
        <v>-17.54</v>
      </c>
      <c r="Q13">
        <v>-100</v>
      </c>
      <c r="R13" s="42" t="s">
        <v>401</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Q14">
        <v>-80.069999999999993</v>
      </c>
      <c r="R14" s="42" t="s">
        <v>402</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Q15">
        <v>-43.1</v>
      </c>
      <c r="R15" s="42" t="s">
        <v>403</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Q16">
        <v>-33.17</v>
      </c>
      <c r="R16" s="88" t="s">
        <v>404</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Q17" s="1">
        <v>-53.66</v>
      </c>
      <c r="R17"/>
      <c r="S17"/>
      <c r="T17"/>
      <c r="U17"/>
      <c r="V17"/>
      <c r="W17"/>
      <c r="X17"/>
      <c r="Y17"/>
    </row>
    <row r="18" spans="1:25">
      <c r="M18" s="3"/>
      <c r="N18" s="86">
        <v>22.61</v>
      </c>
      <c r="O18" s="26">
        <v>-34.86</v>
      </c>
      <c r="P18" s="3"/>
      <c r="Q18">
        <v>-40.770000000000003</v>
      </c>
      <c r="R18"/>
      <c r="S18"/>
      <c r="T18"/>
      <c r="U18"/>
      <c r="V18"/>
      <c r="W18"/>
      <c r="X18"/>
      <c r="Y18"/>
    </row>
    <row r="19" spans="1:25" ht="19" thickBot="1">
      <c r="A19" s="5" t="s">
        <v>367</v>
      </c>
      <c r="J19" s="5" t="s">
        <v>581</v>
      </c>
      <c r="K19" s="5" t="s">
        <v>582</v>
      </c>
      <c r="M19" s="3"/>
      <c r="N19" s="24">
        <v>-38.869999999999997</v>
      </c>
      <c r="O19" s="87">
        <v>-33.380000000000003</v>
      </c>
      <c r="P19" s="3"/>
      <c r="Q19">
        <v>-20.07</v>
      </c>
      <c r="R19" t="s">
        <v>405</v>
      </c>
      <c r="S19"/>
      <c r="T19"/>
      <c r="U19"/>
      <c r="V19"/>
      <c r="W19"/>
      <c r="X19"/>
      <c r="Y19"/>
    </row>
    <row r="20" spans="1:25">
      <c r="A20" s="35" t="s">
        <v>345</v>
      </c>
      <c r="B20" s="76">
        <v>59</v>
      </c>
      <c r="C20" s="76">
        <v>-33.380000000000003</v>
      </c>
      <c r="D20" s="76">
        <v>0.52</v>
      </c>
      <c r="E20" s="76">
        <v>7.62</v>
      </c>
      <c r="F20" s="77" t="s">
        <v>3</v>
      </c>
      <c r="G20" s="77" t="s">
        <v>346</v>
      </c>
      <c r="J20" s="3" t="s">
        <v>570</v>
      </c>
      <c r="K20" s="3" t="s">
        <v>580</v>
      </c>
      <c r="M20" s="3"/>
      <c r="N20" s="24">
        <v>-70.14</v>
      </c>
      <c r="O20" s="87">
        <v>-45</v>
      </c>
      <c r="P20" s="3"/>
      <c r="Q20">
        <v>-51.76</v>
      </c>
      <c r="R20" s="89" t="s">
        <v>406</v>
      </c>
      <c r="S20" s="89" t="s">
        <v>407</v>
      </c>
      <c r="T20" s="89" t="s">
        <v>408</v>
      </c>
      <c r="U20" s="89" t="s">
        <v>400</v>
      </c>
      <c r="V20" s="89" t="s">
        <v>409</v>
      </c>
      <c r="W20" s="89" t="s">
        <v>410</v>
      </c>
      <c r="X20" s="89" t="s">
        <v>411</v>
      </c>
      <c r="Y20"/>
    </row>
    <row r="21" spans="1:25">
      <c r="A21" s="61" t="s">
        <v>347</v>
      </c>
      <c r="B21" s="70">
        <v>11</v>
      </c>
      <c r="C21" s="70">
        <v>-38.869999999999997</v>
      </c>
      <c r="D21" s="70">
        <v>0.63</v>
      </c>
      <c r="E21" s="70">
        <v>6.57</v>
      </c>
      <c r="F21" s="47" t="s">
        <v>348</v>
      </c>
      <c r="G21" s="47" t="s">
        <v>349</v>
      </c>
      <c r="J21" s="3" t="s">
        <v>569</v>
      </c>
      <c r="K21" s="3" t="s">
        <v>113</v>
      </c>
      <c r="M21" s="3"/>
      <c r="N21" s="24">
        <v>-20.28</v>
      </c>
      <c r="O21" s="87">
        <v>-19.440000000000001</v>
      </c>
      <c r="P21" s="3"/>
      <c r="Q21" s="18">
        <v>-32.96</v>
      </c>
      <c r="R21" s="42" t="s">
        <v>412</v>
      </c>
      <c r="S21" s="42">
        <v>9080.060646668353</v>
      </c>
      <c r="T21" s="42">
        <v>3</v>
      </c>
      <c r="U21" s="42">
        <v>3026.6868822227843</v>
      </c>
      <c r="V21" s="42">
        <v>4.15624736279314</v>
      </c>
      <c r="W21" s="90">
        <v>1.3021733873064318E-2</v>
      </c>
      <c r="X21" s="42">
        <v>2.8826042042612277</v>
      </c>
      <c r="Y21"/>
    </row>
    <row r="22" spans="1:25">
      <c r="A22" s="61" t="s">
        <v>350</v>
      </c>
      <c r="B22" s="68">
        <v>49</v>
      </c>
      <c r="C22" s="68">
        <v>-81.13</v>
      </c>
      <c r="D22" s="68">
        <v>0.92</v>
      </c>
      <c r="E22" s="68">
        <v>9.0399999999999991</v>
      </c>
      <c r="F22" s="69" t="s">
        <v>351</v>
      </c>
      <c r="G22" s="69" t="s">
        <v>352</v>
      </c>
      <c r="H22" s="66"/>
      <c r="J22" s="3" t="s">
        <v>568</v>
      </c>
      <c r="K22" s="3" t="s">
        <v>130</v>
      </c>
      <c r="M22" s="3"/>
      <c r="N22" s="24">
        <v>-21.55</v>
      </c>
      <c r="O22" s="87">
        <v>-79.86</v>
      </c>
      <c r="P22" s="3"/>
      <c r="R22" s="42" t="s">
        <v>413</v>
      </c>
      <c r="S22" s="42">
        <v>24759.679829647437</v>
      </c>
      <c r="T22" s="42">
        <v>34</v>
      </c>
      <c r="U22" s="42">
        <v>728.22587734257172</v>
      </c>
      <c r="V22" s="42"/>
      <c r="W22" s="42"/>
      <c r="X22" s="42"/>
      <c r="Y22"/>
    </row>
    <row r="23" spans="1:25">
      <c r="A23" s="62" t="s">
        <v>353</v>
      </c>
      <c r="B23" s="183">
        <v>90</v>
      </c>
      <c r="C23" s="78">
        <v>-45</v>
      </c>
      <c r="D23" s="78">
        <v>0.7</v>
      </c>
      <c r="E23" s="78">
        <v>19.25</v>
      </c>
      <c r="F23" s="77" t="s">
        <v>354</v>
      </c>
      <c r="G23" s="77" t="s">
        <v>355</v>
      </c>
      <c r="J23" s="3" t="s">
        <v>567</v>
      </c>
      <c r="K23" s="35" t="s">
        <v>319</v>
      </c>
      <c r="M23" s="3"/>
      <c r="N23" s="24">
        <v>-28.31</v>
      </c>
      <c r="O23" s="87">
        <v>-51.13</v>
      </c>
      <c r="P23" s="3"/>
      <c r="R23" s="42"/>
      <c r="S23" s="42"/>
      <c r="T23" s="42"/>
      <c r="U23" s="42"/>
      <c r="V23" s="42"/>
      <c r="W23" s="42"/>
      <c r="X23" s="42"/>
      <c r="Y23"/>
    </row>
    <row r="24" spans="1:25" ht="19" thickBot="1">
      <c r="A24" s="63"/>
      <c r="B24" s="184"/>
      <c r="C24" s="78">
        <v>-19.440000000000001</v>
      </c>
      <c r="D24" s="78">
        <v>1.47</v>
      </c>
      <c r="E24" s="78">
        <v>8.41</v>
      </c>
      <c r="F24" s="77" t="s">
        <v>356</v>
      </c>
      <c r="G24" s="77" t="s">
        <v>357</v>
      </c>
      <c r="J24" s="3" t="s">
        <v>566</v>
      </c>
      <c r="K24" s="35" t="s">
        <v>323</v>
      </c>
      <c r="M24" s="3"/>
      <c r="N24" s="3"/>
      <c r="O24" s="87">
        <v>7.35</v>
      </c>
      <c r="P24" s="3"/>
      <c r="R24" s="88" t="s">
        <v>398</v>
      </c>
      <c r="S24" s="88">
        <v>33839.74047631579</v>
      </c>
      <c r="T24" s="88">
        <v>37</v>
      </c>
      <c r="U24" s="88"/>
      <c r="V24" s="88"/>
      <c r="W24" s="88"/>
      <c r="X24" s="88"/>
      <c r="Y24"/>
    </row>
    <row r="25" spans="1:25">
      <c r="A25" s="61" t="s">
        <v>358</v>
      </c>
      <c r="B25" s="47">
        <v>71</v>
      </c>
      <c r="C25" s="71">
        <v>-36.97</v>
      </c>
      <c r="D25" s="70">
        <v>0.18</v>
      </c>
      <c r="E25" s="70">
        <v>8.2899999999999991</v>
      </c>
      <c r="F25" s="72" t="s">
        <v>52</v>
      </c>
      <c r="G25" s="72" t="s">
        <v>359</v>
      </c>
      <c r="M25" s="3"/>
      <c r="N25" s="3"/>
      <c r="O25" s="87">
        <v>-23.87</v>
      </c>
      <c r="P25" s="3"/>
      <c r="R25"/>
      <c r="S25"/>
      <c r="T25"/>
      <c r="U25"/>
      <c r="V25"/>
      <c r="W25"/>
      <c r="X25"/>
      <c r="Y25"/>
    </row>
    <row r="26" spans="1:25">
      <c r="A26" s="61" t="s">
        <v>345</v>
      </c>
      <c r="B26" s="60">
        <v>69</v>
      </c>
      <c r="C26" s="78">
        <v>-79.86</v>
      </c>
      <c r="D26" s="78">
        <v>0.86</v>
      </c>
      <c r="E26" s="78">
        <v>4.1399999999999997</v>
      </c>
      <c r="F26" s="78"/>
      <c r="G26" s="78" t="s">
        <v>64</v>
      </c>
      <c r="M26" s="3"/>
      <c r="N26" s="3"/>
      <c r="O26" s="26">
        <v>-86.41</v>
      </c>
      <c r="P26" s="3"/>
      <c r="Q26" s="5" t="s">
        <v>392</v>
      </c>
      <c r="R26"/>
      <c r="S26"/>
      <c r="T26"/>
      <c r="U26"/>
      <c r="V26"/>
      <c r="W26"/>
      <c r="X26"/>
      <c r="Y26"/>
    </row>
    <row r="27" spans="1:25">
      <c r="A27" s="64" t="s">
        <v>360</v>
      </c>
      <c r="B27" s="73">
        <v>86</v>
      </c>
      <c r="C27" s="78">
        <v>-51.13</v>
      </c>
      <c r="D27" s="78">
        <v>0.53</v>
      </c>
      <c r="E27" s="78">
        <v>5.73</v>
      </c>
      <c r="F27" s="78"/>
      <c r="G27" s="78" t="s">
        <v>68</v>
      </c>
      <c r="L27" s="5" t="s">
        <v>391</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393</v>
      </c>
    </row>
    <row r="28" spans="1:25">
      <c r="A28" s="64"/>
      <c r="B28" s="74"/>
    </row>
    <row r="29" spans="1:25">
      <c r="A29" s="64"/>
      <c r="B29" s="74"/>
      <c r="N29" s="5" t="s">
        <v>414</v>
      </c>
      <c r="O29" s="5" t="s">
        <v>417</v>
      </c>
      <c r="P29" s="5" t="s">
        <v>418</v>
      </c>
      <c r="Q29" s="5" t="s">
        <v>571</v>
      </c>
      <c r="S29" s="5" t="s">
        <v>572</v>
      </c>
      <c r="T29" s="5" t="s">
        <v>573</v>
      </c>
      <c r="U29" s="5" t="s">
        <v>574</v>
      </c>
    </row>
    <row r="30" spans="1:25">
      <c r="A30" s="65"/>
      <c r="B30" s="75"/>
      <c r="M30" s="5" t="s">
        <v>415</v>
      </c>
      <c r="N30" s="5">
        <f>FTEST(M11:M16, N11:N23)</f>
        <v>0.54694169731455289</v>
      </c>
      <c r="O30" s="5">
        <f>FTEST(M11:M16, O11:O26)</f>
        <v>0.59912761995303299</v>
      </c>
      <c r="P30" s="5">
        <f>FTEST(M11:M16, P11:P13)</f>
        <v>0.77759387624848064</v>
      </c>
      <c r="Q30" s="5">
        <f>FTEST(M11:M16, Q11:Q21)</f>
        <v>0.80710146663623761</v>
      </c>
      <c r="S30" s="5">
        <f>FTEST(N11:N23, Q11:Q21)</f>
        <v>0.63977478045422187</v>
      </c>
      <c r="T30" s="5">
        <f>FTEST(O11:O26, Q11:Q21)</f>
        <v>0.7158438824293456</v>
      </c>
      <c r="U30" s="5">
        <f>FTEST(P11:P13, Q11:Q21)</f>
        <v>0.89217684197575964</v>
      </c>
    </row>
    <row r="31" spans="1:25">
      <c r="A31" s="61" t="s">
        <v>361</v>
      </c>
      <c r="B31" s="78">
        <v>224</v>
      </c>
      <c r="C31" s="78">
        <v>7.35</v>
      </c>
      <c r="D31" s="78">
        <v>-50.92</v>
      </c>
      <c r="E31" s="78">
        <v>3.55</v>
      </c>
      <c r="F31" s="78">
        <v>12.47</v>
      </c>
      <c r="G31" s="78" t="s">
        <v>3</v>
      </c>
      <c r="M31" s="5" t="s">
        <v>416</v>
      </c>
      <c r="N31" s="91">
        <f>TTEST(M11:M16, N11:N23, 2, 2)</f>
        <v>4.6520199643056426E-3</v>
      </c>
      <c r="O31" s="92">
        <f>TTEST(M11:M16, O11:O26, 2, 2)</f>
        <v>5.4513791013514799E-2</v>
      </c>
      <c r="P31" s="91">
        <f>TTEST(M11:M16, P11:P13, 2, 2)</f>
        <v>1.4485556306217005E-2</v>
      </c>
      <c r="Q31" s="5">
        <f>TTEST(M11:M16, Q11:Q21, 2, 2)</f>
        <v>0.16812734186380124</v>
      </c>
      <c r="S31" s="91">
        <f>TTEST(N11:N23, Q11:Q21, 2, 2)</f>
        <v>2.9682004265430932E-2</v>
      </c>
      <c r="T31" s="5">
        <f>TTEST(O11:O26, Q11:Q21, 2, 2)</f>
        <v>0.42794933591644979</v>
      </c>
      <c r="U31" s="92">
        <f>TTEST(P11:P13, Q11:Q21, 2, 2)</f>
        <v>6.1322581706337434E-2</v>
      </c>
    </row>
    <row r="32" spans="1:25">
      <c r="A32" s="61" t="s">
        <v>360</v>
      </c>
      <c r="B32" s="47">
        <v>279</v>
      </c>
      <c r="C32" s="47">
        <v>22.61</v>
      </c>
      <c r="D32" s="47">
        <v>5.97</v>
      </c>
      <c r="E32" s="47">
        <v>12.23</v>
      </c>
      <c r="F32" s="47" t="s">
        <v>362</v>
      </c>
      <c r="G32" s="47" t="s">
        <v>363</v>
      </c>
      <c r="N32" s="5" t="s">
        <v>419</v>
      </c>
      <c r="O32" s="5" t="s">
        <v>420</v>
      </c>
      <c r="P32" s="5" t="s">
        <v>421</v>
      </c>
    </row>
    <row r="33" spans="1:24">
      <c r="A33" s="61" t="s">
        <v>364</v>
      </c>
      <c r="B33" s="77">
        <v>36</v>
      </c>
      <c r="C33" s="77">
        <v>-23.87</v>
      </c>
      <c r="D33" s="77">
        <v>0.91</v>
      </c>
      <c r="E33" s="77">
        <v>8.57</v>
      </c>
      <c r="F33" s="77" t="s">
        <v>365</v>
      </c>
      <c r="G33" s="77" t="s">
        <v>366</v>
      </c>
      <c r="M33" s="5" t="s">
        <v>415</v>
      </c>
      <c r="N33" s="5">
        <f>FTEST(N11:N23, O11:O26)</f>
        <v>0.89264599210358553</v>
      </c>
      <c r="O33" s="5">
        <f>FTEST(O11:O26, P11:P13)</f>
        <v>0.96585072574644504</v>
      </c>
      <c r="P33" s="5">
        <f>FTEST(N11:N23, P11:P13)</f>
        <v>0.91793829150735218</v>
      </c>
    </row>
    <row r="34" spans="1:24">
      <c r="A34" s="61" t="s">
        <v>364</v>
      </c>
      <c r="B34" s="83">
        <v>22</v>
      </c>
      <c r="C34" s="83">
        <v>-34.86</v>
      </c>
      <c r="D34" s="83">
        <v>1.99</v>
      </c>
      <c r="E34" s="83">
        <v>9.31</v>
      </c>
      <c r="F34" s="83"/>
      <c r="G34" s="83" t="s">
        <v>229</v>
      </c>
      <c r="M34" s="5" t="s">
        <v>416</v>
      </c>
      <c r="N34" s="5">
        <f>TTEST(N11:N23, O11:O26, 2, 2)</f>
        <v>0.11262264374318927</v>
      </c>
      <c r="O34" s="5">
        <f>TTEST(O11:O26, P11:P13, 2, 2)</f>
        <v>0.17299049098586242</v>
      </c>
      <c r="P34" s="5">
        <f>TTEST(N11:N23, P11:P13, 2,2)</f>
        <v>0.69581917453865483</v>
      </c>
    </row>
    <row r="36" spans="1:24">
      <c r="A36" s="57" t="s">
        <v>368</v>
      </c>
    </row>
    <row r="37" spans="1:24">
      <c r="A37" s="3" t="s">
        <v>48</v>
      </c>
      <c r="B37" s="24">
        <v>86</v>
      </c>
      <c r="C37" s="24">
        <v>-38.869999999999997</v>
      </c>
      <c r="D37" s="24">
        <v>0.63</v>
      </c>
      <c r="E37" s="24">
        <v>6.57</v>
      </c>
      <c r="F37" s="24" t="s">
        <v>6</v>
      </c>
      <c r="G37" s="24" t="s">
        <v>7</v>
      </c>
      <c r="M37" s="156" t="s">
        <v>423</v>
      </c>
      <c r="N37" s="156"/>
      <c r="O37" s="156"/>
    </row>
    <row r="38" spans="1:24">
      <c r="A38" s="37" t="s">
        <v>48</v>
      </c>
      <c r="B38" s="24">
        <v>76.000000000000142</v>
      </c>
      <c r="C38" s="24">
        <v>-70.14</v>
      </c>
      <c r="D38" s="24">
        <v>0.12</v>
      </c>
      <c r="E38" s="24">
        <v>7.74</v>
      </c>
      <c r="F38" s="24" t="s">
        <v>62</v>
      </c>
      <c r="G38" s="24" t="s">
        <v>63</v>
      </c>
      <c r="M38" s="67" t="s">
        <v>242</v>
      </c>
      <c r="N38" s="24" t="s">
        <v>377</v>
      </c>
      <c r="O38" s="26" t="s">
        <v>378</v>
      </c>
      <c r="P38" s="19" t="s">
        <v>379</v>
      </c>
      <c r="R38" t="s">
        <v>394</v>
      </c>
      <c r="S38"/>
      <c r="T38"/>
      <c r="U38"/>
      <c r="V38"/>
      <c r="W38"/>
      <c r="X38"/>
    </row>
    <row r="39" spans="1:24">
      <c r="A39" s="166" t="s">
        <v>48</v>
      </c>
      <c r="B39" s="160">
        <v>188</v>
      </c>
      <c r="C39" s="4">
        <v>-51.55</v>
      </c>
      <c r="D39" s="4">
        <v>0.5</v>
      </c>
      <c r="E39" s="4">
        <v>11.31</v>
      </c>
      <c r="F39" s="4" t="s">
        <v>29</v>
      </c>
      <c r="G39" s="4" t="s">
        <v>74</v>
      </c>
      <c r="M39" s="67">
        <v>49</v>
      </c>
      <c r="N39" s="24">
        <v>71</v>
      </c>
      <c r="O39" s="26">
        <v>59</v>
      </c>
      <c r="P39" s="84">
        <v>22</v>
      </c>
      <c r="R39"/>
      <c r="S39"/>
      <c r="T39"/>
      <c r="U39"/>
      <c r="V39"/>
      <c r="W39"/>
      <c r="X39"/>
    </row>
    <row r="40" spans="1:24" ht="19" thickBot="1">
      <c r="A40" s="166"/>
      <c r="B40" s="160">
        <f>(A40/"0:0:1")</f>
        <v>0</v>
      </c>
      <c r="C40" s="67">
        <v>-85.35</v>
      </c>
      <c r="D40" s="67">
        <v>0.77</v>
      </c>
      <c r="E40" s="67">
        <v>12.73</v>
      </c>
      <c r="F40" s="67"/>
      <c r="G40" s="67" t="s">
        <v>78</v>
      </c>
      <c r="M40" s="85">
        <v>49</v>
      </c>
      <c r="N40" s="93">
        <v>86</v>
      </c>
      <c r="O40" s="37">
        <v>90</v>
      </c>
      <c r="P40" s="11">
        <v>105</v>
      </c>
      <c r="R40" t="s">
        <v>395</v>
      </c>
      <c r="S40"/>
      <c r="T40"/>
      <c r="U40"/>
      <c r="V40"/>
      <c r="W40"/>
      <c r="X40"/>
    </row>
    <row r="41" spans="1:24">
      <c r="A41" s="166"/>
      <c r="B41" s="160">
        <f>(A41/"0:0:1")</f>
        <v>0</v>
      </c>
      <c r="C41" s="26">
        <v>-86.41</v>
      </c>
      <c r="D41" s="26">
        <v>0.43</v>
      </c>
      <c r="E41" s="26">
        <v>7.94</v>
      </c>
      <c r="F41" s="26" t="s">
        <v>79</v>
      </c>
      <c r="G41" s="26" t="s">
        <v>80</v>
      </c>
      <c r="M41" s="11">
        <v>188</v>
      </c>
      <c r="N41" s="3">
        <v>279</v>
      </c>
      <c r="O41" s="3">
        <v>69</v>
      </c>
      <c r="P41" s="94">
        <v>184</v>
      </c>
      <c r="R41" s="89" t="s">
        <v>396</v>
      </c>
      <c r="S41" s="89" t="s">
        <v>397</v>
      </c>
      <c r="T41" s="89" t="s">
        <v>398</v>
      </c>
      <c r="U41" s="89" t="s">
        <v>399</v>
      </c>
      <c r="V41" s="89" t="s">
        <v>400</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401</v>
      </c>
      <c r="S42" s="42">
        <v>6</v>
      </c>
      <c r="T42" s="42">
        <v>1163.9999999999998</v>
      </c>
      <c r="U42" s="42">
        <v>193.99999999999997</v>
      </c>
      <c r="V42" s="42">
        <v>36080.000000000007</v>
      </c>
      <c r="W42"/>
      <c r="X42"/>
    </row>
    <row r="43" spans="1:24">
      <c r="A43" s="160" t="s">
        <v>158</v>
      </c>
      <c r="B43" s="160">
        <v>105</v>
      </c>
      <c r="C43" s="24">
        <v>-21.55</v>
      </c>
      <c r="D43" s="24">
        <v>1.48</v>
      </c>
      <c r="E43" s="24">
        <v>10.09</v>
      </c>
      <c r="F43" s="24" t="s">
        <v>156</v>
      </c>
      <c r="G43" s="24" t="s">
        <v>159</v>
      </c>
      <c r="M43" s="67">
        <v>182</v>
      </c>
      <c r="N43" s="86">
        <v>71</v>
      </c>
      <c r="O43" s="3">
        <v>224</v>
      </c>
      <c r="P43" s="94"/>
      <c r="R43" s="42" t="s">
        <v>402</v>
      </c>
      <c r="S43" s="42">
        <v>11</v>
      </c>
      <c r="T43" s="42">
        <v>1124.0000000000005</v>
      </c>
      <c r="U43" s="42">
        <v>102.18181818181823</v>
      </c>
      <c r="V43" s="42">
        <v>8493.7636363636302</v>
      </c>
      <c r="W43"/>
      <c r="X43"/>
    </row>
    <row r="44" spans="1:24">
      <c r="A44" s="160"/>
      <c r="B44" s="160"/>
      <c r="C44" s="19">
        <v>10.77</v>
      </c>
      <c r="D44" s="19">
        <v>1.18</v>
      </c>
      <c r="E44" s="19">
        <v>12.37</v>
      </c>
      <c r="F44" s="19" t="s">
        <v>160</v>
      </c>
      <c r="G44" s="19" t="s">
        <v>161</v>
      </c>
      <c r="M44" s="85">
        <v>561</v>
      </c>
      <c r="N44" s="86">
        <v>279</v>
      </c>
      <c r="O44" s="3">
        <v>36.000000000000007</v>
      </c>
      <c r="P44" s="94"/>
      <c r="R44" s="42" t="s">
        <v>403</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404</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369</v>
      </c>
      <c r="M48" s="3"/>
      <c r="N48" s="11">
        <v>105</v>
      </c>
      <c r="O48" s="35">
        <v>69</v>
      </c>
      <c r="P48" s="3"/>
      <c r="R48" t="s">
        <v>405</v>
      </c>
      <c r="S48"/>
      <c r="T48"/>
      <c r="U48"/>
      <c r="V48"/>
      <c r="W48"/>
      <c r="X48"/>
    </row>
    <row r="49" spans="1:24">
      <c r="A49" s="185" t="s">
        <v>370</v>
      </c>
      <c r="B49" s="188">
        <v>184</v>
      </c>
      <c r="C49" s="34">
        <v>-17.54</v>
      </c>
      <c r="D49" s="34">
        <v>0.1</v>
      </c>
      <c r="E49" s="34">
        <v>4.01</v>
      </c>
      <c r="F49" s="34" t="s">
        <v>318</v>
      </c>
      <c r="G49" s="34" t="s">
        <v>319</v>
      </c>
      <c r="M49" s="3"/>
      <c r="N49" s="3">
        <v>46.000000000000099</v>
      </c>
      <c r="O49" s="94">
        <v>86</v>
      </c>
      <c r="P49" s="3"/>
      <c r="R49" s="89" t="s">
        <v>406</v>
      </c>
      <c r="S49" s="89" t="s">
        <v>407</v>
      </c>
      <c r="T49" s="89" t="s">
        <v>408</v>
      </c>
      <c r="U49" s="89" t="s">
        <v>400</v>
      </c>
      <c r="V49" s="89" t="s">
        <v>409</v>
      </c>
      <c r="W49" s="89" t="s">
        <v>410</v>
      </c>
      <c r="X49" s="89" t="s">
        <v>411</v>
      </c>
    </row>
    <row r="50" spans="1:24">
      <c r="A50" s="186"/>
      <c r="B50" s="188"/>
      <c r="C50" s="36">
        <v>-39.72</v>
      </c>
      <c r="D50" s="36">
        <v>29.52</v>
      </c>
      <c r="E50" s="36">
        <v>9.5299999999999994</v>
      </c>
      <c r="F50" s="36" t="s">
        <v>320</v>
      </c>
      <c r="G50" s="36" t="s">
        <v>321</v>
      </c>
      <c r="M50" s="3"/>
      <c r="N50" s="3"/>
      <c r="O50" s="87">
        <v>224</v>
      </c>
      <c r="P50" s="3"/>
      <c r="R50" s="42" t="s">
        <v>412</v>
      </c>
      <c r="S50" s="42">
        <v>44901.827221797779</v>
      </c>
      <c r="T50" s="42">
        <v>3</v>
      </c>
      <c r="U50" s="42">
        <v>14967.27574059926</v>
      </c>
      <c r="V50" s="42">
        <v>1.3330482193287285</v>
      </c>
      <c r="W50" s="90">
        <v>0.28212283365915392</v>
      </c>
      <c r="X50" s="42">
        <v>2.9222771906450378</v>
      </c>
    </row>
    <row r="51" spans="1:24">
      <c r="A51" s="186"/>
      <c r="B51" s="188"/>
      <c r="C51" s="80">
        <v>-100</v>
      </c>
      <c r="D51" s="80">
        <v>1.86</v>
      </c>
      <c r="E51" s="80">
        <v>9.14</v>
      </c>
      <c r="F51" s="80" t="s">
        <v>322</v>
      </c>
      <c r="G51" s="80" t="s">
        <v>323</v>
      </c>
      <c r="M51" s="3"/>
      <c r="N51" s="3"/>
      <c r="O51" s="87">
        <v>36</v>
      </c>
      <c r="P51" s="3"/>
      <c r="R51" s="42" t="s">
        <v>413</v>
      </c>
      <c r="S51" s="42">
        <v>336835.73160173156</v>
      </c>
      <c r="T51" s="42">
        <v>30</v>
      </c>
      <c r="U51" s="42">
        <v>11227.857720057718</v>
      </c>
      <c r="V51" s="42"/>
      <c r="W51" s="42"/>
      <c r="X51" s="42"/>
    </row>
    <row r="52" spans="1:24">
      <c r="A52" s="186"/>
      <c r="B52" s="188"/>
      <c r="C52" s="80">
        <v>-80.069999999999993</v>
      </c>
      <c r="D52" s="80">
        <v>3.44</v>
      </c>
      <c r="E52" s="80">
        <v>9.2200000000000006</v>
      </c>
      <c r="F52" s="80" t="s">
        <v>3</v>
      </c>
      <c r="G52" s="80" t="s">
        <v>324</v>
      </c>
      <c r="M52" s="3"/>
      <c r="N52" s="11"/>
      <c r="O52" s="11">
        <v>188</v>
      </c>
      <c r="P52" s="3"/>
      <c r="R52" s="42"/>
      <c r="S52" s="42"/>
      <c r="T52" s="42"/>
      <c r="U52" s="42"/>
      <c r="V52" s="42"/>
      <c r="W52" s="42"/>
      <c r="X52" s="42"/>
    </row>
    <row r="53" spans="1:24" ht="19" thickBot="1">
      <c r="A53" s="187"/>
      <c r="B53" s="188"/>
      <c r="C53" s="36">
        <v>-43.1</v>
      </c>
      <c r="D53" s="36">
        <v>1.83</v>
      </c>
      <c r="E53" s="36">
        <v>8.19</v>
      </c>
      <c r="F53" s="36" t="s">
        <v>325</v>
      </c>
      <c r="G53" s="36" t="s">
        <v>326</v>
      </c>
      <c r="R53" s="88" t="s">
        <v>398</v>
      </c>
      <c r="S53" s="88">
        <v>381737.55882352934</v>
      </c>
      <c r="T53" s="88">
        <v>33</v>
      </c>
      <c r="U53" s="88"/>
      <c r="V53" s="88"/>
      <c r="W53" s="88"/>
      <c r="X53" s="88"/>
    </row>
    <row r="54" spans="1:24">
      <c r="A54" s="61" t="s">
        <v>371</v>
      </c>
      <c r="B54" s="36">
        <v>58</v>
      </c>
      <c r="C54" s="80">
        <v>-33.17</v>
      </c>
      <c r="D54" s="80">
        <v>0.52</v>
      </c>
      <c r="E54" s="80">
        <v>12.58</v>
      </c>
      <c r="F54" s="80"/>
      <c r="G54" s="80" t="s">
        <v>372</v>
      </c>
    </row>
    <row r="55" spans="1:24">
      <c r="A55" s="61" t="s">
        <v>370</v>
      </c>
      <c r="B55" s="36">
        <v>164</v>
      </c>
      <c r="C55" s="81">
        <v>-53.66</v>
      </c>
      <c r="D55" s="82">
        <v>0.19</v>
      </c>
      <c r="E55" s="82">
        <v>15.32</v>
      </c>
      <c r="F55" s="82" t="s">
        <v>373</v>
      </c>
      <c r="G55" s="82" t="s">
        <v>374</v>
      </c>
    </row>
    <row r="56" spans="1:24">
      <c r="A56" s="61" t="s">
        <v>370</v>
      </c>
      <c r="B56" s="36">
        <v>124</v>
      </c>
      <c r="C56" s="80">
        <v>-40.770000000000003</v>
      </c>
      <c r="D56" s="80">
        <v>0.21</v>
      </c>
      <c r="E56" s="80">
        <v>14.61</v>
      </c>
      <c r="F56" s="80" t="s">
        <v>373</v>
      </c>
      <c r="G56" s="80" t="s">
        <v>375</v>
      </c>
    </row>
    <row r="57" spans="1:24">
      <c r="A57" s="61" t="s">
        <v>370</v>
      </c>
      <c r="B57" s="36">
        <v>213</v>
      </c>
      <c r="C57" s="80">
        <v>-20.07</v>
      </c>
      <c r="D57" s="80">
        <v>4.46</v>
      </c>
      <c r="E57" s="80">
        <v>24.96</v>
      </c>
      <c r="F57" s="80" t="s">
        <v>3</v>
      </c>
      <c r="G57" s="80" t="s">
        <v>376</v>
      </c>
    </row>
    <row r="58" spans="1:24">
      <c r="A58" s="1" t="s">
        <v>380</v>
      </c>
      <c r="B58" s="66">
        <v>182</v>
      </c>
      <c r="C58" s="66">
        <v>-51.76</v>
      </c>
      <c r="D58" s="66">
        <v>2.52</v>
      </c>
      <c r="E58" s="66">
        <v>15.23</v>
      </c>
      <c r="F58" s="66" t="s">
        <v>29</v>
      </c>
      <c r="G58" s="66" t="s">
        <v>381</v>
      </c>
      <c r="O58" s="10"/>
    </row>
    <row r="59" spans="1:24">
      <c r="A59" s="18" t="s">
        <v>382</v>
      </c>
      <c r="B59" s="69">
        <v>561</v>
      </c>
      <c r="C59" s="69">
        <v>-32.96</v>
      </c>
      <c r="D59" s="69">
        <v>23.02</v>
      </c>
      <c r="E59" s="69">
        <v>10.11</v>
      </c>
      <c r="F59" s="69" t="s">
        <v>383</v>
      </c>
      <c r="G59" s="69" t="s">
        <v>384</v>
      </c>
      <c r="O59" s="9"/>
    </row>
  </sheetData>
  <mergeCells count="12">
    <mergeCell ref="M37:O37"/>
    <mergeCell ref="A49:A53"/>
    <mergeCell ref="B49:B53"/>
    <mergeCell ref="B6:B7"/>
    <mergeCell ref="B10:B13"/>
    <mergeCell ref="M9:Q9"/>
    <mergeCell ref="A2:G2"/>
    <mergeCell ref="B23:B24"/>
    <mergeCell ref="A39:A41"/>
    <mergeCell ref="B39:B41"/>
    <mergeCell ref="A43:A44"/>
    <mergeCell ref="B43:B4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D15" workbookViewId="0">
      <selection activeCell="P32" sqref="O29:P32"/>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387</v>
      </c>
      <c r="N3" s="5" t="s">
        <v>388</v>
      </c>
      <c r="O3" s="5" t="s">
        <v>1</v>
      </c>
      <c r="P3" s="5" t="s">
        <v>389</v>
      </c>
      <c r="Q3" s="5" t="s">
        <v>390</v>
      </c>
    </row>
    <row r="4" spans="1:24">
      <c r="A4" s="3" t="s">
        <v>51</v>
      </c>
      <c r="B4" s="23">
        <v>70</v>
      </c>
      <c r="C4" s="23">
        <v>89.37</v>
      </c>
      <c r="D4" s="23">
        <v>1.29</v>
      </c>
      <c r="E4" s="23">
        <v>5.39</v>
      </c>
      <c r="F4" s="23" t="s">
        <v>37</v>
      </c>
      <c r="G4" s="23" t="s">
        <v>162</v>
      </c>
      <c r="L4" s="21" t="s">
        <v>426</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427</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428</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424</v>
      </c>
    </row>
    <row r="8" spans="1:24">
      <c r="A8" s="5" t="s">
        <v>18</v>
      </c>
      <c r="B8" s="5">
        <v>69</v>
      </c>
      <c r="C8" s="22">
        <v>16.48</v>
      </c>
      <c r="D8" s="22">
        <v>0.6</v>
      </c>
      <c r="E8" s="22">
        <v>11.84</v>
      </c>
      <c r="F8" s="21" t="s">
        <v>20</v>
      </c>
      <c r="G8" s="21" t="s">
        <v>39</v>
      </c>
      <c r="M8" s="156" t="s">
        <v>1</v>
      </c>
      <c r="N8" s="156"/>
      <c r="O8" s="156"/>
    </row>
    <row r="9" spans="1:24">
      <c r="A9" s="3" t="s">
        <v>22</v>
      </c>
      <c r="B9" s="5">
        <v>37.000000000000043</v>
      </c>
      <c r="C9" s="22">
        <v>37.82</v>
      </c>
      <c r="D9" s="22">
        <v>1.04</v>
      </c>
      <c r="E9" s="22">
        <v>7.49</v>
      </c>
      <c r="F9" s="21" t="s">
        <v>20</v>
      </c>
      <c r="G9" s="21" t="s">
        <v>23</v>
      </c>
      <c r="J9" s="21" t="s">
        <v>260</v>
      </c>
      <c r="K9" s="31" t="s">
        <v>269</v>
      </c>
      <c r="L9" s="23" t="s">
        <v>428</v>
      </c>
      <c r="M9" s="21" t="s">
        <v>426</v>
      </c>
      <c r="N9" s="31" t="s">
        <v>427</v>
      </c>
      <c r="O9" s="23" t="s">
        <v>428</v>
      </c>
      <c r="Q9" t="s">
        <v>394</v>
      </c>
      <c r="R9"/>
      <c r="S9"/>
      <c r="T9"/>
      <c r="U9"/>
      <c r="V9"/>
      <c r="W9"/>
      <c r="X9"/>
    </row>
    <row r="10" spans="1:24">
      <c r="A10" s="3" t="s">
        <v>25</v>
      </c>
      <c r="B10" s="5">
        <v>38.000000000000071</v>
      </c>
      <c r="C10" s="22">
        <v>21.97</v>
      </c>
      <c r="D10" s="22">
        <v>0.77</v>
      </c>
      <c r="E10" s="22">
        <v>9.07</v>
      </c>
      <c r="F10" s="21"/>
      <c r="G10" s="21" t="s">
        <v>40</v>
      </c>
      <c r="I10" s="5" t="s">
        <v>563</v>
      </c>
      <c r="J10" s="5">
        <f>AVERAGE(M10:M63)</f>
        <v>46.21314814814815</v>
      </c>
      <c r="K10" s="5">
        <f>AVERAGE(N10:N14)</f>
        <v>53.870000000000005</v>
      </c>
      <c r="L10" s="5">
        <f>AVERAGE(O10:O12)</f>
        <v>47.043333333333329</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I11" s="5" t="s">
        <v>515</v>
      </c>
      <c r="J11" s="5">
        <f>STDEV(M10:M63)</f>
        <v>25.943839987526772</v>
      </c>
      <c r="K11" s="5">
        <f>STDEV(N10:N14)</f>
        <v>29.373566347993897</v>
      </c>
      <c r="L11" s="5">
        <f>STDEV(O10:O12)</f>
        <v>36.886778570828518</v>
      </c>
      <c r="M11" s="22">
        <v>16.48</v>
      </c>
      <c r="N11" s="4">
        <v>20.49</v>
      </c>
      <c r="O11" s="24">
        <v>21.76</v>
      </c>
      <c r="Q11" t="s">
        <v>395</v>
      </c>
      <c r="R11"/>
      <c r="S11"/>
      <c r="T11"/>
      <c r="U11"/>
      <c r="V11"/>
      <c r="W11"/>
      <c r="X11"/>
    </row>
    <row r="12" spans="1:24">
      <c r="A12" s="3" t="s">
        <v>59</v>
      </c>
      <c r="B12" s="5">
        <v>33.000000000000064</v>
      </c>
      <c r="C12" s="22">
        <v>58.73</v>
      </c>
      <c r="D12" s="22">
        <v>0.15</v>
      </c>
      <c r="E12" s="22">
        <v>5.66</v>
      </c>
      <c r="F12" s="22" t="s">
        <v>37</v>
      </c>
      <c r="G12" s="22" t="s">
        <v>60</v>
      </c>
      <c r="I12" s="5" t="s">
        <v>564</v>
      </c>
      <c r="J12" s="5">
        <f>COUNTA(M10:M63)</f>
        <v>54</v>
      </c>
      <c r="K12" s="5">
        <f>COUNTA(N10:N14)</f>
        <v>5</v>
      </c>
      <c r="L12" s="5">
        <f>COUNTA(O10:O12)</f>
        <v>3</v>
      </c>
      <c r="M12" s="22">
        <v>37.82</v>
      </c>
      <c r="N12" s="100">
        <v>37.18</v>
      </c>
      <c r="O12" s="47">
        <v>30</v>
      </c>
      <c r="Q12" s="89" t="s">
        <v>396</v>
      </c>
      <c r="R12" s="89" t="s">
        <v>397</v>
      </c>
      <c r="S12" s="89" t="s">
        <v>398</v>
      </c>
      <c r="T12" s="89" t="s">
        <v>399</v>
      </c>
      <c r="U12" s="89" t="s">
        <v>400</v>
      </c>
      <c r="V12"/>
      <c r="W12"/>
      <c r="X12"/>
    </row>
    <row r="13" spans="1:24">
      <c r="A13" s="166" t="s">
        <v>81</v>
      </c>
      <c r="B13" s="160">
        <v>90.999999999999943</v>
      </c>
      <c r="C13" s="22">
        <v>69.72</v>
      </c>
      <c r="D13" s="22">
        <v>0.98</v>
      </c>
      <c r="E13" s="22">
        <v>5.71</v>
      </c>
      <c r="F13" s="22" t="s">
        <v>85</v>
      </c>
      <c r="G13" s="22" t="s">
        <v>86</v>
      </c>
      <c r="M13" s="22">
        <v>21.97</v>
      </c>
      <c r="N13" s="100">
        <v>57.46</v>
      </c>
      <c r="Q13" s="42" t="s">
        <v>429</v>
      </c>
      <c r="R13" s="42">
        <v>54</v>
      </c>
      <c r="S13" s="42">
        <v>2495.5100000000002</v>
      </c>
      <c r="T13" s="42">
        <v>46.21314814814815</v>
      </c>
      <c r="U13" s="42">
        <v>673.0828332983931</v>
      </c>
      <c r="V13"/>
      <c r="W13"/>
      <c r="X13"/>
    </row>
    <row r="14" spans="1:24">
      <c r="A14" s="166"/>
      <c r="B14" s="160"/>
      <c r="C14" s="22">
        <v>69.510000000000005</v>
      </c>
      <c r="D14" s="22">
        <v>1.23</v>
      </c>
      <c r="E14" s="22">
        <v>6.84</v>
      </c>
      <c r="F14" s="22" t="s">
        <v>87</v>
      </c>
      <c r="G14" s="22" t="s">
        <v>88</v>
      </c>
      <c r="M14" s="22">
        <v>41.83</v>
      </c>
      <c r="N14" s="4">
        <v>99.08</v>
      </c>
      <c r="Q14" s="42" t="s">
        <v>430</v>
      </c>
      <c r="R14" s="42">
        <v>5</v>
      </c>
      <c r="S14" s="42">
        <v>269.35000000000002</v>
      </c>
      <c r="T14" s="42">
        <v>53.870000000000005</v>
      </c>
      <c r="U14" s="42">
        <v>862.80639999999948</v>
      </c>
      <c r="V14"/>
      <c r="W14"/>
      <c r="X14"/>
    </row>
    <row r="15" spans="1:24" ht="19" thickBot="1">
      <c r="A15" s="17" t="s">
        <v>275</v>
      </c>
      <c r="B15" s="192">
        <v>96</v>
      </c>
      <c r="C15" s="22">
        <v>31.06</v>
      </c>
      <c r="D15" s="22">
        <v>0.45</v>
      </c>
      <c r="E15" s="22">
        <v>11.75</v>
      </c>
      <c r="F15" s="22"/>
      <c r="G15" s="22" t="s">
        <v>278</v>
      </c>
      <c r="M15" s="22">
        <v>58.73</v>
      </c>
      <c r="Q15" s="88" t="s">
        <v>431</v>
      </c>
      <c r="R15" s="88">
        <v>3</v>
      </c>
      <c r="S15" s="88">
        <v>141.13</v>
      </c>
      <c r="T15" s="88">
        <v>47.043333333333329</v>
      </c>
      <c r="U15" s="88">
        <v>1360.6344333333341</v>
      </c>
      <c r="V15"/>
      <c r="W15"/>
      <c r="X15"/>
    </row>
    <row r="16" spans="1:24">
      <c r="A16" s="17" t="s">
        <v>275</v>
      </c>
      <c r="B16" s="174"/>
      <c r="C16" s="4">
        <v>55.14</v>
      </c>
      <c r="D16" s="4">
        <v>0.85</v>
      </c>
      <c r="E16" s="4">
        <v>5.53</v>
      </c>
      <c r="F16" s="4"/>
      <c r="G16" s="4" t="s">
        <v>91</v>
      </c>
      <c r="M16" s="22">
        <v>69.72</v>
      </c>
      <c r="Q16"/>
      <c r="R16"/>
      <c r="S16"/>
      <c r="T16"/>
      <c r="U16"/>
      <c r="V16"/>
      <c r="W16"/>
      <c r="X16"/>
    </row>
    <row r="17" spans="1:24">
      <c r="A17" s="17" t="s">
        <v>275</v>
      </c>
      <c r="B17" s="193"/>
      <c r="C17" s="4">
        <v>20.49</v>
      </c>
      <c r="D17" s="4">
        <v>0.75</v>
      </c>
      <c r="E17" s="4">
        <v>6.14</v>
      </c>
      <c r="F17" s="4"/>
      <c r="G17" s="4" t="s">
        <v>92</v>
      </c>
      <c r="M17" s="22">
        <v>69.510000000000005</v>
      </c>
      <c r="Q17"/>
      <c r="R17"/>
      <c r="S17"/>
      <c r="T17"/>
      <c r="U17"/>
      <c r="V17"/>
      <c r="W17"/>
      <c r="X17"/>
    </row>
    <row r="18" spans="1:24" ht="19" thickBot="1">
      <c r="A18" s="160" t="s">
        <v>192</v>
      </c>
      <c r="B18" s="194">
        <v>42.999999999999929</v>
      </c>
      <c r="C18" s="22">
        <v>-2.54</v>
      </c>
      <c r="D18" s="22">
        <v>0.62</v>
      </c>
      <c r="E18" s="22">
        <v>6.76</v>
      </c>
      <c r="F18" s="22" t="s">
        <v>85</v>
      </c>
      <c r="G18" s="22" t="s">
        <v>94</v>
      </c>
      <c r="M18" s="22">
        <v>31.06</v>
      </c>
      <c r="Q18" t="s">
        <v>405</v>
      </c>
      <c r="R18"/>
      <c r="S18"/>
      <c r="T18"/>
      <c r="U18"/>
      <c r="V18"/>
      <c r="W18"/>
      <c r="X18"/>
    </row>
    <row r="19" spans="1:24">
      <c r="A19" s="160"/>
      <c r="B19" s="194"/>
      <c r="C19" s="22">
        <v>26.62</v>
      </c>
      <c r="D19" s="22">
        <v>1.03</v>
      </c>
      <c r="E19" s="22">
        <v>5.29</v>
      </c>
      <c r="F19" s="22" t="s">
        <v>87</v>
      </c>
      <c r="G19" s="22" t="s">
        <v>95</v>
      </c>
      <c r="M19" s="22">
        <v>-2.54</v>
      </c>
      <c r="Q19" s="89" t="s">
        <v>406</v>
      </c>
      <c r="R19" s="89" t="s">
        <v>407</v>
      </c>
      <c r="S19" s="89" t="s">
        <v>408</v>
      </c>
      <c r="T19" s="89" t="s">
        <v>400</v>
      </c>
      <c r="U19" s="89" t="s">
        <v>409</v>
      </c>
      <c r="V19" s="89" t="s">
        <v>410</v>
      </c>
      <c r="W19" s="89" t="s">
        <v>411</v>
      </c>
      <c r="X19"/>
    </row>
    <row r="20" spans="1:24">
      <c r="A20" s="3" t="s">
        <v>21</v>
      </c>
      <c r="B20" s="21">
        <v>58.999999999999837</v>
      </c>
      <c r="C20" s="22">
        <v>78.8</v>
      </c>
      <c r="D20" s="22">
        <v>4.2</v>
      </c>
      <c r="E20" s="22">
        <v>7.91</v>
      </c>
      <c r="F20" s="22" t="s">
        <v>37</v>
      </c>
      <c r="G20" s="21" t="s">
        <v>101</v>
      </c>
      <c r="M20" s="22">
        <v>26.62</v>
      </c>
      <c r="Q20" s="42" t="s">
        <v>412</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413</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398</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c r="O29" s="5" t="s">
        <v>578</v>
      </c>
      <c r="P29" s="5" t="s">
        <v>579</v>
      </c>
    </row>
    <row r="30" spans="1:24">
      <c r="A30" s="43" t="s">
        <v>146</v>
      </c>
      <c r="B30" s="97">
        <v>96.999999999999986</v>
      </c>
      <c r="C30" s="21">
        <v>25.35</v>
      </c>
      <c r="D30" s="21">
        <v>1.55</v>
      </c>
      <c r="E30" s="21">
        <v>6.46</v>
      </c>
      <c r="F30" s="21" t="s">
        <v>87</v>
      </c>
      <c r="G30" s="21" t="s">
        <v>147</v>
      </c>
      <c r="M30" s="21">
        <v>18.8</v>
      </c>
      <c r="O30" s="3" t="s">
        <v>260</v>
      </c>
      <c r="P30" s="3" t="s">
        <v>88</v>
      </c>
    </row>
    <row r="31" spans="1:24">
      <c r="A31" s="162" t="s">
        <v>27</v>
      </c>
      <c r="B31" s="195">
        <v>189</v>
      </c>
      <c r="C31" s="21">
        <v>43.1</v>
      </c>
      <c r="D31" s="21">
        <v>1.1499999999999999</v>
      </c>
      <c r="E31" s="21">
        <v>7.68</v>
      </c>
      <c r="F31" s="21" t="s">
        <v>87</v>
      </c>
      <c r="G31" s="21" t="s">
        <v>150</v>
      </c>
      <c r="M31" s="21">
        <v>25.35</v>
      </c>
      <c r="O31" s="3" t="s">
        <v>269</v>
      </c>
      <c r="P31" s="3" t="s">
        <v>167</v>
      </c>
    </row>
    <row r="32" spans="1:24">
      <c r="A32" s="162"/>
      <c r="B32" s="195"/>
      <c r="C32" s="21">
        <v>62.11</v>
      </c>
      <c r="D32" s="21">
        <v>1.34</v>
      </c>
      <c r="E32" s="21">
        <v>10.43</v>
      </c>
      <c r="F32" s="21" t="s">
        <v>37</v>
      </c>
      <c r="G32" s="21" t="s">
        <v>151</v>
      </c>
      <c r="M32" s="21">
        <v>43.1</v>
      </c>
      <c r="O32" s="3" t="s">
        <v>428</v>
      </c>
      <c r="P32" s="35" t="s">
        <v>228</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53" t="s">
        <v>171</v>
      </c>
      <c r="B35" s="191">
        <v>50</v>
      </c>
      <c r="C35" s="21">
        <v>47.11</v>
      </c>
      <c r="D35" s="21">
        <v>1.42</v>
      </c>
      <c r="E35" s="21">
        <v>6.94</v>
      </c>
      <c r="F35" s="21" t="s">
        <v>172</v>
      </c>
      <c r="G35" s="21" t="s">
        <v>173</v>
      </c>
      <c r="M35" s="21">
        <v>82.82</v>
      </c>
    </row>
    <row r="36" spans="1:13">
      <c r="A36" s="154"/>
      <c r="B36" s="191"/>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91">
        <v>90.000000000000057</v>
      </c>
      <c r="C41" s="21">
        <v>49.23</v>
      </c>
      <c r="D41" s="21">
        <v>0.78</v>
      </c>
      <c r="E41" s="21">
        <v>7.14</v>
      </c>
      <c r="F41" s="21" t="s">
        <v>47</v>
      </c>
      <c r="G41" s="21" t="s">
        <v>79</v>
      </c>
      <c r="M41" s="21">
        <v>14.58</v>
      </c>
    </row>
    <row r="42" spans="1:13">
      <c r="B42" s="191"/>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425</v>
      </c>
      <c r="M52" s="22">
        <v>24.45</v>
      </c>
    </row>
    <row r="53" spans="1:13">
      <c r="A53" s="3" t="s">
        <v>253</v>
      </c>
      <c r="B53" s="160">
        <v>84</v>
      </c>
      <c r="C53" s="22">
        <v>24.15</v>
      </c>
      <c r="D53" s="22">
        <v>29.37</v>
      </c>
      <c r="E53" s="22">
        <v>0.75</v>
      </c>
      <c r="F53" s="22">
        <v>6.82</v>
      </c>
      <c r="G53" s="22" t="s">
        <v>47</v>
      </c>
      <c r="H53" s="3" t="s">
        <v>251</v>
      </c>
      <c r="M53" s="22">
        <v>53.45</v>
      </c>
    </row>
    <row r="54" spans="1:13">
      <c r="A54" s="3"/>
      <c r="B54" s="160"/>
      <c r="C54" s="22">
        <v>24.45</v>
      </c>
      <c r="D54" s="22">
        <v>54.72</v>
      </c>
      <c r="E54" s="22">
        <v>0.66</v>
      </c>
      <c r="F54" s="22">
        <v>7.12</v>
      </c>
      <c r="G54" s="22" t="s">
        <v>37</v>
      </c>
      <c r="H54" s="3" t="s">
        <v>252</v>
      </c>
      <c r="M54" s="22">
        <v>51.13</v>
      </c>
    </row>
    <row r="55" spans="1:13">
      <c r="A55" s="160" t="s">
        <v>11</v>
      </c>
      <c r="B55" s="160">
        <v>63</v>
      </c>
      <c r="C55" s="100">
        <v>37.18</v>
      </c>
      <c r="D55" s="100">
        <v>1.38</v>
      </c>
      <c r="E55" s="100">
        <v>6.57</v>
      </c>
      <c r="F55" s="100" t="s">
        <v>75</v>
      </c>
      <c r="G55" s="100" t="s">
        <v>76</v>
      </c>
      <c r="H55" s="3"/>
      <c r="M55" s="22">
        <v>66.34</v>
      </c>
    </row>
    <row r="56" spans="1:13">
      <c r="A56" s="160"/>
      <c r="B56" s="160"/>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56" t="s">
        <v>255</v>
      </c>
      <c r="N67" s="156"/>
      <c r="O67" s="156"/>
    </row>
    <row r="68" spans="1:23">
      <c r="A68" s="3" t="s">
        <v>5</v>
      </c>
      <c r="B68" s="86">
        <v>38</v>
      </c>
      <c r="C68" s="47">
        <v>30</v>
      </c>
      <c r="D68" s="47">
        <v>0.56000000000000005</v>
      </c>
      <c r="E68" s="47">
        <v>7.13</v>
      </c>
      <c r="F68" s="47" t="s">
        <v>219</v>
      </c>
      <c r="G68" s="47" t="s">
        <v>228</v>
      </c>
      <c r="M68" s="21" t="s">
        <v>426</v>
      </c>
      <c r="N68" s="31" t="s">
        <v>427</v>
      </c>
      <c r="O68" s="23" t="s">
        <v>428</v>
      </c>
      <c r="Q68" t="s">
        <v>394</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395</v>
      </c>
      <c r="R70"/>
      <c r="S70"/>
      <c r="T70"/>
      <c r="U70"/>
      <c r="V70"/>
      <c r="W70"/>
    </row>
    <row r="71" spans="1:23">
      <c r="M71" s="5">
        <v>37.000000000000043</v>
      </c>
      <c r="N71" s="4">
        <v>94.000000000000114</v>
      </c>
      <c r="O71" s="86">
        <v>38</v>
      </c>
      <c r="Q71" s="89" t="s">
        <v>396</v>
      </c>
      <c r="R71" s="89" t="s">
        <v>397</v>
      </c>
      <c r="S71" s="89" t="s">
        <v>398</v>
      </c>
      <c r="T71" s="89" t="s">
        <v>399</v>
      </c>
      <c r="U71" s="89" t="s">
        <v>400</v>
      </c>
      <c r="V71"/>
      <c r="W71"/>
    </row>
    <row r="72" spans="1:23">
      <c r="M72" s="5">
        <v>38.000000000000071</v>
      </c>
      <c r="Q72" s="42" t="s">
        <v>429</v>
      </c>
      <c r="R72" s="42">
        <v>48</v>
      </c>
      <c r="S72" s="42">
        <v>4269</v>
      </c>
      <c r="T72" s="42">
        <v>88.9375</v>
      </c>
      <c r="U72" s="42">
        <v>3763.5492021276618</v>
      </c>
      <c r="V72"/>
      <c r="W72"/>
    </row>
    <row r="73" spans="1:23">
      <c r="M73" s="5">
        <v>77.000000000000099</v>
      </c>
      <c r="N73" s="9"/>
      <c r="Q73" s="42" t="s">
        <v>430</v>
      </c>
      <c r="R73" s="42">
        <v>3</v>
      </c>
      <c r="S73" s="42">
        <v>253.00000000000011</v>
      </c>
      <c r="T73" s="42">
        <v>84.333333333333371</v>
      </c>
      <c r="U73" s="42">
        <v>342.33333333333394</v>
      </c>
      <c r="V73"/>
      <c r="W73"/>
    </row>
    <row r="74" spans="1:23" ht="19" thickBot="1">
      <c r="M74" s="5">
        <v>33.000000000000064</v>
      </c>
      <c r="Q74" s="88" t="s">
        <v>431</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405</v>
      </c>
      <c r="R77"/>
      <c r="S77"/>
      <c r="T77"/>
      <c r="U77"/>
      <c r="V77"/>
      <c r="W77"/>
    </row>
    <row r="78" spans="1:23">
      <c r="M78" s="21">
        <v>58.999999999999837</v>
      </c>
      <c r="Q78" s="89" t="s">
        <v>406</v>
      </c>
      <c r="R78" s="89" t="s">
        <v>407</v>
      </c>
      <c r="S78" s="89" t="s">
        <v>408</v>
      </c>
      <c r="T78" s="89" t="s">
        <v>400</v>
      </c>
      <c r="U78" s="89" t="s">
        <v>409</v>
      </c>
      <c r="V78" s="89" t="s">
        <v>410</v>
      </c>
      <c r="W78" s="89" t="s">
        <v>411</v>
      </c>
    </row>
    <row r="79" spans="1:23">
      <c r="M79" s="21">
        <v>16.999999999999861</v>
      </c>
      <c r="Q79" s="42" t="s">
        <v>412</v>
      </c>
      <c r="R79" s="42">
        <v>755.28009259252576</v>
      </c>
      <c r="S79" s="42">
        <v>2</v>
      </c>
      <c r="T79" s="42">
        <v>377.64004629626288</v>
      </c>
      <c r="U79" s="42">
        <v>0.10684991962335197</v>
      </c>
      <c r="V79" s="42">
        <v>0.8988611713069723</v>
      </c>
      <c r="W79" s="42">
        <v>3.1787992920529744</v>
      </c>
    </row>
    <row r="80" spans="1:23">
      <c r="M80" s="21">
        <v>73.999999999999787</v>
      </c>
      <c r="Q80" s="42" t="s">
        <v>413</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398</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workbookViewId="0">
      <selection activeCell="K20" sqref="K20:K21"/>
    </sheetView>
  </sheetViews>
  <sheetFormatPr baseColWidth="12" defaultRowHeight="18" x14ac:dyDescent="0"/>
  <sheetData>
    <row r="1" spans="1:19">
      <c r="J1" s="1"/>
      <c r="K1" s="168" t="s">
        <v>441</v>
      </c>
      <c r="L1" s="168"/>
      <c r="N1" s="1"/>
      <c r="O1" s="168" t="s">
        <v>457</v>
      </c>
      <c r="P1" s="168"/>
      <c r="Q1" s="1"/>
    </row>
    <row r="2" spans="1:19">
      <c r="A2" s="144" t="s">
        <v>440</v>
      </c>
      <c r="B2" s="144"/>
      <c r="C2" s="144"/>
      <c r="G2" t="s">
        <v>442</v>
      </c>
      <c r="H2" t="s">
        <v>443</v>
      </c>
      <c r="J2" s="1" t="s">
        <v>456</v>
      </c>
      <c r="K2" s="1" t="s">
        <v>442</v>
      </c>
      <c r="L2" s="1" t="s">
        <v>443</v>
      </c>
      <c r="N2" s="1" t="s">
        <v>456</v>
      </c>
      <c r="O2" s="1" t="s">
        <v>458</v>
      </c>
      <c r="P2" s="1" t="s">
        <v>459</v>
      </c>
      <c r="Q2" s="1" t="s">
        <v>460</v>
      </c>
      <c r="S2" t="s">
        <v>461</v>
      </c>
    </row>
    <row r="3" spans="1:19">
      <c r="A3" t="s">
        <v>436</v>
      </c>
      <c r="F3" t="s">
        <v>441</v>
      </c>
      <c r="G3">
        <v>36</v>
      </c>
      <c r="H3">
        <v>9</v>
      </c>
      <c r="I3" t="s">
        <v>466</v>
      </c>
      <c r="J3" s="1" t="s">
        <v>451</v>
      </c>
      <c r="K3" s="1">
        <v>36</v>
      </c>
      <c r="L3" s="1">
        <v>9</v>
      </c>
      <c r="N3" s="1" t="s">
        <v>451</v>
      </c>
      <c r="O3" s="1">
        <v>0.12139129095746982</v>
      </c>
      <c r="P3" s="1">
        <v>0.34689912774848936</v>
      </c>
      <c r="Q3" s="1">
        <v>-0.21247577609848489</v>
      </c>
      <c r="S3">
        <f>TTEST(P3:P12, Q3:Q12, 2, 1)</f>
        <v>0.34431909936118799</v>
      </c>
    </row>
    <row r="4" spans="1:19">
      <c r="A4" t="s">
        <v>437</v>
      </c>
      <c r="B4" t="s">
        <v>438</v>
      </c>
      <c r="C4" t="s">
        <v>439</v>
      </c>
      <c r="I4" t="s">
        <v>467</v>
      </c>
      <c r="J4" s="1" t="s">
        <v>483</v>
      </c>
      <c r="K4" s="1">
        <v>8</v>
      </c>
      <c r="L4" s="1">
        <v>10</v>
      </c>
      <c r="N4" s="1" t="s">
        <v>483</v>
      </c>
      <c r="O4" s="1">
        <v>6.7715014856390851E-2</v>
      </c>
      <c r="P4" s="1">
        <v>0.56132332531631868</v>
      </c>
      <c r="Q4" s="1">
        <v>-0.23630029503320751</v>
      </c>
    </row>
    <row r="5" spans="1:19">
      <c r="A5">
        <v>0.12139129095746982</v>
      </c>
      <c r="B5">
        <v>0.34689912774848936</v>
      </c>
      <c r="C5">
        <v>-0.21247577609848489</v>
      </c>
      <c r="I5" t="s">
        <v>468</v>
      </c>
      <c r="J5" s="1" t="s">
        <v>452</v>
      </c>
      <c r="K5" s="1">
        <v>25</v>
      </c>
      <c r="L5" s="1">
        <v>18</v>
      </c>
      <c r="N5" s="1" t="s">
        <v>452</v>
      </c>
      <c r="O5" s="1">
        <v>0.50179497238802762</v>
      </c>
      <c r="P5" s="1">
        <v>0.25763174213353329</v>
      </c>
      <c r="Q5" s="1">
        <v>0.72935735407409352</v>
      </c>
    </row>
    <row r="6" spans="1:19">
      <c r="I6" t="s">
        <v>480</v>
      </c>
      <c r="J6" s="1" t="s">
        <v>453</v>
      </c>
      <c r="K6">
        <v>10</v>
      </c>
      <c r="L6">
        <v>6</v>
      </c>
      <c r="N6" s="1" t="s">
        <v>453</v>
      </c>
      <c r="O6" s="1">
        <v>0.79116182499592191</v>
      </c>
      <c r="P6" s="1">
        <v>0.68737713118680321</v>
      </c>
      <c r="Q6" s="1">
        <v>0.97544574044752941</v>
      </c>
    </row>
    <row r="7" spans="1:19">
      <c r="A7" t="s">
        <v>61</v>
      </c>
      <c r="I7" t="s">
        <v>489</v>
      </c>
      <c r="J7" s="1" t="s">
        <v>454</v>
      </c>
      <c r="K7" s="1">
        <v>9</v>
      </c>
      <c r="L7" s="1">
        <v>8</v>
      </c>
      <c r="N7" s="1" t="s">
        <v>454</v>
      </c>
      <c r="O7">
        <v>-0.24738849469362273</v>
      </c>
      <c r="P7">
        <v>-0.22326699185575544</v>
      </c>
      <c r="Q7">
        <v>-0.85967153648565031</v>
      </c>
    </row>
    <row r="8" spans="1:19">
      <c r="A8" t="s">
        <v>436</v>
      </c>
      <c r="G8" t="s">
        <v>442</v>
      </c>
      <c r="H8" t="s">
        <v>443</v>
      </c>
      <c r="I8" t="s">
        <v>469</v>
      </c>
      <c r="J8" s="1" t="s">
        <v>484</v>
      </c>
      <c r="K8" s="1">
        <v>29</v>
      </c>
      <c r="L8" s="1">
        <v>9</v>
      </c>
      <c r="N8" s="1" t="s">
        <v>484</v>
      </c>
      <c r="O8" s="1">
        <v>0.10676914780502601</v>
      </c>
      <c r="P8" s="1">
        <v>-0.16329445424548961</v>
      </c>
      <c r="Q8" s="1">
        <v>0.4947593901611122</v>
      </c>
    </row>
    <row r="9" spans="1:19">
      <c r="A9" t="s">
        <v>437</v>
      </c>
      <c r="B9" t="s">
        <v>438</v>
      </c>
      <c r="C9" t="s">
        <v>439</v>
      </c>
      <c r="F9" t="s">
        <v>441</v>
      </c>
      <c r="G9">
        <v>8</v>
      </c>
      <c r="H9">
        <v>10</v>
      </c>
      <c r="I9" t="s">
        <v>470</v>
      </c>
      <c r="J9" s="1" t="s">
        <v>485</v>
      </c>
      <c r="K9" s="1">
        <v>9</v>
      </c>
      <c r="L9" s="1">
        <v>8</v>
      </c>
      <c r="N9" s="1" t="s">
        <v>485</v>
      </c>
      <c r="O9" s="1">
        <v>0.65050067807535206</v>
      </c>
      <c r="P9" s="1">
        <v>0.47319819346675479</v>
      </c>
      <c r="Q9" s="1">
        <v>-0.14304358070558609</v>
      </c>
    </row>
    <row r="10" spans="1:19">
      <c r="A10">
        <v>6.7715014856390851E-2</v>
      </c>
      <c r="B10">
        <v>0.56132332531631868</v>
      </c>
      <c r="C10">
        <v>-0.23630029503320751</v>
      </c>
      <c r="I10" t="s">
        <v>471</v>
      </c>
      <c r="J10" s="1" t="s">
        <v>486</v>
      </c>
      <c r="K10" s="1">
        <v>16</v>
      </c>
      <c r="L10" s="1">
        <v>11</v>
      </c>
      <c r="N10" s="1" t="s">
        <v>486</v>
      </c>
      <c r="O10" s="1">
        <v>-9.4571653810318471E-2</v>
      </c>
      <c r="P10" s="1">
        <v>-0.12208883557035261</v>
      </c>
      <c r="Q10" s="1">
        <v>-0.42839560497402307</v>
      </c>
    </row>
    <row r="11" spans="1:19">
      <c r="I11" t="s">
        <v>472</v>
      </c>
      <c r="J11" s="1" t="s">
        <v>487</v>
      </c>
      <c r="K11" s="1">
        <v>19</v>
      </c>
      <c r="L11" s="1">
        <v>10</v>
      </c>
      <c r="N11" s="1" t="s">
        <v>487</v>
      </c>
      <c r="O11" s="1">
        <v>-9.4480087351073383E-2</v>
      </c>
      <c r="P11" s="1">
        <v>-0.19717395350259739</v>
      </c>
      <c r="Q11" s="1">
        <v>-0.26271848369777373</v>
      </c>
    </row>
    <row r="12" spans="1:19">
      <c r="I12" t="s">
        <v>473</v>
      </c>
      <c r="J12" s="1" t="s">
        <v>488</v>
      </c>
      <c r="K12" s="1">
        <v>12</v>
      </c>
      <c r="L12" s="1">
        <v>11</v>
      </c>
      <c r="N12" s="1" t="s">
        <v>488</v>
      </c>
      <c r="O12" s="1">
        <v>-0.38964193836700406</v>
      </c>
      <c r="P12" s="1">
        <v>-0.41313011908720831</v>
      </c>
      <c r="Q12" s="1">
        <v>-0.45042524306035714</v>
      </c>
    </row>
    <row r="13" spans="1:19">
      <c r="K13">
        <f>TTEST(K3:K12, L3:L12, 2, 1)</f>
        <v>3.4471826869672387E-2</v>
      </c>
      <c r="L13" t="s">
        <v>495</v>
      </c>
      <c r="N13" t="s">
        <v>462</v>
      </c>
      <c r="O13">
        <f>AVERAGE(O3:O12)</f>
        <v>0.14132507548561699</v>
      </c>
      <c r="P13">
        <f>AVERAGE(P3:P12)</f>
        <v>0.12074751655904956</v>
      </c>
      <c r="Q13">
        <f>AVERAGE(Q3:Q12)</f>
        <v>-3.9346803537234777E-2</v>
      </c>
    </row>
    <row r="15" spans="1:19">
      <c r="A15" t="s">
        <v>444</v>
      </c>
    </row>
    <row r="16" spans="1:19">
      <c r="A16" t="s">
        <v>436</v>
      </c>
    </row>
    <row r="17" spans="1:8">
      <c r="A17" t="s">
        <v>437</v>
      </c>
      <c r="B17" t="s">
        <v>438</v>
      </c>
      <c r="C17" t="s">
        <v>439</v>
      </c>
      <c r="G17" t="s">
        <v>442</v>
      </c>
      <c r="H17" t="s">
        <v>443</v>
      </c>
    </row>
    <row r="18" spans="1:8">
      <c r="A18">
        <v>0.50179497238802762</v>
      </c>
      <c r="B18">
        <v>0.25763174213353329</v>
      </c>
      <c r="C18">
        <v>0.72935735407409352</v>
      </c>
      <c r="F18" t="s">
        <v>441</v>
      </c>
      <c r="G18">
        <v>25</v>
      </c>
      <c r="H18">
        <v>18</v>
      </c>
    </row>
    <row r="23" spans="1:8">
      <c r="A23" t="s">
        <v>481</v>
      </c>
    </row>
    <row r="24" spans="1:8">
      <c r="B24" t="s">
        <v>392</v>
      </c>
      <c r="C24" t="s">
        <v>438</v>
      </c>
      <c r="D24" t="s">
        <v>439</v>
      </c>
      <c r="G24" t="s">
        <v>442</v>
      </c>
      <c r="H24" t="s">
        <v>443</v>
      </c>
    </row>
    <row r="25" spans="1:8">
      <c r="A25" t="s">
        <v>436</v>
      </c>
      <c r="B25">
        <v>0.79116182499592191</v>
      </c>
      <c r="C25">
        <v>0.68737713118680321</v>
      </c>
      <c r="D25">
        <v>0.97544574044752941</v>
      </c>
      <c r="F25" t="s">
        <v>441</v>
      </c>
      <c r="G25">
        <v>10</v>
      </c>
      <c r="H25">
        <v>10</v>
      </c>
    </row>
    <row r="27" spans="1:8">
      <c r="A27" t="s">
        <v>482</v>
      </c>
      <c r="B27" t="s">
        <v>392</v>
      </c>
      <c r="C27" t="s">
        <v>438</v>
      </c>
      <c r="D27" t="s">
        <v>439</v>
      </c>
      <c r="G27" t="s">
        <v>442</v>
      </c>
      <c r="H27" t="s">
        <v>443</v>
      </c>
    </row>
    <row r="28" spans="1:8">
      <c r="A28" t="s">
        <v>436</v>
      </c>
      <c r="B28">
        <v>-0.24738849469362273</v>
      </c>
      <c r="C28">
        <v>-0.22326699185575544</v>
      </c>
      <c r="D28">
        <v>-0.85967153648565031</v>
      </c>
      <c r="F28" t="s">
        <v>478</v>
      </c>
      <c r="G28">
        <v>9</v>
      </c>
      <c r="H28">
        <v>8</v>
      </c>
    </row>
    <row r="30" spans="1:8">
      <c r="A30" t="s">
        <v>445</v>
      </c>
    </row>
    <row r="31" spans="1:8">
      <c r="B31" t="s">
        <v>392</v>
      </c>
      <c r="C31" t="s">
        <v>438</v>
      </c>
      <c r="D31" t="s">
        <v>439</v>
      </c>
      <c r="G31" t="s">
        <v>442</v>
      </c>
      <c r="H31" t="s">
        <v>443</v>
      </c>
    </row>
    <row r="32" spans="1:8">
      <c r="A32" t="s">
        <v>436</v>
      </c>
      <c r="B32">
        <v>0.10676914780502601</v>
      </c>
      <c r="C32">
        <v>-0.16329445424548961</v>
      </c>
      <c r="D32">
        <v>0.4947593901611122</v>
      </c>
      <c r="F32" t="s">
        <v>441</v>
      </c>
      <c r="G32">
        <v>29</v>
      </c>
      <c r="H32">
        <v>9</v>
      </c>
    </row>
    <row r="37" spans="1:8">
      <c r="A37" t="s">
        <v>446</v>
      </c>
    </row>
    <row r="38" spans="1:8">
      <c r="B38" t="s">
        <v>392</v>
      </c>
      <c r="C38" t="s">
        <v>438</v>
      </c>
      <c r="D38" t="s">
        <v>439</v>
      </c>
      <c r="G38" t="s">
        <v>442</v>
      </c>
      <c r="H38" t="s">
        <v>443</v>
      </c>
    </row>
    <row r="39" spans="1:8">
      <c r="A39" t="s">
        <v>436</v>
      </c>
      <c r="B39">
        <v>0.65050067807535206</v>
      </c>
      <c r="C39">
        <v>0.47319819346675479</v>
      </c>
      <c r="D39">
        <v>-0.14304358070558609</v>
      </c>
      <c r="F39" t="s">
        <v>441</v>
      </c>
      <c r="G39">
        <v>9</v>
      </c>
      <c r="H39">
        <v>8</v>
      </c>
    </row>
    <row r="44" spans="1:8" ht="25" customHeight="1">
      <c r="A44" t="s">
        <v>448</v>
      </c>
    </row>
    <row r="45" spans="1:8">
      <c r="B45" t="s">
        <v>392</v>
      </c>
      <c r="C45" t="s">
        <v>438</v>
      </c>
      <c r="D45" t="s">
        <v>439</v>
      </c>
      <c r="G45" t="s">
        <v>442</v>
      </c>
      <c r="H45" t="s">
        <v>443</v>
      </c>
    </row>
    <row r="46" spans="1:8">
      <c r="A46" t="s">
        <v>436</v>
      </c>
      <c r="B46">
        <v>-9.4571653810318471E-2</v>
      </c>
      <c r="C46">
        <v>-0.12208883557035261</v>
      </c>
      <c r="D46">
        <v>-0.42839560497402307</v>
      </c>
      <c r="F46" t="s">
        <v>447</v>
      </c>
      <c r="G46">
        <v>16</v>
      </c>
      <c r="H46">
        <v>11</v>
      </c>
    </row>
    <row r="51" spans="1:8">
      <c r="A51" t="s">
        <v>449</v>
      </c>
      <c r="G51" t="s">
        <v>442</v>
      </c>
      <c r="H51" t="s">
        <v>443</v>
      </c>
    </row>
    <row r="52" spans="1:8">
      <c r="B52" t="s">
        <v>392</v>
      </c>
      <c r="C52" t="s">
        <v>438</v>
      </c>
      <c r="D52" t="s">
        <v>439</v>
      </c>
      <c r="F52" t="s">
        <v>447</v>
      </c>
      <c r="G52">
        <v>19</v>
      </c>
      <c r="H52">
        <v>10</v>
      </c>
    </row>
    <row r="53" spans="1:8">
      <c r="A53" t="s">
        <v>436</v>
      </c>
      <c r="B53">
        <v>-9.4480087351073383E-2</v>
      </c>
      <c r="C53">
        <v>-0.19717395350259739</v>
      </c>
      <c r="D53">
        <v>-0.26271848369777373</v>
      </c>
    </row>
    <row r="59" spans="1:8">
      <c r="A59" t="s">
        <v>450</v>
      </c>
    </row>
    <row r="60" spans="1:8">
      <c r="B60" t="s">
        <v>392</v>
      </c>
      <c r="C60" t="s">
        <v>438</v>
      </c>
      <c r="D60" t="s">
        <v>439</v>
      </c>
      <c r="G60" t="s">
        <v>442</v>
      </c>
      <c r="H60" t="s">
        <v>443</v>
      </c>
    </row>
    <row r="61" spans="1:8">
      <c r="A61" t="s">
        <v>436</v>
      </c>
      <c r="B61">
        <v>-0.38964193836700406</v>
      </c>
      <c r="C61">
        <v>-0.41313011908720831</v>
      </c>
      <c r="D61">
        <v>-0.45042524306035714</v>
      </c>
      <c r="F61" t="s">
        <v>447</v>
      </c>
      <c r="G61">
        <v>12</v>
      </c>
      <c r="H61">
        <v>11</v>
      </c>
    </row>
    <row r="63" spans="1:8">
      <c r="A63" t="s">
        <v>479</v>
      </c>
    </row>
    <row r="64" spans="1:8">
      <c r="B64" t="s">
        <v>392</v>
      </c>
      <c r="C64" t="s">
        <v>438</v>
      </c>
      <c r="D64" t="s">
        <v>439</v>
      </c>
      <c r="G64" t="s">
        <v>442</v>
      </c>
      <c r="H64" t="s">
        <v>443</v>
      </c>
    </row>
    <row r="65" spans="1:8">
      <c r="A65" t="s">
        <v>436</v>
      </c>
      <c r="B65">
        <v>0.79116182499592191</v>
      </c>
      <c r="C65">
        <v>0.68737713118680321</v>
      </c>
      <c r="D65">
        <v>0.97544574044752941</v>
      </c>
      <c r="F65" t="s">
        <v>478</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abSelected="1" topLeftCell="A11" workbookViewId="0">
      <selection activeCell="N84" sqref="N84"/>
    </sheetView>
  </sheetViews>
  <sheetFormatPr baseColWidth="12" defaultRowHeight="18" x14ac:dyDescent="0"/>
  <cols>
    <col min="23" max="23" width="39.33203125" customWidth="1"/>
    <col min="24" max="24" width="42.5" customWidth="1"/>
  </cols>
  <sheetData>
    <row r="2" spans="1:19">
      <c r="A2" s="1"/>
      <c r="B2" s="168" t="s">
        <v>475</v>
      </c>
      <c r="C2" s="168"/>
      <c r="D2" s="168" t="s">
        <v>494</v>
      </c>
      <c r="E2" s="168"/>
      <c r="F2" s="168" t="s">
        <v>496</v>
      </c>
      <c r="G2" s="168"/>
      <c r="H2" s="168" t="s">
        <v>497</v>
      </c>
      <c r="I2" s="168"/>
      <c r="J2" s="1"/>
      <c r="K2" s="1"/>
      <c r="L2" s="1"/>
      <c r="M2" s="1"/>
    </row>
    <row r="3" spans="1:19">
      <c r="A3" s="1" t="s">
        <v>464</v>
      </c>
      <c r="B3" s="3" t="s">
        <v>476</v>
      </c>
      <c r="C3" s="3" t="s">
        <v>477</v>
      </c>
      <c r="D3" s="3" t="s">
        <v>492</v>
      </c>
      <c r="E3" s="3" t="s">
        <v>493</v>
      </c>
      <c r="F3" s="3" t="s">
        <v>492</v>
      </c>
      <c r="G3" s="3" t="s">
        <v>493</v>
      </c>
      <c r="H3" s="3" t="s">
        <v>492</v>
      </c>
      <c r="I3" s="3" t="s">
        <v>493</v>
      </c>
      <c r="J3" s="3" t="s">
        <v>498</v>
      </c>
      <c r="K3" s="1" t="s">
        <v>499</v>
      </c>
      <c r="L3" s="1" t="s">
        <v>500</v>
      </c>
      <c r="M3" s="1" t="s">
        <v>501</v>
      </c>
    </row>
    <row r="4" spans="1:19">
      <c r="A4" s="1" t="s">
        <v>488</v>
      </c>
      <c r="B4" s="1">
        <v>12</v>
      </c>
      <c r="C4" s="1">
        <v>11</v>
      </c>
      <c r="D4" s="3">
        <v>7</v>
      </c>
      <c r="E4" s="3">
        <v>4</v>
      </c>
      <c r="F4" s="3">
        <v>6</v>
      </c>
      <c r="G4" s="3">
        <v>5</v>
      </c>
      <c r="H4" s="1">
        <f>D4-F4</f>
        <v>1</v>
      </c>
      <c r="I4" s="1">
        <f>E4-G4</f>
        <v>-1</v>
      </c>
      <c r="J4" s="1">
        <f>B4-C4</f>
        <v>1</v>
      </c>
      <c r="K4" s="1">
        <v>10</v>
      </c>
      <c r="L4" s="1">
        <v>2</v>
      </c>
      <c r="M4" s="1">
        <f>K4/(K4+L4)</f>
        <v>0.83333333333333337</v>
      </c>
    </row>
    <row r="5" spans="1:19">
      <c r="A5" s="1" t="s">
        <v>485</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44" t="s">
        <v>515</v>
      </c>
      <c r="Q7" s="144"/>
    </row>
    <row r="8" spans="1:19">
      <c r="P8">
        <f>STDEV(P11:P14)</f>
        <v>1.5</v>
      </c>
      <c r="Q8">
        <f>STDEV(Q11:Q14)</f>
        <v>1.8929694486000912</v>
      </c>
    </row>
    <row r="9" spans="1:19">
      <c r="A9" s="1"/>
      <c r="B9" s="168" t="s">
        <v>475</v>
      </c>
      <c r="C9" s="168"/>
      <c r="D9" s="168" t="s">
        <v>494</v>
      </c>
      <c r="E9" s="168"/>
      <c r="F9" s="168" t="s">
        <v>496</v>
      </c>
      <c r="G9" s="168"/>
      <c r="H9" s="168" t="s">
        <v>497</v>
      </c>
      <c r="I9" s="168"/>
      <c r="J9" s="1"/>
      <c r="K9" s="1"/>
      <c r="L9" s="1"/>
      <c r="M9" s="1"/>
      <c r="N9" s="168" t="s">
        <v>509</v>
      </c>
      <c r="O9" s="168"/>
      <c r="P9" s="168" t="s">
        <v>510</v>
      </c>
      <c r="Q9" s="168"/>
      <c r="R9" s="168" t="s">
        <v>512</v>
      </c>
      <c r="S9" s="168"/>
    </row>
    <row r="10" spans="1:19">
      <c r="A10" s="1" t="s">
        <v>465</v>
      </c>
      <c r="B10" s="3" t="s">
        <v>476</v>
      </c>
      <c r="C10" s="3" t="s">
        <v>477</v>
      </c>
      <c r="D10" s="3" t="s">
        <v>492</v>
      </c>
      <c r="E10" s="3" t="s">
        <v>493</v>
      </c>
      <c r="F10" s="3" t="s">
        <v>492</v>
      </c>
      <c r="G10" s="3" t="s">
        <v>493</v>
      </c>
      <c r="H10" s="3" t="s">
        <v>492</v>
      </c>
      <c r="I10" s="3" t="s">
        <v>493</v>
      </c>
      <c r="J10" s="3" t="s">
        <v>498</v>
      </c>
      <c r="K10" s="1" t="s">
        <v>499</v>
      </c>
      <c r="L10" s="1" t="s">
        <v>500</v>
      </c>
      <c r="M10" s="1" t="s">
        <v>501</v>
      </c>
      <c r="N10" s="3" t="s">
        <v>507</v>
      </c>
      <c r="O10" s="3" t="s">
        <v>508</v>
      </c>
      <c r="P10" s="3" t="s">
        <v>557</v>
      </c>
      <c r="Q10" s="3" t="s">
        <v>558</v>
      </c>
      <c r="R10" s="3" t="s">
        <v>239</v>
      </c>
      <c r="S10" s="3" t="s">
        <v>511</v>
      </c>
    </row>
    <row r="11" spans="1:19">
      <c r="A11" s="1" t="s">
        <v>452</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453</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490</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486</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8"/>
      <c r="B18" s="196" t="s">
        <v>475</v>
      </c>
      <c r="C18" s="196"/>
      <c r="D18" s="196" t="s">
        <v>494</v>
      </c>
      <c r="E18" s="196"/>
      <c r="F18" s="196" t="s">
        <v>496</v>
      </c>
      <c r="G18" s="197"/>
      <c r="H18" s="196" t="s">
        <v>497</v>
      </c>
      <c r="I18" s="196"/>
    </row>
    <row r="19" spans="1:24">
      <c r="A19" s="1" t="s">
        <v>474</v>
      </c>
      <c r="B19" s="3" t="s">
        <v>476</v>
      </c>
      <c r="C19" s="3" t="s">
        <v>477</v>
      </c>
      <c r="D19" s="3" t="s">
        <v>492</v>
      </c>
      <c r="E19" s="3" t="s">
        <v>493</v>
      </c>
      <c r="F19" s="3" t="s">
        <v>492</v>
      </c>
      <c r="G19" s="3" t="s">
        <v>493</v>
      </c>
      <c r="H19" s="3" t="s">
        <v>492</v>
      </c>
      <c r="I19" s="3" t="s">
        <v>493</v>
      </c>
      <c r="J19" s="3" t="s">
        <v>498</v>
      </c>
      <c r="K19" s="1" t="s">
        <v>499</v>
      </c>
      <c r="L19" s="1" t="s">
        <v>500</v>
      </c>
      <c r="M19" s="1" t="s">
        <v>501</v>
      </c>
      <c r="R19" t="s">
        <v>516</v>
      </c>
      <c r="S19" t="s">
        <v>515</v>
      </c>
    </row>
    <row r="20" spans="1:24">
      <c r="A20" s="1" t="s">
        <v>451</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514</v>
      </c>
      <c r="R20">
        <v>0.86111111111111116</v>
      </c>
      <c r="S20">
        <f>STDEV(M4:M5)</f>
        <v>3.9283710065919242E-2</v>
      </c>
    </row>
    <row r="21" spans="1:24">
      <c r="A21" s="1" t="s">
        <v>483</v>
      </c>
      <c r="B21" s="1">
        <v>8</v>
      </c>
      <c r="C21" s="1">
        <v>10</v>
      </c>
      <c r="D21" s="3">
        <v>3</v>
      </c>
      <c r="E21" s="3">
        <v>5</v>
      </c>
      <c r="F21" s="3">
        <v>4</v>
      </c>
      <c r="G21" s="1">
        <v>6</v>
      </c>
      <c r="H21" s="1">
        <f t="shared" si="8"/>
        <v>-1</v>
      </c>
      <c r="I21" s="1">
        <f t="shared" si="8"/>
        <v>-1</v>
      </c>
      <c r="J21" s="1">
        <f>B21-C21</f>
        <v>-2</v>
      </c>
      <c r="K21" s="1">
        <v>3</v>
      </c>
      <c r="L21" s="1">
        <v>5</v>
      </c>
      <c r="M21" s="1">
        <f>K21/(K21+L21)</f>
        <v>0.375</v>
      </c>
      <c r="Q21" t="s">
        <v>517</v>
      </c>
      <c r="R21">
        <v>0.48715277800000001</v>
      </c>
      <c r="S21">
        <f>STDEV(M11:M14)</f>
        <v>8.0454718177088713E-2</v>
      </c>
    </row>
    <row r="22" spans="1:24">
      <c r="A22" s="1" t="s">
        <v>484</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518</v>
      </c>
      <c r="R22">
        <v>0.26368093399999998</v>
      </c>
      <c r="S22">
        <f>STDEV(M20:M23)</f>
        <v>0.12551915184081702</v>
      </c>
    </row>
    <row r="23" spans="1:24">
      <c r="A23" s="1" t="s">
        <v>487</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491</v>
      </c>
      <c r="B24" s="26">
        <f t="shared" ref="B24:M24" si="9">AVERAGE(B20:B23)</f>
        <v>23</v>
      </c>
      <c r="C24" s="26">
        <f t="shared" si="9"/>
        <v>9.5</v>
      </c>
      <c r="D24" s="26">
        <f t="shared" si="9"/>
        <v>9.75</v>
      </c>
      <c r="E24" s="26">
        <f t="shared" si="9"/>
        <v>13</v>
      </c>
      <c r="F24" s="26">
        <f t="shared" si="9"/>
        <v>4.5</v>
      </c>
      <c r="G24" s="26">
        <f t="shared" si="9"/>
        <v>5</v>
      </c>
      <c r="H24" s="26">
        <f t="shared" si="9"/>
        <v>5.25</v>
      </c>
      <c r="I24" s="109">
        <f t="shared" si="9"/>
        <v>8</v>
      </c>
      <c r="J24" s="26">
        <f t="shared" si="9"/>
        <v>13.5</v>
      </c>
      <c r="K24" s="26">
        <f t="shared" si="9"/>
        <v>5</v>
      </c>
      <c r="L24" s="26">
        <f t="shared" si="9"/>
        <v>18</v>
      </c>
      <c r="M24" s="26">
        <f t="shared" si="9"/>
        <v>0.263680933655979</v>
      </c>
    </row>
    <row r="25" spans="1:24">
      <c r="W25" s="1" t="s">
        <v>519</v>
      </c>
      <c r="X25" s="1" t="s">
        <v>520</v>
      </c>
    </row>
    <row r="26" spans="1:24">
      <c r="H26">
        <f>TTEST(H20:H23, I20:I23, 2, 1)</f>
        <v>0.45961970614652392</v>
      </c>
      <c r="W26" s="1" t="s">
        <v>521</v>
      </c>
      <c r="X26" s="1" t="s">
        <v>522</v>
      </c>
    </row>
    <row r="27" spans="1:24">
      <c r="W27" s="3" t="s">
        <v>523</v>
      </c>
      <c r="X27" s="1" t="s">
        <v>524</v>
      </c>
    </row>
    <row r="28" spans="1:24">
      <c r="A28" t="s">
        <v>513</v>
      </c>
      <c r="H28" t="s">
        <v>652</v>
      </c>
      <c r="N28" t="s">
        <v>466</v>
      </c>
      <c r="O28" s="1" t="s">
        <v>451</v>
      </c>
      <c r="W28" s="3" t="s">
        <v>525</v>
      </c>
      <c r="X28" s="1" t="s">
        <v>526</v>
      </c>
    </row>
    <row r="29" spans="1:24">
      <c r="N29" t="s">
        <v>467</v>
      </c>
      <c r="O29" s="1" t="s">
        <v>483</v>
      </c>
      <c r="W29" s="3" t="s">
        <v>528</v>
      </c>
      <c r="X29" s="1" t="s">
        <v>527</v>
      </c>
    </row>
    <row r="30" spans="1:24">
      <c r="N30" t="s">
        <v>468</v>
      </c>
      <c r="O30" s="1" t="s">
        <v>452</v>
      </c>
      <c r="W30" s="3" t="s">
        <v>531</v>
      </c>
      <c r="X30" s="1" t="s">
        <v>530</v>
      </c>
    </row>
    <row r="31" spans="1:24">
      <c r="N31" t="s">
        <v>480</v>
      </c>
      <c r="O31" s="1" t="s">
        <v>453</v>
      </c>
      <c r="W31" s="3" t="s">
        <v>532</v>
      </c>
      <c r="X31" s="3" t="s">
        <v>119</v>
      </c>
    </row>
    <row r="32" spans="1:24">
      <c r="N32" t="s">
        <v>489</v>
      </c>
      <c r="O32" s="1" t="s">
        <v>454</v>
      </c>
    </row>
    <row r="33" spans="1:15">
      <c r="N33" t="s">
        <v>469</v>
      </c>
      <c r="O33" s="1" t="s">
        <v>484</v>
      </c>
    </row>
    <row r="34" spans="1:15">
      <c r="N34" t="s">
        <v>470</v>
      </c>
      <c r="O34" s="1" t="s">
        <v>485</v>
      </c>
    </row>
    <row r="35" spans="1:15">
      <c r="N35" t="s">
        <v>471</v>
      </c>
      <c r="O35" s="1" t="s">
        <v>486</v>
      </c>
    </row>
    <row r="36" spans="1:15">
      <c r="N36" t="s">
        <v>472</v>
      </c>
      <c r="O36" s="1" t="s">
        <v>487</v>
      </c>
    </row>
    <row r="37" spans="1:15">
      <c r="N37" t="s">
        <v>473</v>
      </c>
      <c r="O37" s="1" t="s">
        <v>488</v>
      </c>
    </row>
    <row r="44" spans="1:15">
      <c r="A44" s="1" t="s">
        <v>452</v>
      </c>
      <c r="H44" t="s">
        <v>503</v>
      </c>
      <c r="O44" t="s">
        <v>454</v>
      </c>
    </row>
    <row r="63" spans="1:1">
      <c r="A63" t="s">
        <v>502</v>
      </c>
    </row>
    <row r="67" spans="8:15">
      <c r="H67" t="s">
        <v>504</v>
      </c>
      <c r="O67" t="s">
        <v>505</v>
      </c>
    </row>
    <row r="82" spans="1:9">
      <c r="A82" t="s">
        <v>455</v>
      </c>
    </row>
    <row r="86" spans="1:9">
      <c r="I86" t="s">
        <v>506</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G1" workbookViewId="0">
      <selection activeCell="J14" sqref="J14"/>
    </sheetView>
  </sheetViews>
  <sheetFormatPr baseColWidth="12" defaultRowHeight="18" x14ac:dyDescent="0"/>
  <sheetData>
    <row r="1" spans="1:11">
      <c r="A1" s="5" t="s">
        <v>479</v>
      </c>
      <c r="B1" s="5"/>
      <c r="C1" s="5"/>
      <c r="D1" s="5"/>
      <c r="E1" s="5"/>
      <c r="F1" s="5"/>
      <c r="G1" s="5"/>
      <c r="H1" s="5"/>
      <c r="I1" s="5"/>
      <c r="J1" s="5"/>
      <c r="K1" s="5"/>
    </row>
    <row r="2" spans="1:11">
      <c r="A2" s="107" t="s">
        <v>559</v>
      </c>
      <c r="B2" s="3" t="s">
        <v>536</v>
      </c>
      <c r="C2" s="3" t="s">
        <v>537</v>
      </c>
      <c r="D2" s="3" t="s">
        <v>538</v>
      </c>
      <c r="E2" s="3"/>
      <c r="F2" s="35" t="s">
        <v>539</v>
      </c>
      <c r="G2" s="35" t="s">
        <v>245</v>
      </c>
      <c r="H2" s="35" t="s">
        <v>540</v>
      </c>
      <c r="I2" s="35" t="s">
        <v>541</v>
      </c>
      <c r="J2" s="35" t="s">
        <v>542</v>
      </c>
      <c r="K2" s="35" t="s">
        <v>543</v>
      </c>
    </row>
    <row r="3" spans="1:11">
      <c r="A3" s="3">
        <v>8</v>
      </c>
      <c r="B3" s="3">
        <v>-60</v>
      </c>
      <c r="C3" s="3" t="s">
        <v>29</v>
      </c>
      <c r="D3" s="3" t="s">
        <v>533</v>
      </c>
      <c r="E3" s="3"/>
      <c r="F3" s="35">
        <v>7.35</v>
      </c>
      <c r="G3" s="35">
        <v>-50.92</v>
      </c>
      <c r="H3" s="35">
        <v>3.55</v>
      </c>
      <c r="I3" s="35">
        <v>12.47</v>
      </c>
      <c r="J3" s="35" t="s">
        <v>3</v>
      </c>
      <c r="K3" s="35" t="s">
        <v>529</v>
      </c>
    </row>
    <row r="4" spans="1:11">
      <c r="A4" s="3"/>
      <c r="B4" s="3"/>
      <c r="C4" s="3"/>
      <c r="D4" s="3"/>
      <c r="E4" s="3"/>
      <c r="F4" s="35">
        <v>9.43</v>
      </c>
      <c r="G4" s="35">
        <v>21.76</v>
      </c>
      <c r="H4" s="35">
        <v>3.22</v>
      </c>
      <c r="I4" s="35">
        <v>7.78</v>
      </c>
      <c r="J4" s="35"/>
      <c r="K4" s="35" t="s">
        <v>544</v>
      </c>
    </row>
    <row r="5" spans="1:11">
      <c r="A5" s="3"/>
      <c r="B5" s="3"/>
      <c r="C5" s="3"/>
      <c r="D5" s="3"/>
      <c r="E5" s="3"/>
      <c r="F5" s="35">
        <v>12.15</v>
      </c>
      <c r="G5" s="35">
        <v>53.45</v>
      </c>
      <c r="H5" s="35">
        <v>16.27</v>
      </c>
      <c r="I5" s="35">
        <v>9.41</v>
      </c>
      <c r="J5" s="35" t="s">
        <v>219</v>
      </c>
      <c r="K5" s="35" t="s">
        <v>545</v>
      </c>
    </row>
    <row r="6" spans="1:11">
      <c r="A6" s="3"/>
      <c r="B6" s="3"/>
      <c r="C6" s="3"/>
      <c r="D6" s="3"/>
      <c r="E6" s="3"/>
      <c r="F6" s="35">
        <v>19.48</v>
      </c>
      <c r="G6" s="35">
        <v>78.8</v>
      </c>
      <c r="H6" s="35">
        <v>4.2</v>
      </c>
      <c r="I6" s="35">
        <v>7.91</v>
      </c>
      <c r="J6" s="35" t="s">
        <v>219</v>
      </c>
      <c r="K6" s="35" t="s">
        <v>546</v>
      </c>
    </row>
    <row r="7" spans="1:11">
      <c r="A7" s="3">
        <v>18</v>
      </c>
      <c r="B7" s="3">
        <v>90</v>
      </c>
      <c r="C7" s="3" t="s">
        <v>534</v>
      </c>
      <c r="D7" s="3" t="s">
        <v>535</v>
      </c>
      <c r="E7" s="3"/>
      <c r="F7" s="35">
        <v>21.58</v>
      </c>
      <c r="G7" s="35">
        <v>66.34</v>
      </c>
      <c r="H7" s="35">
        <v>2.5499999999999998</v>
      </c>
      <c r="I7" s="35">
        <v>16.18</v>
      </c>
      <c r="J7" s="35" t="s">
        <v>219</v>
      </c>
      <c r="K7" s="35" t="s">
        <v>547</v>
      </c>
    </row>
    <row r="9" spans="1:11">
      <c r="E9" s="1"/>
      <c r="F9" s="168" t="s">
        <v>551</v>
      </c>
      <c r="G9" s="168"/>
      <c r="H9" s="168" t="s">
        <v>550</v>
      </c>
      <c r="I9" s="168"/>
    </row>
    <row r="10" spans="1:11">
      <c r="E10" s="1"/>
      <c r="F10" s="1" t="s">
        <v>548</v>
      </c>
      <c r="G10" s="1" t="s">
        <v>549</v>
      </c>
      <c r="H10" s="1" t="s">
        <v>548</v>
      </c>
      <c r="I10" s="1" t="s">
        <v>549</v>
      </c>
    </row>
    <row r="11" spans="1:11">
      <c r="E11" s="1" t="s">
        <v>552</v>
      </c>
      <c r="F11" s="110">
        <v>8</v>
      </c>
      <c r="G11" s="110" t="s">
        <v>533</v>
      </c>
      <c r="H11" s="35">
        <v>7.35</v>
      </c>
      <c r="I11" s="35" t="s">
        <v>529</v>
      </c>
    </row>
    <row r="12" spans="1:11">
      <c r="E12" s="1" t="s">
        <v>553</v>
      </c>
      <c r="F12" s="112"/>
      <c r="G12" s="113"/>
      <c r="H12" s="60">
        <v>9.43</v>
      </c>
      <c r="I12" s="35" t="s">
        <v>544</v>
      </c>
    </row>
    <row r="13" spans="1:11">
      <c r="E13" s="1" t="s">
        <v>554</v>
      </c>
      <c r="F13" s="114"/>
      <c r="G13" s="115"/>
      <c r="H13" s="60">
        <v>12.15</v>
      </c>
      <c r="I13" s="35" t="s">
        <v>545</v>
      </c>
    </row>
    <row r="14" spans="1:11">
      <c r="E14" s="1" t="s">
        <v>555</v>
      </c>
      <c r="F14" s="116"/>
      <c r="G14" s="117"/>
      <c r="H14" s="60">
        <v>19.48</v>
      </c>
      <c r="I14" s="35" t="s">
        <v>546</v>
      </c>
    </row>
    <row r="15" spans="1:11">
      <c r="E15" s="1" t="s">
        <v>556</v>
      </c>
      <c r="F15" s="111">
        <v>18</v>
      </c>
      <c r="G15" s="111" t="s">
        <v>535</v>
      </c>
      <c r="H15" s="35">
        <v>21.58</v>
      </c>
      <c r="I15" s="35" t="s">
        <v>547</v>
      </c>
    </row>
    <row r="18" spans="1:11">
      <c r="A18" s="107" t="s">
        <v>559</v>
      </c>
      <c r="B18" s="3" t="s">
        <v>536</v>
      </c>
      <c r="C18" s="3" t="s">
        <v>537</v>
      </c>
      <c r="D18" s="3" t="s">
        <v>538</v>
      </c>
      <c r="E18" s="3"/>
      <c r="F18" s="35" t="s">
        <v>539</v>
      </c>
      <c r="G18" s="35" t="s">
        <v>245</v>
      </c>
      <c r="H18" s="35" t="s">
        <v>540</v>
      </c>
      <c r="I18" s="35" t="s">
        <v>541</v>
      </c>
      <c r="J18" s="35" t="s">
        <v>542</v>
      </c>
      <c r="K18" s="35" t="s">
        <v>543</v>
      </c>
    </row>
    <row r="19" spans="1:11">
      <c r="A19" s="118">
        <v>4</v>
      </c>
      <c r="B19" s="119">
        <v>-50</v>
      </c>
      <c r="C19" s="119" t="s">
        <v>197</v>
      </c>
      <c r="D19" s="120" t="s">
        <v>560</v>
      </c>
      <c r="F19">
        <v>12.3</v>
      </c>
      <c r="G19">
        <v>24.72</v>
      </c>
      <c r="H19">
        <v>0.89</v>
      </c>
      <c r="I19">
        <v>4.13</v>
      </c>
      <c r="K19" t="s">
        <v>66</v>
      </c>
    </row>
    <row r="20" spans="1:11">
      <c r="F20">
        <v>12.72</v>
      </c>
      <c r="G20">
        <v>-13.52</v>
      </c>
      <c r="H20">
        <v>0.96</v>
      </c>
      <c r="I20">
        <v>5.41</v>
      </c>
      <c r="K20" t="s">
        <v>67</v>
      </c>
    </row>
    <row r="21" spans="1:11">
      <c r="F21">
        <v>13.03</v>
      </c>
      <c r="G21">
        <v>-37.61</v>
      </c>
      <c r="H21">
        <v>0.65</v>
      </c>
      <c r="I21">
        <v>8.34</v>
      </c>
      <c r="J21" t="s">
        <v>561</v>
      </c>
      <c r="K21" t="s">
        <v>562</v>
      </c>
    </row>
    <row r="22" spans="1:11">
      <c r="F22">
        <v>13.4</v>
      </c>
      <c r="G22">
        <v>-51.13</v>
      </c>
      <c r="H22">
        <v>0.53</v>
      </c>
      <c r="I22">
        <v>5.73</v>
      </c>
      <c r="K22" t="s">
        <v>68</v>
      </c>
    </row>
    <row r="24" spans="1:11">
      <c r="E24" s="118"/>
      <c r="F24" s="168" t="s">
        <v>551</v>
      </c>
      <c r="G24" s="168"/>
      <c r="H24" s="168" t="s">
        <v>550</v>
      </c>
      <c r="I24" s="168"/>
    </row>
    <row r="25" spans="1:11">
      <c r="F25" s="1" t="s">
        <v>548</v>
      </c>
      <c r="G25" s="1" t="s">
        <v>549</v>
      </c>
      <c r="H25" s="1" t="s">
        <v>548</v>
      </c>
      <c r="I25" s="1" t="s">
        <v>549</v>
      </c>
    </row>
    <row r="26" spans="1:11">
      <c r="F26" s="1">
        <v>4</v>
      </c>
      <c r="G26" s="1" t="s">
        <v>560</v>
      </c>
      <c r="H26" s="1">
        <v>12.3</v>
      </c>
      <c r="I26" s="1" t="s">
        <v>66</v>
      </c>
    </row>
    <row r="27" spans="1:11">
      <c r="F27" s="1"/>
      <c r="G27" s="1"/>
      <c r="H27" s="1">
        <v>12.72</v>
      </c>
      <c r="I27" s="1" t="s">
        <v>67</v>
      </c>
    </row>
    <row r="28" spans="1:11">
      <c r="F28" s="1"/>
      <c r="G28" s="1"/>
      <c r="H28" s="1">
        <v>13.03</v>
      </c>
      <c r="I28" s="1" t="s">
        <v>562</v>
      </c>
    </row>
    <row r="29" spans="1:11">
      <c r="F29" s="1"/>
      <c r="G29" s="1"/>
      <c r="H29" s="1">
        <v>13.4</v>
      </c>
      <c r="I29" s="1"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探索</vt:lpstr>
      <vt:lpstr>ゲーム系</vt:lpstr>
      <vt:lpstr>読む</vt:lpstr>
      <vt:lpstr>ユーザ情報入力</vt:lpstr>
      <vt:lpstr>全体 negative</vt:lpstr>
      <vt:lpstr>全体 positive</vt:lpstr>
      <vt:lpstr>UX相関</vt:lpstr>
      <vt:lpstr>Sheet1</vt:lpstr>
      <vt:lpstr>エピソード</vt:lpstr>
      <vt:lpstr>主観評価</vt:lpstr>
      <vt:lpstr>サイト主観</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2016-12-30T09:42:13Z</dcterms:modified>
</cp:coreProperties>
</file>