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nh\Documents\Bootcamp\Crowdfunding Analysis\"/>
    </mc:Choice>
  </mc:AlternateContent>
  <xr:revisionPtr revIDLastSave="0" documentId="8_{831E8E79-C54E-4DD1-BCEA-23DDB62648DD}" xr6:coauthVersionLast="45" xr6:coauthVersionMax="45" xr10:uidLastSave="{00000000-0000-0000-0000-000000000000}"/>
  <bookViews>
    <workbookView xWindow="-108" yWindow="-108" windowWidth="23256" windowHeight="12576" tabRatio="813" xr2:uid="{00000000-000D-0000-FFFF-FFFF00000000}"/>
  </bookViews>
  <sheets>
    <sheet name="Kickstarter" sheetId="1" r:id="rId1"/>
    <sheet name="Parent Category Outcomes" sheetId="19" r:id="rId2"/>
    <sheet name="Subcategory Statistics" sheetId="17" r:id="rId3"/>
    <sheet name="Outcomes Based on Launch Date" sheetId="18" r:id="rId4"/>
    <sheet name="Outcomes Based on Goals" sheetId="15" r:id="rId5"/>
    <sheet name="Edinburgh Research" sheetId="6" r:id="rId6"/>
    <sheet name="Descriptive Stats Skill Drill" sheetId="11" r:id="rId7"/>
  </sheets>
  <definedNames>
    <definedName name="_xlnm._FilterDatabase" localSheetId="0" hidden="1">Kickstarter!$A$1:$N$4116</definedName>
    <definedName name="_xlcn.WorksheetConnection_data113StarterBook.xlsxTable1" hidden="1">Table1[]</definedName>
  </definedNames>
  <calcPr calcId="191029"/>
  <pivotCaches>
    <pivotCache cacheId="6" r:id="rId8"/>
    <pivotCache cacheId="7" r:id="rId9"/>
    <pivotCache cacheId="12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data-1-1-3-StarterBook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" i="15" l="1"/>
  <c r="E13" i="15"/>
  <c r="D13" i="15"/>
  <c r="F12" i="15"/>
  <c r="E12" i="15"/>
  <c r="D12" i="15"/>
  <c r="F11" i="15"/>
  <c r="E11" i="15"/>
  <c r="D11" i="15"/>
  <c r="F10" i="15"/>
  <c r="E10" i="15"/>
  <c r="D10" i="15"/>
  <c r="F9" i="15"/>
  <c r="E9" i="15"/>
  <c r="D9" i="15"/>
  <c r="F8" i="15"/>
  <c r="E8" i="15"/>
  <c r="D8" i="15"/>
  <c r="F7" i="15"/>
  <c r="E7" i="15"/>
  <c r="D7" i="15"/>
  <c r="F6" i="15"/>
  <c r="E6" i="15"/>
  <c r="D6" i="15"/>
  <c r="F5" i="15"/>
  <c r="E5" i="15"/>
  <c r="D5" i="15"/>
  <c r="F4" i="15"/>
  <c r="E4" i="15"/>
  <c r="D4" i="15"/>
  <c r="F3" i="15"/>
  <c r="E3" i="15"/>
  <c r="D3" i="15"/>
  <c r="F2" i="15"/>
  <c r="E2" i="15"/>
  <c r="D2" i="15"/>
  <c r="C2" i="15"/>
  <c r="C4" i="15"/>
  <c r="C5" i="15"/>
  <c r="C6" i="15"/>
  <c r="C7" i="15"/>
  <c r="C8" i="15"/>
  <c r="C9" i="15"/>
  <c r="C10" i="15"/>
  <c r="C11" i="15"/>
  <c r="C12" i="15"/>
  <c r="C3" i="15"/>
  <c r="C13" i="15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11" i="15" l="1"/>
  <c r="J11" i="15" s="1"/>
  <c r="I11" i="15"/>
  <c r="G3" i="15"/>
  <c r="I3" i="15" s="1"/>
  <c r="G6" i="15"/>
  <c r="J6" i="15" s="1"/>
  <c r="H11" i="15"/>
  <c r="G9" i="15"/>
  <c r="J9" i="15" s="1"/>
  <c r="G4" i="15"/>
  <c r="H4" i="15" s="1"/>
  <c r="G8" i="15"/>
  <c r="J8" i="15" s="1"/>
  <c r="G12" i="15"/>
  <c r="J12" i="15" s="1"/>
  <c r="G7" i="15"/>
  <c r="H7" i="15" s="1"/>
  <c r="G10" i="15"/>
  <c r="J10" i="15" s="1"/>
  <c r="G5" i="15"/>
  <c r="I5" i="15" s="1"/>
  <c r="G13" i="15"/>
  <c r="I13" i="15" s="1"/>
  <c r="G2" i="15"/>
  <c r="I2" i="15" s="1"/>
  <c r="I12" i="15" l="1"/>
  <c r="I8" i="15"/>
  <c r="J2" i="15"/>
  <c r="H10" i="15"/>
  <c r="H3" i="15"/>
  <c r="H6" i="15"/>
  <c r="J13" i="15"/>
  <c r="H13" i="15"/>
  <c r="I7" i="15"/>
  <c r="H12" i="15"/>
  <c r="I4" i="15"/>
  <c r="I10" i="15"/>
  <c r="H9" i="15"/>
  <c r="J4" i="15"/>
  <c r="J5" i="15"/>
  <c r="J7" i="15"/>
  <c r="H2" i="15"/>
  <c r="I6" i="15"/>
  <c r="H5" i="15"/>
  <c r="I9" i="15"/>
  <c r="J3" i="15"/>
  <c r="H8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BE983B-41C5-4A00-9741-1472B166296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C9E5370-3B30-48FB-A914-D1A657FC0AE0}" name="WorksheetConnection_data-1-1-3-StarterBook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113StarterBook.xlsxTable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ountry].&amp;[US]}"/>
    <s v="{[Table1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<sst xmlns="http://schemas.openxmlformats.org/spreadsheetml/2006/main" count="28957" uniqueCount="8356">
  <si>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</si>
  <si>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</si>
  <si>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</si>
  <si>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</si>
  <si>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</si>
  <si>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</si>
  <si>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</si>
  <si>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</si>
  <si>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</si>
  <si>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</si>
  <si>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</si>
  <si>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</si>
  <si>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</si>
  <si>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</si>
  <si>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</si>
  <si>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</si>
  <si>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</si>
  <si>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</si>
  <si>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</si>
  <si>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</si>
  <si>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</si>
  <si>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</si>
  <si>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</si>
  <si>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</si>
  <si>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</si>
  <si>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</si>
  <si>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</si>
  <si>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</si>
  <si>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</si>
  <si>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</si>
  <si>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</si>
  <si>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</si>
  <si>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</si>
  <si>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</si>
  <si>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</si>
  <si>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</si>
  <si>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</si>
  <si>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</si>
  <si>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</si>
  <si>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</si>
  <si>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</si>
  <si>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</si>
  <si>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</si>
  <si>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</si>
  <si>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</si>
  <si>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</si>
  <si>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</si>
  <si>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</si>
  <si>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</si>
  <si>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</si>
  <si>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</si>
  <si>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</si>
  <si>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</si>
  <si>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</si>
  <si>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</si>
  <si>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</si>
  <si>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</si>
  <si>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</si>
  <si>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</si>
  <si>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</si>
  <si>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</si>
  <si>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</si>
  <si>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</si>
  <si>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</si>
  <si>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</si>
  <si>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</si>
  <si>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</si>
  <si>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</si>
  <si>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</si>
  <si>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</si>
  <si>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</si>
  <si>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</si>
  <si>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</si>
  <si>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</si>
  <si>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</si>
  <si>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</si>
  <si>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</si>
  <si>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</si>
  <si>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</si>
  <si>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</si>
  <si>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</si>
  <si>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</si>
  <si>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</si>
  <si>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</si>
  <si>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</si>
  <si>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</si>
  <si>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</si>
  <si>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</si>
  <si>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</si>
  <si>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</si>
  <si>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</si>
  <si>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</si>
  <si>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</si>
  <si>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</si>
  <si>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</si>
  <si>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</si>
  <si>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</si>
  <si>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</si>
  <si>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</si>
  <si>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</si>
  <si>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</si>
  <si>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</si>
  <si>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</si>
  <si>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</si>
  <si>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</si>
  <si>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</si>
  <si>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</si>
  <si>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</si>
  <si>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</si>
  <si>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</si>
  <si>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</si>
  <si>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</si>
  <si>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</si>
  <si>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</si>
  <si>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</si>
  <si>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</si>
  <si>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</si>
  <si>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</si>
  <si>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</si>
  <si>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</si>
  <si>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</si>
  <si>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</si>
  <si>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</si>
  <si>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</si>
  <si>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</si>
  <si>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</si>
  <si>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</si>
  <si>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</si>
  <si>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</si>
  <si>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</si>
  <si>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</si>
  <si>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</si>
  <si>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</si>
  <si>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</si>
  <si>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</si>
  <si>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</si>
  <si>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</si>
  <si>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</si>
  <si>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</si>
  <si>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</si>
  <si>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</si>
  <si>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</si>
  <si>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</si>
  <si>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</si>
  <si>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</si>
  <si>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</si>
  <si>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</si>
  <si>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</si>
  <si>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</si>
  <si>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</si>
  <si>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</si>
  <si>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</si>
  <si>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</si>
  <si>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</si>
  <si>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</si>
  <si>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</si>
  <si>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</si>
  <si>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</si>
  <si>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</si>
  <si>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</si>
  <si>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</si>
  <si>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</si>
  <si>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</si>
  <si>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</si>
  <si>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</si>
  <si>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</si>
  <si>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</si>
  <si>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</si>
  <si>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</si>
  <si>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</si>
  <si>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</si>
  <si>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</si>
  <si>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</si>
  <si>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</si>
  <si>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</si>
  <si>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</si>
  <si>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</si>
  <si>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</si>
  <si>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</si>
  <si>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</si>
  <si>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</si>
  <si>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</si>
  <si>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</si>
  <si>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</si>
  <si>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</si>
  <si>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</si>
  <si>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</si>
  <si>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</si>
  <si>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</si>
  <si>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</si>
  <si>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</si>
  <si>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</si>
  <si>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</si>
  <si>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</si>
  <si>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</si>
  <si>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</si>
  <si>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</si>
  <si>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</si>
  <si>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</si>
  <si>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</si>
  <si>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</si>
  <si>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</si>
  <si>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</si>
  <si>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</si>
  <si>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</si>
  <si>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</si>
  <si>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</si>
  <si>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</si>
  <si>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</si>
  <si>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</si>
  <si>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</si>
  <si>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</si>
  <si>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</si>
  <si>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</si>
  <si>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</si>
  <si>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</si>
  <si>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</si>
  <si>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</si>
  <si>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</si>
  <si>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</si>
  <si>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</si>
  <si>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</si>
  <si>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</si>
  <si>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</si>
  <si>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</si>
  <si>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</si>
  <si>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</si>
  <si>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</si>
  <si>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</si>
  <si>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</si>
  <si>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</si>
  <si>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</si>
  <si>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</si>
  <si>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</si>
  <si>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</si>
  <si>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</si>
  <si>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</si>
  <si>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</si>
  <si>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</si>
  <si>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</si>
  <si>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</si>
  <si>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</si>
  <si>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</si>
  <si>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</si>
  <si>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</si>
  <si>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</si>
  <si>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</si>
  <si>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</si>
  <si>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</si>
  <si>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</si>
  <si>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</si>
  <si>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</si>
  <si>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</si>
  <si>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</si>
  <si>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</si>
  <si>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</si>
  <si>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</si>
  <si>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</si>
  <si>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</si>
  <si>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</si>
  <si>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</si>
  <si>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</si>
  <si>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</si>
  <si>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</si>
  <si>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</si>
  <si>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</si>
  <si>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</si>
  <si>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</si>
  <si>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</si>
  <si>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</si>
  <si>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</si>
  <si>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</si>
  <si>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</si>
  <si>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</si>
  <si>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</si>
  <si>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</si>
  <si>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</si>
  <si>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</si>
  <si>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</si>
  <si>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</si>
  <si>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</si>
  <si>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</si>
  <si>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</si>
  <si>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</si>
  <si>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</si>
  <si>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</si>
  <si>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</si>
  <si>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</si>
  <si>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</si>
  <si>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</si>
  <si>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</si>
  <si>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</si>
  <si>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</si>
  <si>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</si>
  <si>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</si>
  <si>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</si>
  <si>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</si>
  <si>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</si>
  <si>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</si>
  <si>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</si>
  <si>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</si>
  <si>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</si>
  <si>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</si>
  <si>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</si>
  <si>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</si>
  <si>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</si>
  <si>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</si>
  <si>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</si>
  <si>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</si>
  <si>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</si>
  <si>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</si>
  <si>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</si>
  <si>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</si>
  <si>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</si>
  <si>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</si>
  <si>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</si>
  <si>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</si>
  <si>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</si>
  <si>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</si>
  <si>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</si>
  <si>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</si>
  <si>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</si>
  <si>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</si>
  <si>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</si>
  <si>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</si>
  <si>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</si>
  <si>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</si>
  <si>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</si>
  <si>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</si>
  <si>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</si>
  <si>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</si>
  <si>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</si>
  <si>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</si>
  <si>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</si>
  <si>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</si>
  <si>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</si>
  <si>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</si>
  <si>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</si>
  <si>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</si>
  <si>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</si>
  <si>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</si>
  <si>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</si>
  <si>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</si>
  <si>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</si>
  <si>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</si>
  <si>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</si>
  <si>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</si>
  <si>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</si>
  <si>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</si>
  <si>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</si>
  <si>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</si>
  <si>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</si>
  <si>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</si>
  <si>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</si>
  <si>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</si>
  <si>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</si>
  <si>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</si>
  <si>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</si>
  <si>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</si>
  <si>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</si>
  <si>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</si>
  <si>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</si>
  <si>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</si>
  <si>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</si>
  <si>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</si>
  <si>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</si>
  <si>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</si>
  <si>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</si>
  <si>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</si>
  <si>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</si>
  <si>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</si>
  <si>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</si>
  <si>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</si>
  <si>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</si>
  <si>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</si>
  <si>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</si>
  <si>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</si>
  <si>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</si>
  <si>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</si>
  <si>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</si>
  <si>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</si>
  <si>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</si>
  <si>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</si>
  <si>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</si>
  <si>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</si>
  <si>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</si>
  <si>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</si>
  <si>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</si>
  <si>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</si>
  <si>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</si>
  <si>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</si>
  <si>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</si>
  <si>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</si>
  <si>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</si>
  <si>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</si>
  <si>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</si>
  <si>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</si>
  <si>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</si>
  <si>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</si>
  <si>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</si>
  <si>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</si>
  <si>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</si>
  <si>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</si>
  <si>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</si>
  <si>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</si>
  <si>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</si>
  <si>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</si>
  <si>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</si>
  <si>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</si>
  <si>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</si>
  <si>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</si>
  <si>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</si>
  <si>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</si>
  <si>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</si>
  <si>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</si>
  <si>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</si>
  <si>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</si>
  <si>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</si>
  <si>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</si>
  <si>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</si>
  <si>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</si>
  <si>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</si>
  <si>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</si>
  <si>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</si>
  <si>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</si>
  <si>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</si>
  <si>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</si>
  <si>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</si>
  <si>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</si>
  <si>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</si>
  <si>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</si>
  <si>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</si>
  <si>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</si>
  <si>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</si>
  <si>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</si>
  <si>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</si>
  <si>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</si>
  <si>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</si>
  <si>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</si>
  <si>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</si>
  <si>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</si>
  <si>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</si>
  <si>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</si>
  <si>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</si>
  <si>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</si>
  <si>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</si>
  <si>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</si>
  <si>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</si>
  <si>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</si>
  <si>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</si>
  <si>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</si>
  <si>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</si>
  <si>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</si>
  <si>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</si>
  <si>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</si>
  <si>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</si>
  <si>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</si>
  <si>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</si>
  <si>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</si>
  <si>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</si>
  <si>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</si>
  <si>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</si>
  <si>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</si>
  <si>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</si>
  <si>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</si>
  <si>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</si>
  <si>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</si>
  <si>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</si>
  <si>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</si>
  <si>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</si>
  <si>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</si>
  <si>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</si>
  <si>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</si>
  <si>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</si>
  <si>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</si>
  <si>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</si>
  <si>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</si>
  <si>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</si>
  <si>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</si>
  <si>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</si>
  <si>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</si>
  <si>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</si>
  <si>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</si>
  <si>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</si>
  <si>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</si>
  <si>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</si>
  <si>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</si>
  <si>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</si>
  <si>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</si>
  <si>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</si>
  <si>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</si>
  <si>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</si>
  <si>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</si>
  <si>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</si>
  <si>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</si>
  <si>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</si>
  <si>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</si>
  <si>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</si>
  <si>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</si>
  <si>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</si>
  <si>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</si>
  <si>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</si>
  <si>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</si>
  <si>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</si>
  <si>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</si>
  <si>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</si>
  <si>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</si>
  <si>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</si>
  <si>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</si>
  <si>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</si>
  <si>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</si>
  <si>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</si>
  <si>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</si>
  <si>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</si>
  <si>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</si>
  <si>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</si>
  <si>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</si>
  <si>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</si>
  <si>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</si>
  <si>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</si>
  <si>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</si>
  <si>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</si>
  <si>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</si>
  <si>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</si>
  <si>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</si>
  <si>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</si>
  <si>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</si>
  <si>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</si>
  <si>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</si>
  <si>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</si>
  <si>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</si>
  <si>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</si>
  <si>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</si>
  <si>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</si>
  <si>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</si>
  <si>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</si>
  <si>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</si>
  <si>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</si>
  <si>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</si>
  <si>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</si>
  <si>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</si>
  <si>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</si>
  <si>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</si>
  <si>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</si>
  <si>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</si>
  <si>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</si>
  <si>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</si>
  <si>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</si>
  <si>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</si>
  <si>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</si>
  <si>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</si>
  <si>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</si>
  <si>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</si>
  <si>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</si>
  <si>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</si>
  <si>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</si>
  <si>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</si>
  <si>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</si>
  <si>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</si>
  <si>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</si>
  <si>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</si>
  <si>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</si>
  <si>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</si>
  <si>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</si>
  <si>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</si>
  <si>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</si>
  <si>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</si>
  <si>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</si>
  <si>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</si>
  <si>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</si>
  <si>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</si>
  <si>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</si>
  <si>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</si>
  <si>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</si>
  <si>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</si>
  <si>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</si>
  <si>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</si>
  <si>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</si>
  <si>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</si>
  <si>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</si>
  <si>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</si>
  <si>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</si>
  <si>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</si>
  <si>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</si>
  <si>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</si>
  <si>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</si>
  <si>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</si>
  <si>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</si>
  <si>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</si>
  <si>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</si>
  <si>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</si>
  <si>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</si>
  <si>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</si>
  <si>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</si>
  <si>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</si>
  <si>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</si>
  <si>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</si>
  <si>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</si>
  <si>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</si>
  <si>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</si>
  <si>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</si>
  <si>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</si>
  <si>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</si>
  <si>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</si>
  <si>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</si>
  <si>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</si>
  <si>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</si>
  <si>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</si>
  <si>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</si>
  <si>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</si>
  <si>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</si>
  <si>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</si>
  <si>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</si>
  <si>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</si>
  <si>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</si>
  <si>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</si>
  <si>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</si>
  <si>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</si>
  <si>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</si>
  <si>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</si>
  <si>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</si>
  <si>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</si>
  <si>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</si>
  <si>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</si>
  <si>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</si>
  <si>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</si>
  <si>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</si>
  <si>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</si>
  <si>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</si>
  <si>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</si>
  <si>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</si>
  <si>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</si>
  <si>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</si>
  <si>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</si>
  <si>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</si>
  <si>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</si>
  <si>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</si>
  <si>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</si>
  <si>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</si>
  <si>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</si>
  <si>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</si>
  <si>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</si>
  <si>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</si>
  <si>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</si>
  <si>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</si>
  <si>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</si>
  <si>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</si>
  <si>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</si>
  <si>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</si>
  <si>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</si>
  <si>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</si>
  <si>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</si>
  <si>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</si>
  <si>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</si>
  <si>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</si>
  <si>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</si>
  <si>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</si>
  <si>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</si>
  <si>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</si>
  <si>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</si>
  <si>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</si>
  <si>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</si>
  <si>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</si>
  <si>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</si>
  <si>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</si>
  <si>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</si>
  <si>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</si>
  <si>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</si>
  <si>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</si>
  <si>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</si>
  <si>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</si>
  <si>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</si>
  <si>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</si>
  <si>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</si>
  <si>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</si>
  <si>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</si>
  <si>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</si>
  <si>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</si>
  <si>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</si>
  <si>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</si>
  <si>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</si>
  <si>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</si>
  <si>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</si>
  <si>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</si>
  <si>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</si>
  <si>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</si>
  <si>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</si>
  <si>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</si>
  <si>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</si>
  <si>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</si>
  <si>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</si>
  <si>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</si>
  <si>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</si>
  <si>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</si>
  <si>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</si>
  <si>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</si>
  <si>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</si>
  <si>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</si>
  <si>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</si>
  <si>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</si>
  <si>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</si>
  <si>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</si>
  <si>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</si>
  <si>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</si>
  <si>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</si>
  <si>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</si>
  <si>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</si>
  <si>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</si>
  <si>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</si>
  <si>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</si>
  <si>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</si>
  <si>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</si>
  <si>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</si>
  <si>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</si>
  <si>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</si>
  <si>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</si>
  <si>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</si>
  <si>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</si>
  <si>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</si>
  <si>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</si>
  <si>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</si>
  <si>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</si>
  <si>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</si>
  <si>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</si>
  <si>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</si>
  <si>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</si>
  <si>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</si>
  <si>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</si>
  <si>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</si>
  <si>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</si>
  <si>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</si>
  <si>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</si>
  <si>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</si>
  <si>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</si>
  <si>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</si>
  <si>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</si>
  <si>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</si>
  <si>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</si>
  <si>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</si>
  <si>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</si>
  <si>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</si>
  <si>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</si>
  <si>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</si>
  <si>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</si>
  <si>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</si>
  <si>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</si>
  <si>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</si>
  <si>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</si>
  <si>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</si>
  <si>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</si>
  <si>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</si>
  <si>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</si>
  <si>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</si>
  <si>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</si>
  <si>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</si>
  <si>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</si>
  <si>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</si>
  <si>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</si>
  <si>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</si>
  <si>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</si>
  <si>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</si>
  <si>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</si>
  <si>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</si>
  <si>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</si>
  <si>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</si>
  <si>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</si>
  <si>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</si>
  <si>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</si>
  <si>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</si>
  <si>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</si>
  <si>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</si>
  <si>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</si>
  <si>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</si>
  <si>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</si>
  <si>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</si>
  <si>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</si>
  <si>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</si>
  <si>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</si>
  <si>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</si>
  <si>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</si>
  <si>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</si>
  <si>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</si>
  <si>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</si>
  <si>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</si>
  <si>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</si>
  <si>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</si>
  <si>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</si>
  <si>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</si>
  <si>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</si>
  <si>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</si>
  <si>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</si>
  <si>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</si>
  <si>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</si>
  <si>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</si>
  <si>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</si>
  <si>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</si>
  <si>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</si>
  <si>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</si>
  <si>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</si>
  <si>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</si>
  <si>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</si>
  <si>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</si>
  <si>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</si>
  <si>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</si>
  <si>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</si>
  <si>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</si>
  <si>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</si>
  <si>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</si>
  <si>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</si>
  <si>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</si>
  <si>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</si>
  <si>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</si>
  <si>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</si>
  <si>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</si>
  <si>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</si>
  <si>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</si>
  <si>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</si>
  <si>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</si>
  <si>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</si>
  <si>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</si>
  <si>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</si>
  <si>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</si>
  <si>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</si>
  <si>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</si>
  <si>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</si>
  <si>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</si>
  <si>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</si>
  <si>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</si>
  <si>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</si>
  <si>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</si>
  <si>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</si>
  <si>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</si>
  <si>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</si>
  <si>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</si>
  <si>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</si>
  <si>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</si>
  <si>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</si>
  <si>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</si>
  <si>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</si>
  <si>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</si>
  <si>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</si>
  <si>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</si>
  <si>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</si>
  <si>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</si>
  <si>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</si>
  <si>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</si>
  <si>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</si>
  <si>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</si>
  <si>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</si>
  <si>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</si>
  <si>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</si>
  <si>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</si>
  <si>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</si>
  <si>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</si>
  <si>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</si>
  <si>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</si>
  <si>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</si>
  <si>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</si>
  <si>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</si>
  <si>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</si>
  <si>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</si>
  <si>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</si>
  <si>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</si>
  <si>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</si>
  <si>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</si>
  <si>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</si>
  <si>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</si>
  <si>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</si>
  <si>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</si>
  <si>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</si>
  <si>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</si>
  <si>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</si>
  <si>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</si>
  <si>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</si>
  <si>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</si>
  <si>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</si>
  <si>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</si>
  <si>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</si>
  <si>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</si>
  <si>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</si>
  <si>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</si>
  <si>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</si>
  <si>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</si>
  <si>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</si>
  <si>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</si>
  <si>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</si>
  <si>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</si>
  <si>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</si>
  <si>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</si>
  <si>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</si>
  <si>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</si>
  <si>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</si>
  <si>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</si>
  <si>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</si>
  <si>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</si>
  <si>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</si>
  <si>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</si>
  <si>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</si>
  <si>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</si>
  <si>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</si>
  <si>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</si>
  <si>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</si>
  <si>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</si>
  <si>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</si>
  <si>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</si>
  <si>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</si>
  <si>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</si>
  <si>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</si>
  <si>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</si>
  <si>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</si>
  <si>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</si>
  <si>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</si>
  <si>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</si>
  <si>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</si>
  <si>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</si>
  <si>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</si>
  <si>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</si>
  <si>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</si>
  <si>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</si>
  <si>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</si>
  <si>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</si>
  <si>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</si>
  <si>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</si>
  <si>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</si>
  <si>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</si>
  <si>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</si>
  <si>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</si>
  <si>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</si>
  <si>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</si>
  <si>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</si>
  <si>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</si>
  <si>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</si>
  <si>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</si>
  <si>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</si>
  <si>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</si>
  <si>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</si>
  <si>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</si>
  <si>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</si>
  <si>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</si>
  <si>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</si>
  <si>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</si>
  <si>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</si>
  <si>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</si>
  <si>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</si>
  <si>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</si>
  <si>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</si>
  <si>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</si>
  <si>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</si>
  <si>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</si>
  <si>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</si>
  <si>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</si>
  <si>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</si>
  <si>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</si>
  <si>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</si>
  <si>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</si>
  <si>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</si>
  <si>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</si>
  <si>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</si>
  <si>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</si>
  <si>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</si>
  <si>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</si>
  <si>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</si>
  <si>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</si>
  <si>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</si>
  <si>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</si>
  <si>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</si>
  <si>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</si>
  <si>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</si>
  <si>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</si>
  <si>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</si>
  <si>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</si>
  <si>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</si>
  <si>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</si>
  <si>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</si>
  <si>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</si>
  <si>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</si>
  <si>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</si>
  <si>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</si>
  <si>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</si>
  <si>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</si>
  <si>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</si>
  <si>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</si>
  <si>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</si>
  <si>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</si>
  <si>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</si>
  <si>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</si>
  <si>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</si>
  <si>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</si>
  <si>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</si>
  <si>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</si>
  <si>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</si>
  <si>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</si>
  <si>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</si>
  <si>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</si>
  <si>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</si>
  <si>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</si>
  <si>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</si>
  <si>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</si>
  <si>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</si>
  <si>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</si>
  <si>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</si>
  <si>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</si>
  <si>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</si>
  <si>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</si>
  <si>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</si>
  <si>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</si>
  <si>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</si>
  <si>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</si>
  <si>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</si>
  <si>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</si>
  <si>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</si>
  <si>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</si>
  <si>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</si>
  <si>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</si>
  <si>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</si>
  <si>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</si>
  <si>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</si>
  <si>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</si>
  <si>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</si>
  <si>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</si>
  <si>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</si>
  <si>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</si>
  <si>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</si>
  <si>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</si>
  <si>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</si>
  <si>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</si>
  <si>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</si>
  <si>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</si>
  <si>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</si>
  <si>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</si>
  <si>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</si>
  <si>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</si>
  <si>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</si>
  <si>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</si>
  <si>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</si>
  <si>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</si>
  <si>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</si>
  <si>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</si>
  <si>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</si>
  <si>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</si>
  <si>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</si>
  <si>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</si>
  <si>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</si>
  <si>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</si>
  <si>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</si>
  <si>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</si>
  <si>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</si>
  <si>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</si>
  <si>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</si>
  <si>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</si>
  <si>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</si>
  <si>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</si>
  <si>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</si>
  <si>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</si>
  <si>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</si>
  <si>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</si>
  <si>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</si>
  <si>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</si>
  <si>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</si>
  <si>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</si>
  <si>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</si>
  <si>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</si>
  <si>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</si>
  <si>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</si>
  <si>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</si>
  <si>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</si>
  <si>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</si>
  <si>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</si>
  <si>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</si>
  <si>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</si>
  <si>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</si>
  <si>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</si>
  <si>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</si>
  <si>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</si>
  <si>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</si>
  <si>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</si>
  <si>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</si>
  <si>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</si>
  <si>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</si>
  <si>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</si>
  <si>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</si>
  <si>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</si>
  <si>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</si>
  <si>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</si>
  <si>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</si>
  <si>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</si>
  <si>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</si>
  <si>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</si>
  <si>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</si>
  <si>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</si>
  <si>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</si>
  <si>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</si>
  <si>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</si>
  <si>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</si>
  <si>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</si>
  <si>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</si>
  <si>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</si>
  <si>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</si>
  <si>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</si>
  <si>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</si>
  <si>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</si>
  <si>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</si>
  <si>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</si>
  <si>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</si>
  <si>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</si>
  <si>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</si>
  <si>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</si>
  <si>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</si>
  <si>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</si>
  <si>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</si>
  <si>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</si>
  <si>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</si>
  <si>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</si>
  <si>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</si>
  <si>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</si>
  <si>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</si>
  <si>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</si>
  <si>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</si>
  <si>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</si>
  <si>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</si>
  <si>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</si>
  <si>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</si>
  <si>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</si>
  <si>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</si>
  <si>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</si>
  <si>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</si>
  <si>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</si>
  <si>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</si>
  <si>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</si>
  <si>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</si>
  <si>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</si>
  <si>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</si>
  <si>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</si>
  <si>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</si>
  <si>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</si>
  <si>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</si>
  <si>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</si>
  <si>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</si>
  <si>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</si>
  <si>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</si>
  <si>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</si>
  <si>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</si>
  <si>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</si>
  <si>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</si>
  <si>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</si>
  <si>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</si>
  <si>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</si>
  <si>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</si>
  <si>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</si>
  <si>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</si>
  <si>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</si>
  <si>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</si>
  <si>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</si>
  <si>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</si>
  <si>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</si>
  <si>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</si>
  <si>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</si>
  <si>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</si>
  <si>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</si>
  <si>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</si>
  <si>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</si>
  <si>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</si>
  <si>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</si>
  <si>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</si>
  <si>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</si>
  <si>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</si>
  <si>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</si>
  <si>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</si>
  <si>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</si>
  <si>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</si>
  <si>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</si>
  <si>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</si>
  <si>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</si>
  <si>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</si>
  <si>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</si>
  <si>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</si>
  <si>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</si>
  <si>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</si>
  <si>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</si>
  <si>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</si>
  <si>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</si>
  <si>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</si>
  <si>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</si>
  <si>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</si>
  <si>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</si>
  <si>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</si>
  <si>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</si>
  <si>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</si>
  <si>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</si>
  <si>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</si>
  <si>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</si>
  <si>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</si>
  <si>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</si>
  <si>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</si>
  <si>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</si>
  <si>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</si>
  <si>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</si>
  <si>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</si>
  <si>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</si>
  <si>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</si>
  <si>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</si>
  <si>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</si>
  <si>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</si>
  <si>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</si>
  <si>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</si>
  <si>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</si>
  <si>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</si>
  <si>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</si>
  <si>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</si>
  <si>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</si>
  <si>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</si>
  <si>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</si>
  <si>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</si>
  <si>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</si>
  <si>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</si>
  <si>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</si>
  <si>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</si>
  <si>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</si>
  <si>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</si>
  <si>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</si>
  <si>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</si>
  <si>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</si>
  <si>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</si>
  <si>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</si>
  <si>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</si>
  <si>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</si>
  <si>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</si>
  <si>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</si>
  <si>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</si>
  <si>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</si>
  <si>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</si>
  <si>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</si>
  <si>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</si>
  <si>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</si>
  <si>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</si>
  <si>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</si>
  <si>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</si>
  <si>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</si>
  <si>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</si>
  <si>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</si>
  <si>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</si>
  <si>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</si>
  <si>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</si>
  <si>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</si>
  <si>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</si>
  <si>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</si>
  <si>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</si>
  <si>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</si>
  <si>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</si>
  <si>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</si>
  <si>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</si>
  <si>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</si>
  <si>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</si>
  <si>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</si>
  <si>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</si>
  <si>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</si>
  <si>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</si>
  <si>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</si>
  <si>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</si>
  <si>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</si>
  <si>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</si>
  <si>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</si>
  <si>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</si>
  <si>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</si>
  <si>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</si>
  <si>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</si>
  <si>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</si>
  <si>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</si>
  <si>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</si>
  <si>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</si>
  <si>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</si>
  <si>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</si>
  <si>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</si>
  <si>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</si>
  <si>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</si>
  <si>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</si>
  <si>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</si>
  <si>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</si>
  <si>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</si>
  <si>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</si>
  <si>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</si>
  <si>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</si>
  <si>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</si>
  <si>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</si>
  <si>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</si>
  <si>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</si>
  <si>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</si>
  <si>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</si>
  <si>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</si>
  <si>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</si>
  <si>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</si>
  <si>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</si>
  <si>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</si>
  <si>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</si>
  <si>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</si>
  <si>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</si>
  <si>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</si>
  <si>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</si>
  <si>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</si>
  <si>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</si>
  <si>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</si>
  <si>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</si>
  <si>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</si>
  <si>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</si>
  <si>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</si>
  <si>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</si>
  <si>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</si>
  <si>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</si>
  <si>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</si>
  <si>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</si>
  <si>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</si>
  <si>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</si>
  <si>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</si>
  <si>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</si>
  <si>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</si>
  <si>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</si>
  <si>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</si>
  <si>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</si>
  <si>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</si>
  <si>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</si>
  <si>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</si>
  <si>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</si>
  <si>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</si>
  <si>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</si>
  <si>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</si>
  <si>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</si>
  <si>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</si>
  <si>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</si>
  <si>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</si>
  <si>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</si>
  <si>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</si>
  <si>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</si>
  <si>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</si>
  <si>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</si>
  <si>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</si>
  <si>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</si>
  <si>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</si>
  <si>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</si>
  <si>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</si>
  <si>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</si>
  <si>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</si>
  <si>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</si>
  <si>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</si>
  <si>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</si>
  <si>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</si>
  <si>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</si>
  <si>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</si>
  <si>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</si>
  <si>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</si>
  <si>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</si>
  <si>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</si>
  <si>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</si>
  <si>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</si>
  <si>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</si>
  <si>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</si>
  <si>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</si>
  <si>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</si>
  <si>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</si>
  <si>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</si>
  <si>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</si>
  <si>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</si>
  <si>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</si>
  <si>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</si>
  <si>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</si>
  <si>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</si>
  <si>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</si>
  <si>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</si>
  <si>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</si>
  <si>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</si>
  <si>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</si>
  <si>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</si>
  <si>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</si>
  <si>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</si>
  <si>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</si>
  <si>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</si>
  <si>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</si>
  <si>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</si>
  <si>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</si>
  <si>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</si>
  <si>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</si>
  <si>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</si>
  <si>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</si>
  <si>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</si>
  <si>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</si>
  <si>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</si>
  <si>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</si>
  <si>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</si>
  <si>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</si>
  <si>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</si>
  <si>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</si>
  <si>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</si>
  <si>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</si>
  <si>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</si>
  <si>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</si>
  <si>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</si>
  <si>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</si>
  <si>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</si>
  <si>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</si>
  <si>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</si>
  <si>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</si>
  <si>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</si>
  <si>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</si>
  <si>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</si>
  <si>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</si>
  <si>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</si>
  <si>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</si>
  <si>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</si>
  <si>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</si>
  <si>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</si>
  <si>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</si>
  <si>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</si>
  <si>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</si>
  <si>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</si>
  <si>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</si>
  <si>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</si>
  <si>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</si>
  <si>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</si>
  <si>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</si>
  <si>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</si>
  <si>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</si>
  <si>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</si>
  <si>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</si>
  <si>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</si>
  <si>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</si>
  <si>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</si>
  <si>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</si>
  <si>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</si>
  <si>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</si>
  <si>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</si>
  <si>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</si>
  <si>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</si>
  <si>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</si>
  <si>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</si>
  <si>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</si>
  <si>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</si>
  <si>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</si>
  <si>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</si>
  <si>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</si>
  <si>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</si>
  <si>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</si>
  <si>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</si>
  <si>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</si>
  <si>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</si>
  <si>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</si>
  <si>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</si>
  <si>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</si>
  <si>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</si>
  <si>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</si>
  <si>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</si>
  <si>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</si>
  <si>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</si>
  <si>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</si>
  <si>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</si>
  <si>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</si>
  <si>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</si>
  <si>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</si>
  <si>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</si>
  <si>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</si>
  <si>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</si>
  <si>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</si>
  <si>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</si>
  <si>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</si>
  <si>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</si>
  <si>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</si>
  <si>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</si>
  <si>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</si>
  <si>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</si>
  <si>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</si>
  <si>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</si>
  <si>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</si>
  <si>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</si>
  <si>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</si>
  <si>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</si>
  <si>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</si>
  <si>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</si>
  <si>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</si>
  <si>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</si>
  <si>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</si>
  <si>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</si>
  <si>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</si>
  <si>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</si>
  <si>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</si>
  <si>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</si>
  <si>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</si>
  <si>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</si>
  <si>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</si>
  <si>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</si>
  <si>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</si>
  <si>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</si>
  <si>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</si>
  <si>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</si>
  <si>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</si>
  <si>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</si>
  <si>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</si>
  <si>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</si>
  <si>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</si>
  <si>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</si>
  <si>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</si>
  <si>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</si>
  <si>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</si>
  <si>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</si>
  <si>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</si>
  <si>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</si>
  <si>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</si>
  <si>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</si>
  <si>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</si>
  <si>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</si>
  <si>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</si>
  <si>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</si>
  <si>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</si>
  <si>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</si>
  <si>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</si>
  <si>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</si>
  <si>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</si>
  <si>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</si>
  <si>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</si>
  <si>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</si>
  <si>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</si>
  <si>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</si>
  <si>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</si>
  <si>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</si>
  <si>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</si>
  <si>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</si>
  <si>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</si>
  <si>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</si>
  <si>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</si>
  <si>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</si>
  <si>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</si>
  <si>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</si>
  <si>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</si>
  <si>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</si>
  <si>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</si>
  <si>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</si>
  <si>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</si>
  <si>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</si>
  <si>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</si>
  <si>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</si>
  <si>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</si>
  <si>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</si>
  <si>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</si>
  <si>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</si>
  <si>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</si>
  <si>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</si>
  <si>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</si>
  <si>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</si>
  <si>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</si>
  <si>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</si>
  <si>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</si>
  <si>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</si>
  <si>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</si>
  <si>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</si>
  <si>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</si>
  <si>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</si>
  <si>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</si>
  <si>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</si>
  <si>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</si>
  <si>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</si>
  <si>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</si>
  <si>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</si>
  <si>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</si>
  <si>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</si>
  <si>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</si>
  <si>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</si>
  <si>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</si>
  <si>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</si>
  <si>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</si>
  <si>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</si>
  <si>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</si>
  <si>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</si>
  <si>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</si>
  <si>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</si>
  <si>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</si>
  <si>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</si>
  <si>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</si>
  <si>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</si>
  <si>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</si>
  <si>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</si>
  <si>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</si>
  <si>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</si>
  <si>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</si>
  <si>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</si>
  <si>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</si>
  <si>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</si>
  <si>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</si>
  <si>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</si>
  <si>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</si>
  <si>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</si>
  <si>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</si>
  <si>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</si>
  <si>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</si>
  <si>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</si>
  <si>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</si>
  <si>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</si>
  <si>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</si>
  <si>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</si>
  <si>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</si>
  <si>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</si>
  <si>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</si>
  <si>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</si>
  <si>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</si>
  <si>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</si>
  <si>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</si>
  <si>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</si>
  <si>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</si>
  <si>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</si>
  <si>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</si>
  <si>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</si>
  <si>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</si>
  <si>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</si>
  <si>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</si>
  <si>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</si>
  <si>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</si>
  <si>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</si>
  <si>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</si>
  <si>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</si>
  <si>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</si>
  <si>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</si>
  <si>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</si>
  <si>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</si>
  <si>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</si>
  <si>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</si>
  <si>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</si>
  <si>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</si>
  <si>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</si>
  <si>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</si>
  <si>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</si>
  <si>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</si>
  <si>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</si>
  <si>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</si>
  <si>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</si>
  <si>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</si>
  <si>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</si>
  <si>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</si>
  <si>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</si>
  <si>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</si>
  <si>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</si>
  <si>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</si>
  <si>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</si>
  <si>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</si>
  <si>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</si>
  <si>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</si>
  <si>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</si>
  <si>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</si>
  <si>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</si>
  <si>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</si>
  <si>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</si>
  <si>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</si>
  <si>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</si>
  <si>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</si>
  <si>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</si>
  <si>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</si>
  <si>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</si>
  <si>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</si>
  <si>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</si>
  <si>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</si>
  <si>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</si>
  <si>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</si>
  <si>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</si>
  <si>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</si>
  <si>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</si>
  <si>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</si>
  <si>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</si>
  <si>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</si>
  <si>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</si>
  <si>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</si>
  <si>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</si>
  <si>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</si>
  <si>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</si>
  <si>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</si>
  <si>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</si>
  <si>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</si>
  <si>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</si>
  <si>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</si>
  <si>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</si>
  <si>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</si>
  <si>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</si>
  <si>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</si>
  <si>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</si>
  <si>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</si>
  <si>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</si>
  <si>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</si>
  <si>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</si>
  <si>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</si>
  <si>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</si>
  <si>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</si>
  <si>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</si>
  <si>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</si>
  <si>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</si>
  <si>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</si>
  <si>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</si>
  <si>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</si>
  <si>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</si>
  <si>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</si>
  <si>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</si>
  <si>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</si>
  <si>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</si>
  <si>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</si>
  <si>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</si>
  <si>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</si>
  <si>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</si>
  <si>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</si>
  <si>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</si>
  <si>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</si>
  <si>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</si>
  <si>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</si>
  <si>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</si>
  <si>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</si>
  <si>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</si>
  <si>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</si>
  <si>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</si>
  <si>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</si>
  <si>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</si>
  <si>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</si>
  <si>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</si>
  <si>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</si>
  <si>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</si>
  <si>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</si>
  <si>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</si>
  <si>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</si>
  <si>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</si>
  <si>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</si>
  <si>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</si>
  <si>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</si>
  <si>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</si>
  <si>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</si>
  <si>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</si>
  <si>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</si>
  <si>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</si>
  <si>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</si>
  <si>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</si>
  <si>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</si>
  <si>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</si>
  <si>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</si>
  <si>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</si>
  <si>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</si>
  <si>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</si>
  <si>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</si>
  <si>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</si>
  <si>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</si>
  <si>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</si>
  <si>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</si>
  <si>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</si>
  <si>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</si>
  <si>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</si>
  <si>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</si>
  <si>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</si>
  <si>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</si>
  <si>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</si>
  <si>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</si>
  <si>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</si>
  <si>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</si>
  <si>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</si>
  <si>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</si>
  <si>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</si>
  <si>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</si>
  <si>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</si>
  <si>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</si>
  <si>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</si>
  <si>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</si>
  <si>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</si>
  <si>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</si>
  <si>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</si>
  <si>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</si>
  <si>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</si>
  <si>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</si>
  <si>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</si>
  <si>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</si>
  <si>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</si>
  <si>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</si>
  <si>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</si>
  <si>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</si>
  <si>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</si>
  <si>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</si>
  <si>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</si>
  <si>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</si>
  <si>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</si>
  <si>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</si>
  <si>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</si>
  <si>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</si>
  <si>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</si>
  <si>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</si>
  <si>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</si>
  <si>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</si>
  <si>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</si>
  <si>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</si>
  <si>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</si>
  <si>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</si>
  <si>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</si>
  <si>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</si>
  <si>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</si>
  <si>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</si>
  <si>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</si>
  <si>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</si>
  <si>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</si>
  <si>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</si>
  <si>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</si>
  <si>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</si>
  <si>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</si>
  <si>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</si>
  <si>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</si>
  <si>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</si>
  <si>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</si>
  <si>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</si>
  <si>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</si>
  <si>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</si>
  <si>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</si>
  <si>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</si>
  <si>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</si>
  <si>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</si>
  <si>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</si>
  <si>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</si>
  <si>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</si>
  <si>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</si>
  <si>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</si>
  <si>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</si>
  <si>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</si>
  <si>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</si>
  <si>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</si>
  <si>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</si>
  <si>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</si>
  <si>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</si>
  <si>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</si>
  <si>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</si>
  <si>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</si>
  <si>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</si>
  <si>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</si>
  <si>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</si>
  <si>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</si>
  <si>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</si>
  <si>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</si>
  <si>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</si>
  <si>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</si>
  <si>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</si>
  <si>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</si>
  <si>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</si>
  <si>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</si>
  <si>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</si>
  <si>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</si>
  <si>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</si>
  <si>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</si>
  <si>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</si>
  <si>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</si>
  <si>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</si>
  <si>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</si>
  <si>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</si>
  <si>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</si>
  <si>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</si>
  <si>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</si>
  <si>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</si>
  <si>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</si>
  <si>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</si>
  <si>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</si>
  <si>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</si>
  <si>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</si>
  <si>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</si>
  <si>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</si>
  <si>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</si>
  <si>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</si>
  <si>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</si>
  <si>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</si>
  <si>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</si>
  <si>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</si>
  <si>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</si>
  <si>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</si>
  <si>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</si>
  <si>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</si>
  <si>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</si>
  <si>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</si>
  <si>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</si>
  <si>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</si>
  <si>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</si>
  <si>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</si>
  <si>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</si>
  <si>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</si>
  <si>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</si>
  <si>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</si>
  <si>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</si>
  <si>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</si>
  <si>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</si>
  <si>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</si>
  <si>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</si>
  <si>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</si>
  <si>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</si>
  <si>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</si>
  <si>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</si>
  <si>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</si>
  <si>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</si>
  <si>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</si>
  <si>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</si>
  <si>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</si>
  <si>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</si>
  <si>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</si>
  <si>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</si>
  <si>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</si>
  <si>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</si>
  <si>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</si>
  <si>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</si>
  <si>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</si>
  <si>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</si>
  <si>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</si>
  <si>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</si>
  <si>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</si>
  <si>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</si>
  <si>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</si>
  <si>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</si>
  <si>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</si>
  <si>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</si>
  <si>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</si>
  <si>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</si>
  <si>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</si>
  <si>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</si>
  <si>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</si>
  <si>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</si>
  <si>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</si>
  <si>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</si>
  <si>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</si>
  <si>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</si>
  <si>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</si>
  <si>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</si>
  <si>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</si>
  <si>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</si>
  <si>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</si>
  <si>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</si>
  <si>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</si>
  <si>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</si>
  <si>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</si>
  <si>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</si>
  <si>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</si>
  <si>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</si>
  <si>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</si>
  <si>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</si>
  <si>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</si>
  <si>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</si>
  <si>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</si>
  <si>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</si>
  <si>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</si>
  <si>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</si>
  <si>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</si>
  <si>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</si>
  <si>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</si>
  <si>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</si>
  <si>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</si>
  <si>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</si>
  <si>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</si>
  <si>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</si>
  <si>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</si>
  <si>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</si>
  <si>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</si>
  <si>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</si>
  <si>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</si>
  <si>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</si>
  <si>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</si>
  <si>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</si>
  <si>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</si>
  <si>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</si>
  <si>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</si>
  <si>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</si>
  <si>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</si>
  <si>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</si>
  <si>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</si>
  <si>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</si>
  <si>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</si>
  <si>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</si>
  <si>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</si>
  <si>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</si>
  <si>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</si>
  <si>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</si>
  <si>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</si>
  <si>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</si>
  <si>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</si>
  <si>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</si>
  <si>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</si>
  <si>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</si>
  <si>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</si>
  <si>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</si>
  <si>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</si>
  <si>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</si>
  <si>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</si>
  <si>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</si>
  <si>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</si>
  <si>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</si>
  <si>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</si>
  <si>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</si>
  <si>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</si>
  <si>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</si>
  <si>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</si>
  <si>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</si>
  <si>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</si>
  <si>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</si>
  <si>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</si>
  <si>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</si>
  <si>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</si>
  <si>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</si>
  <si>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</si>
  <si>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</si>
  <si>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</si>
  <si>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</si>
  <si>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</si>
  <si>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</si>
  <si>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</si>
  <si>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</si>
  <si>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</si>
  <si>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</si>
  <si>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</si>
  <si>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</si>
  <si>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</si>
  <si>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</si>
  <si>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</si>
  <si>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</si>
  <si>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</si>
  <si>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</si>
  <si>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</si>
  <si>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</si>
  <si>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</si>
  <si>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</si>
  <si>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</si>
  <si>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</si>
  <si>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</si>
  <si>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</si>
  <si>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</si>
  <si>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</si>
  <si>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</si>
  <si>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</si>
  <si>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</si>
  <si>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</si>
  <si>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</si>
  <si>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</si>
  <si>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</si>
  <si>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</si>
  <si>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</si>
  <si>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</si>
  <si>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</si>
  <si>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</si>
  <si>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</si>
  <si>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</si>
  <si>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</si>
  <si>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</si>
  <si>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</si>
  <si>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</si>
  <si>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</si>
  <si>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</si>
  <si>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</si>
  <si>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</si>
  <si>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</si>
  <si>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</si>
  <si>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</si>
  <si>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</si>
  <si>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</si>
  <si>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</si>
  <si>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</si>
  <si>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</si>
  <si>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</si>
  <si>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</si>
  <si>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</si>
  <si>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</si>
  <si>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</si>
  <si>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</si>
  <si>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</si>
  <si>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</si>
  <si>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</si>
  <si>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</si>
  <si>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</si>
  <si>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</si>
  <si>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</si>
  <si>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</si>
  <si>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</si>
  <si>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</si>
  <si>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</si>
  <si>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</si>
  <si>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</si>
  <si>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</si>
  <si>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</si>
  <si>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</si>
  <si>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</si>
  <si>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</si>
  <si>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</si>
  <si>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</si>
  <si>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</si>
  <si>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</si>
  <si>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</si>
  <si>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</si>
  <si>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</si>
  <si>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</si>
  <si>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</si>
  <si>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</si>
  <si>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</si>
  <si>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</si>
  <si>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</si>
  <si>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</si>
  <si>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</si>
  <si>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</si>
  <si>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</si>
  <si>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</si>
  <si>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</si>
  <si>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</si>
  <si>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</si>
  <si>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</si>
  <si>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</si>
  <si>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</si>
  <si>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</si>
  <si>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</si>
  <si>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</si>
  <si>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</si>
  <si>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</si>
  <si>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</si>
  <si>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</si>
  <si>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</si>
  <si>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</si>
  <si>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</si>
  <si>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</si>
  <si>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</si>
  <si>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</si>
  <si>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</si>
  <si>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</si>
  <si>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</si>
  <si>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</si>
  <si>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</si>
  <si>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</si>
  <si>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</si>
  <si>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</si>
  <si>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</si>
  <si>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</si>
  <si>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</si>
  <si>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</si>
  <si>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</si>
  <si>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</si>
  <si>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</si>
  <si>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</si>
  <si>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</si>
  <si>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</si>
  <si>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</si>
  <si>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</si>
  <si>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</si>
  <si>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</si>
  <si>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</si>
  <si>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</si>
  <si>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</si>
  <si>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</si>
  <si>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</si>
  <si>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</si>
  <si>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</si>
  <si>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</si>
  <si>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</si>
  <si>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</si>
  <si>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</si>
  <si>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</si>
  <si>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</si>
  <si>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</si>
  <si>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</si>
  <si>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</si>
  <si>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</si>
  <si>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</si>
  <si>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</si>
  <si>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</si>
  <si>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</si>
  <si>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</si>
  <si>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</si>
  <si>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</si>
  <si>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</si>
  <si>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</si>
  <si>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</si>
  <si>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</si>
  <si>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</si>
  <si>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</si>
  <si>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</si>
  <si>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</si>
  <si>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</si>
  <si>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</si>
  <si>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</si>
  <si>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</si>
  <si>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</si>
  <si>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</si>
  <si>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</si>
  <si>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</si>
  <si>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</si>
  <si>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</si>
  <si>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</si>
  <si>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</si>
  <si>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</si>
  <si>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</si>
  <si>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</si>
  <si>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</si>
  <si>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</si>
  <si>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</si>
  <si>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</si>
  <si>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</si>
  <si>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</si>
  <si>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</si>
  <si>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</si>
  <si>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</si>
  <si>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</si>
  <si>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</si>
  <si>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</si>
  <si>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</si>
  <si>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</si>
  <si>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</si>
  <si>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</si>
  <si>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</si>
  <si>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</si>
  <si>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</si>
  <si>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</si>
  <si>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</si>
  <si>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</si>
  <si>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</si>
  <si>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</si>
  <si>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</si>
  <si>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</si>
  <si>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</si>
  <si>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</si>
  <si>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</si>
  <si>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</si>
  <si>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</si>
  <si>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</si>
  <si>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</si>
  <si>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</si>
  <si>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</si>
  <si>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</si>
  <si>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</si>
  <si>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</si>
  <si>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</si>
  <si>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</si>
  <si>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</si>
  <si>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</si>
  <si>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</si>
  <si>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</si>
  <si>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</si>
  <si>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</si>
  <si>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</si>
  <si>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</si>
  <si>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</si>
  <si>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</si>
  <si>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</si>
  <si>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</si>
  <si>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</si>
  <si>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</si>
  <si>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</si>
  <si>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</si>
  <si>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</si>
  <si>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</si>
  <si>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</si>
  <si>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</si>
  <si>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</si>
  <si>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</si>
  <si>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</si>
  <si>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</si>
  <si>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</si>
  <si>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</si>
  <si>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</si>
  <si>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</si>
  <si>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</si>
  <si>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</si>
  <si>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</si>
  <si>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</si>
  <si>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</si>
  <si>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</si>
  <si>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</si>
  <si>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</si>
  <si>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</si>
  <si>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</si>
  <si>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</si>
  <si>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</si>
  <si>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</si>
  <si>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</si>
  <si>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</si>
  <si>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</si>
  <si>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</si>
  <si>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</si>
  <si>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</si>
  <si>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</si>
  <si>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</si>
  <si>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</si>
  <si>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</si>
  <si>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</si>
  <si>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</si>
  <si>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</si>
  <si>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</si>
  <si>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</si>
  <si>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</si>
  <si>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</si>
  <si>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</si>
  <si>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</si>
  <si>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</si>
  <si>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</si>
  <si>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</si>
  <si>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</si>
  <si>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</si>
  <si>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</si>
  <si>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</si>
  <si>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</si>
  <si>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</si>
  <si>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</si>
  <si>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</si>
  <si>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</si>
  <si>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</si>
  <si>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</si>
  <si>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</si>
  <si>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</si>
  <si>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</si>
  <si>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</si>
  <si>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</si>
  <si>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</si>
  <si>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</si>
  <si>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</si>
  <si>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</si>
  <si>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</si>
  <si>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</si>
  <si>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</si>
  <si>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</si>
  <si>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</si>
  <si>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</si>
  <si>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</si>
  <si>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</si>
  <si>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</si>
  <si>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</si>
  <si>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</si>
  <si>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</si>
  <si>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</si>
  <si>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</si>
  <si>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</si>
  <si>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</si>
  <si>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</si>
  <si>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</si>
  <si>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</si>
  <si>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</si>
  <si>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</si>
  <si>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</si>
  <si>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</si>
  <si>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</si>
  <si>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</si>
  <si>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</si>
  <si>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</si>
  <si>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</si>
  <si>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</si>
  <si>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</si>
  <si>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</si>
  <si>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</si>
  <si>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</si>
  <si>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</si>
  <si>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</si>
  <si>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</si>
  <si>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</si>
  <si>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</si>
  <si>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</si>
  <si>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</si>
  <si>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</si>
  <si>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</si>
  <si>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</si>
  <si>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</si>
  <si>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</si>
  <si>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</si>
  <si>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</si>
  <si>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</si>
  <si>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</si>
  <si>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</si>
  <si>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</si>
  <si>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</si>
  <si>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</si>
  <si>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</si>
  <si>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</si>
  <si>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</si>
  <si>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</si>
  <si>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</si>
  <si>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</si>
  <si>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</si>
  <si>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</si>
  <si>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</si>
  <si>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</si>
  <si>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</si>
  <si>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</si>
  <si>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</si>
  <si>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</si>
  <si>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</si>
  <si>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</si>
  <si>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</si>
  <si>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</si>
  <si>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</si>
  <si>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</si>
  <si>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</si>
  <si>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</si>
  <si>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</si>
  <si>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</si>
  <si>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</si>
  <si>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</si>
  <si>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</si>
  <si>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</si>
  <si>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</si>
  <si>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</si>
  <si>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</si>
  <si>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</si>
  <si>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</si>
  <si>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</si>
  <si>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</si>
  <si>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</si>
  <si>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</si>
  <si>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</si>
  <si>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</si>
  <si>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</si>
  <si>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</si>
  <si>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</si>
  <si>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</si>
  <si>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</si>
  <si>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</si>
  <si>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</si>
  <si>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</si>
  <si>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</si>
  <si>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</si>
  <si>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</si>
  <si>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</si>
  <si>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</si>
  <si>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</si>
  <si>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</si>
  <si>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</si>
  <si>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</si>
  <si>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</si>
  <si>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</si>
  <si>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</si>
  <si>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</si>
  <si>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</si>
  <si>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</si>
  <si>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</si>
  <si>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</si>
  <si>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</si>
  <si>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</si>
  <si>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</si>
  <si>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</si>
  <si>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</si>
  <si>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</si>
  <si>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</si>
  <si>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</si>
  <si>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</si>
  <si>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</si>
  <si>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</si>
  <si>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</si>
  <si>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</si>
  <si>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</si>
  <si>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</si>
  <si>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</si>
  <si>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</si>
  <si>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</si>
  <si>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</si>
  <si>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</si>
  <si>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</si>
  <si>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</si>
  <si>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</si>
  <si>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</si>
  <si>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</si>
  <si>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</si>
  <si>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</si>
  <si>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</si>
  <si>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</si>
  <si>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</si>
  <si>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</si>
  <si>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</si>
  <si>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</si>
  <si>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</si>
  <si>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</si>
  <si>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</si>
  <si>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</si>
  <si>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</si>
  <si>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</si>
  <si>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</si>
  <si>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</si>
  <si>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</si>
  <si>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</si>
  <si>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</si>
  <si>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</si>
  <si>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</si>
  <si>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</si>
  <si>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</si>
  <si>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</si>
  <si>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</si>
  <si>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</si>
  <si>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</si>
  <si>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</si>
  <si>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</si>
  <si>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</si>
  <si>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</si>
  <si>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</si>
  <si>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</si>
  <si>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</si>
  <si>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</si>
  <si>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</si>
  <si>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</si>
  <si>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</si>
  <si>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</si>
  <si>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</si>
  <si>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</si>
  <si>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</si>
  <si>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</si>
  <si>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</si>
  <si>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</si>
  <si>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</si>
  <si>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</si>
  <si>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</si>
  <si>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</si>
  <si>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</si>
  <si>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</si>
  <si>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</si>
  <si>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</si>
  <si>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</si>
  <si>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</si>
  <si>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</si>
  <si>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</si>
  <si>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</si>
  <si>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</si>
  <si>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</si>
  <si>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</si>
  <si>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</si>
  <si>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</si>
  <si>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</si>
  <si>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</si>
  <si>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</si>
  <si>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</si>
  <si>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</si>
  <si>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</si>
  <si>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</si>
  <si>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</si>
  <si>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</si>
  <si>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</si>
  <si>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</si>
  <si>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</si>
  <si>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</si>
  <si>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</si>
  <si>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</si>
  <si>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</si>
  <si>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</si>
  <si>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</si>
  <si>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</si>
  <si>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</si>
  <si>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</si>
  <si>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</si>
  <si>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</si>
  <si>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</si>
  <si>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</si>
  <si>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</si>
  <si>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</si>
  <si>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</si>
  <si>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</si>
  <si>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</si>
  <si>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</si>
  <si>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</si>
  <si>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</si>
  <si>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</si>
  <si>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</si>
  <si>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</si>
  <si>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</si>
  <si>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</si>
  <si>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</si>
  <si>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</si>
  <si>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</si>
  <si>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</si>
  <si>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</si>
  <si>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</si>
  <si>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</si>
  <si>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</si>
  <si>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</si>
  <si>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</si>
  <si>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</si>
  <si>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</si>
  <si>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</si>
  <si>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</si>
  <si>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</si>
  <si>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</si>
  <si>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</si>
  <si>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</si>
  <si>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</si>
  <si>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</si>
  <si>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</si>
  <si>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</si>
  <si>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</si>
  <si>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</si>
  <si>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</si>
  <si>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</si>
  <si>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</si>
  <si>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</si>
  <si>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</si>
  <si>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</si>
  <si>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</si>
  <si>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</si>
  <si>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</si>
  <si>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</si>
  <si>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</si>
  <si>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</si>
  <si>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</si>
  <si>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</si>
  <si>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</si>
  <si>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</si>
  <si>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</si>
  <si>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</si>
  <si>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</si>
  <si>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</si>
  <si>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</si>
  <si>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</si>
  <si>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</si>
  <si>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</si>
  <si>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</si>
  <si>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</si>
  <si>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</si>
  <si>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</si>
  <si>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</si>
  <si>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</si>
  <si>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</si>
  <si>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</si>
  <si>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</si>
  <si>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</si>
  <si>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</si>
  <si>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</si>
  <si>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</si>
  <si>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</si>
  <si>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</si>
  <si>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</si>
  <si>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</si>
  <si>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</si>
  <si>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</si>
  <si>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</si>
  <si>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</si>
  <si>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</si>
  <si>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</si>
  <si>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</si>
  <si>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</si>
  <si>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</si>
  <si>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</si>
  <si>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</si>
  <si>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</si>
  <si>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</si>
  <si>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</si>
  <si>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</si>
  <si>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</si>
  <si>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</si>
  <si>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</si>
  <si>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</si>
  <si>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</si>
  <si>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</si>
  <si>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</si>
  <si>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</si>
  <si>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</si>
  <si>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</si>
  <si>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</si>
  <si>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</si>
  <si>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</si>
  <si>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</si>
  <si>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</si>
  <si>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</si>
  <si>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</si>
  <si>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</si>
  <si>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</si>
  <si>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</si>
  <si>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</si>
  <si>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</si>
  <si>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</si>
  <si>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</si>
  <si>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</si>
  <si>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</si>
  <si>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</si>
  <si>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</si>
  <si>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</si>
  <si>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</si>
  <si>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</si>
  <si>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</si>
  <si>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</si>
  <si>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</si>
  <si>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</si>
  <si>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</si>
  <si>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</si>
  <si>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</si>
  <si>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</si>
  <si>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</si>
  <si>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</si>
  <si>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</si>
  <si>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</si>
  <si>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</si>
  <si>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</si>
  <si>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</si>
  <si>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</si>
  <si>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</si>
  <si>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</si>
  <si>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</si>
  <si>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</si>
  <si>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</si>
  <si>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</si>
  <si>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</si>
  <si>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</si>
  <si>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</si>
  <si>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</si>
  <si>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</si>
  <si>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</si>
  <si>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</si>
  <si>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</si>
  <si>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</si>
  <si>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</si>
  <si>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</si>
  <si>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</si>
  <si>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</si>
  <si>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</si>
  <si>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</si>
  <si>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</si>
  <si>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</si>
  <si>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</si>
  <si>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</si>
  <si>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</si>
  <si>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</si>
  <si>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</si>
  <si>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</si>
  <si>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</si>
  <si>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</si>
  <si>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</si>
  <si>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</si>
  <si>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</si>
  <si>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</si>
  <si>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</si>
  <si>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</si>
  <si>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</si>
  <si>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</si>
  <si>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</si>
  <si>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</si>
  <si>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</si>
  <si>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</si>
  <si>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</si>
  <si>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</si>
  <si>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</si>
  <si>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</si>
  <si>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</si>
  <si>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</si>
  <si>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</si>
  <si>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</si>
  <si>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</si>
  <si>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</si>
  <si>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</si>
  <si>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</si>
  <si>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</si>
  <si>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</si>
  <si>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</si>
  <si>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</si>
  <si>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</si>
  <si>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</si>
  <si>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</si>
  <si>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</si>
  <si>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</si>
  <si>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</si>
  <si>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</si>
  <si>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</si>
  <si>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</si>
  <si>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</si>
  <si>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</si>
  <si>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</si>
  <si>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</si>
  <si>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</si>
  <si>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</si>
  <si>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</si>
  <si>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</si>
  <si>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</si>
  <si>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</si>
  <si>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</si>
  <si>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</si>
  <si>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</si>
  <si>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</si>
  <si>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</si>
  <si>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</si>
  <si>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</si>
  <si>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</si>
  <si>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</si>
  <si>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</si>
  <si>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</si>
  <si>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</si>
  <si>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</si>
  <si>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</si>
  <si>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</si>
  <si>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</si>
  <si>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</si>
  <si>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</si>
  <si>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</si>
  <si>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</si>
  <si>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</si>
  <si>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</si>
  <si>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</si>
  <si>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</si>
  <si>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</si>
  <si>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</si>
  <si>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</si>
  <si>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</si>
  <si>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</si>
  <si>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</si>
  <si>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</si>
  <si>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</si>
  <si>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</si>
  <si>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</si>
  <si>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</si>
  <si>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</si>
  <si>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</si>
  <si>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</si>
  <si>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</si>
  <si>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</si>
  <si>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</si>
  <si>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</si>
  <si>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</si>
  <si>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</si>
  <si>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</si>
  <si>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</si>
  <si>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</si>
  <si>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</si>
  <si>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</si>
  <si>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</si>
  <si>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</si>
  <si>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</si>
  <si>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</si>
  <si>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</si>
  <si>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</si>
  <si>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</si>
  <si>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</si>
  <si>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</si>
  <si>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</si>
  <si>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</si>
  <si>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</si>
  <si>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</si>
  <si>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</si>
  <si>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</si>
  <si>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</si>
  <si>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</si>
  <si>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</si>
  <si>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</si>
  <si>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</si>
  <si>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</si>
  <si>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</si>
  <si>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</si>
  <si>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</si>
  <si>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</si>
  <si>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</si>
  <si>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</si>
  <si>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</si>
  <si>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</si>
  <si>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</si>
  <si>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</si>
  <si>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</si>
  <si>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</si>
  <si>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</si>
  <si>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</si>
  <si>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</si>
  <si>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</si>
  <si>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</si>
  <si>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</si>
  <si>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</si>
  <si>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</si>
  <si>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</si>
  <si>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</si>
  <si>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</si>
  <si>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</si>
  <si>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</si>
  <si>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</si>
  <si>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</si>
  <si>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</si>
  <si>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</si>
  <si>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</si>
  <si>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</si>
  <si>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</si>
  <si>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</si>
  <si>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</si>
  <si>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</si>
  <si>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</si>
  <si>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</si>
  <si>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</si>
  <si>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</si>
  <si>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</si>
  <si>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</si>
  <si>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</si>
  <si>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</si>
  <si>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</si>
  <si>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</si>
  <si>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</si>
  <si>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</si>
  <si>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</si>
  <si>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</si>
  <si>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</si>
  <si>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</si>
  <si>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</si>
  <si>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</si>
  <si>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</si>
  <si>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</si>
  <si>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</si>
  <si>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</si>
  <si>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</si>
  <si>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</si>
  <si>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</si>
  <si>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</si>
  <si>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</si>
  <si>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</si>
  <si>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</si>
  <si>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</si>
  <si>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</si>
  <si>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</si>
  <si>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</si>
  <si>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</si>
  <si>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</si>
  <si>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</si>
  <si>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</si>
  <si>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</si>
  <si>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</si>
  <si>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</si>
  <si>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</si>
  <si>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</si>
  <si>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</si>
  <si>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</si>
  <si>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</si>
  <si>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</si>
  <si>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</si>
  <si>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</si>
  <si>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</si>
  <si>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</si>
  <si>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</si>
  <si>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</si>
  <si>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</si>
  <si>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</si>
  <si>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</si>
  <si>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</si>
  <si>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</si>
  <si>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</si>
  <si>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</si>
  <si>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</si>
  <si>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</si>
  <si>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</si>
  <si>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</si>
  <si>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</si>
  <si>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</si>
  <si>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</si>
  <si>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</si>
  <si>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</si>
  <si>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</si>
  <si>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</si>
  <si>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</si>
  <si>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</si>
  <si>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</si>
  <si>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</si>
  <si>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</si>
  <si>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</si>
  <si>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</si>
  <si>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</si>
  <si>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</si>
  <si>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</si>
  <si>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</si>
  <si>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</si>
  <si>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</si>
  <si>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</si>
  <si>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</si>
  <si>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</si>
  <si>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</si>
  <si>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</si>
  <si>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</si>
  <si>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</si>
  <si>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</si>
  <si>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</si>
  <si>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</si>
  <si>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</si>
  <si>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</si>
  <si>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</si>
  <si>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</si>
  <si>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</si>
  <si>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</si>
  <si>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</si>
  <si>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</si>
  <si>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</si>
  <si>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</si>
  <si>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</si>
  <si>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</si>
  <si>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</si>
  <si>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</si>
  <si>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</si>
  <si>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</si>
  <si>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</si>
  <si>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</si>
  <si>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</si>
  <si>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</si>
  <si>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</si>
  <si>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</si>
  <si>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</si>
  <si>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</si>
  <si>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</si>
  <si>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</si>
  <si>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</si>
  <si>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</si>
  <si>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</si>
  <si>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</si>
  <si>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</si>
  <si>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</si>
  <si>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</si>
  <si>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</si>
  <si>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</si>
  <si>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</si>
  <si>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</si>
  <si>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</si>
  <si>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</si>
  <si>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</si>
  <si>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</si>
  <si>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</si>
  <si>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</si>
  <si>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</si>
  <si>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</si>
  <si>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</si>
  <si>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</si>
  <si>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</si>
  <si>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</si>
  <si>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</si>
  <si>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</si>
  <si>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</si>
  <si>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</si>
  <si>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</si>
  <si>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</si>
  <si>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</si>
  <si>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</si>
  <si>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</si>
  <si>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</si>
  <si>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</si>
  <si>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</si>
  <si>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</si>
  <si>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</si>
  <si>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</si>
  <si>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</si>
  <si>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</si>
  <si>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</si>
  <si>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</si>
  <si>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</si>
  <si>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</si>
  <si>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</si>
  <si>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</si>
  <si>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</si>
  <si>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</si>
  <si>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</si>
  <si>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</si>
  <si>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</si>
  <si>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</si>
  <si>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</si>
  <si>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</si>
  <si>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</si>
  <si>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</si>
  <si>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</si>
  <si>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</si>
  <si>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</si>
  <si>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</si>
  <si>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</si>
  <si>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</si>
  <si>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</si>
  <si>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</si>
  <si>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</si>
  <si>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</si>
  <si>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</si>
  <si>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</si>
  <si>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</si>
  <si>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</si>
  <si>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</si>
  <si>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</si>
  <si>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</si>
  <si>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</si>
  <si>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</si>
  <si>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</si>
  <si>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</si>
  <si>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</si>
  <si>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</si>
  <si>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</si>
  <si>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</si>
  <si>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</si>
  <si>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</si>
  <si>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</si>
  <si>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</si>
  <si>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</si>
  <si>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</si>
  <si>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</si>
  <si>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</si>
  <si>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</si>
  <si>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</si>
  <si>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</si>
  <si>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</si>
  <si>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</si>
  <si>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</si>
  <si>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</si>
  <si>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</si>
  <si>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</si>
  <si>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</si>
  <si>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</si>
  <si>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</si>
  <si>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</si>
  <si>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</si>
  <si>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</si>
  <si>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</si>
  <si>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</si>
  <si>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</si>
  <si>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</si>
  <si>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</si>
  <si>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</si>
  <si>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</si>
  <si>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</si>
  <si>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</si>
  <si>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</si>
  <si>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</si>
  <si>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</si>
  <si>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</si>
  <si>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</si>
  <si>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</si>
  <si>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</si>
  <si>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</si>
  <si>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</si>
  <si>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</si>
  <si>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</si>
  <si>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</si>
  <si>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</si>
  <si>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</si>
  <si>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</si>
  <si>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</si>
  <si>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</si>
  <si>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</si>
  <si>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</si>
  <si>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</si>
  <si>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</si>
  <si>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</si>
  <si>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</si>
  <si>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</si>
  <si>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</si>
  <si>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</si>
  <si>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</si>
  <si>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</si>
  <si>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</si>
  <si>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</si>
  <si>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</si>
  <si>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</si>
  <si>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</si>
  <si>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</si>
  <si>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</si>
  <si>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</si>
  <si>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</si>
  <si>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</si>
  <si>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</si>
  <si>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</si>
  <si>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</si>
  <si>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</si>
  <si>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</si>
  <si>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</si>
  <si>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</si>
  <si>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</si>
  <si>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</si>
  <si>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</si>
  <si>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</si>
  <si>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</si>
  <si>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</si>
  <si>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</si>
  <si>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</si>
  <si>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</si>
  <si>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</si>
  <si>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</si>
  <si>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</si>
  <si>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</si>
  <si>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</si>
  <si>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</si>
  <si>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</si>
  <si>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</si>
  <si>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</si>
  <si>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</si>
  <si>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</si>
  <si>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</si>
  <si>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</si>
  <si>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</si>
  <si>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</si>
  <si>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</si>
  <si>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</si>
  <si>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</si>
  <si>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</si>
  <si>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</si>
  <si>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</si>
  <si>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</si>
  <si>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</si>
  <si>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</si>
  <si>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</si>
  <si>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</si>
  <si>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</si>
  <si>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</si>
  <si>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</si>
  <si>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</si>
  <si>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</si>
  <si>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</si>
  <si>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</si>
  <si>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</si>
  <si>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</si>
  <si>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</si>
  <si>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</si>
  <si>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</si>
  <si>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</si>
  <si>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</si>
  <si>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</si>
  <si>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</si>
  <si>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</si>
  <si>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</si>
  <si>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</si>
  <si>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</si>
  <si>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</si>
  <si>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</si>
  <si>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</si>
  <si>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</si>
  <si>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</si>
  <si>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</si>
  <si>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</si>
  <si>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</si>
  <si>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</si>
  <si>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</si>
  <si>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</si>
  <si>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</si>
  <si>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</si>
  <si>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</si>
  <si>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</si>
  <si>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</si>
  <si>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</si>
  <si>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</si>
  <si>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</si>
  <si>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</si>
  <si>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</si>
  <si>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</si>
  <si>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</si>
  <si>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</si>
  <si>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</si>
  <si>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</si>
  <si>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</si>
  <si>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</si>
  <si>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</si>
  <si>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</si>
  <si>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</si>
  <si>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</si>
  <si>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</si>
  <si>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</si>
  <si>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</si>
  <si>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</si>
  <si>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</si>
  <si>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</si>
  <si>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</si>
  <si>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</si>
  <si>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</si>
  <si>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</si>
  <si>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</si>
  <si>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</si>
  <si>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</si>
  <si>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</si>
  <si>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</si>
  <si>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</si>
  <si>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</si>
  <si>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</si>
  <si>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</si>
  <si>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</si>
  <si>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</si>
  <si>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</si>
  <si>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</si>
  <si>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</si>
  <si>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</si>
  <si>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</si>
  <si>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</si>
  <si>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</si>
  <si>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</si>
  <si>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</si>
  <si>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</si>
  <si>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</si>
  <si>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</si>
  <si>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</si>
  <si>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</si>
  <si>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</si>
  <si>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</si>
  <si>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</si>
  <si>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</si>
  <si>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</si>
  <si>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</si>
  <si>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</si>
  <si>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</si>
  <si>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</si>
  <si>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</si>
  <si>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</si>
  <si>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</si>
  <si>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</si>
  <si>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</si>
  <si>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</si>
  <si>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</si>
  <si>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</si>
  <si>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</si>
  <si>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</si>
  <si>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</si>
  <si>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</si>
  <si>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</si>
  <si>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</si>
  <si>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</si>
  <si>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</si>
  <si>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</si>
  <si>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</si>
  <si>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</si>
  <si>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</si>
  <si>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</si>
  <si>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</si>
  <si>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</si>
  <si>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</si>
  <si>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</si>
  <si>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</si>
  <si>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</si>
  <si>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</si>
  <si>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</si>
  <si>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</si>
  <si>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</si>
  <si>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</si>
  <si>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</si>
  <si>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</si>
  <si>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</si>
  <si>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</si>
  <si>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</si>
  <si>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</si>
  <si>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</si>
  <si>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</si>
  <si>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</si>
  <si>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</si>
  <si>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</si>
  <si>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</si>
  <si>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</si>
  <si>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</si>
  <si>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</si>
  <si>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</si>
  <si>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</si>
  <si>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</si>
  <si>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</si>
  <si>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</si>
  <si>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</si>
  <si>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</si>
  <si>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</si>
  <si>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</si>
  <si>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</si>
  <si>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</si>
  <si>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</si>
  <si>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</si>
  <si>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</si>
  <si>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</si>
  <si>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</si>
  <si>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</si>
  <si>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</si>
  <si>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</si>
  <si>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</si>
  <si>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</si>
  <si>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</si>
  <si>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</si>
  <si>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</si>
  <si>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</si>
  <si>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</si>
  <si>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</si>
  <si>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</si>
  <si>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</si>
  <si>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</si>
  <si>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</si>
  <si>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</si>
  <si>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</si>
  <si>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</si>
  <si>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</si>
  <si>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</si>
  <si>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</si>
  <si>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</si>
  <si>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</si>
  <si>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</si>
  <si>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</si>
  <si>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</si>
  <si>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</si>
  <si>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</si>
  <si>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</si>
  <si>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</si>
  <si>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</si>
  <si>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</si>
  <si>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</si>
  <si>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</si>
  <si>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</si>
  <si>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</si>
  <si>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</si>
  <si>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</si>
  <si>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</si>
  <si>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</si>
  <si>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</si>
  <si>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</si>
  <si>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</si>
  <si>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</si>
  <si>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</si>
  <si>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</si>
  <si>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</si>
  <si>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</si>
  <si>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</si>
  <si>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</si>
  <si>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</si>
  <si>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</si>
  <si>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</si>
  <si>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</si>
  <si>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</si>
  <si>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</si>
  <si>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</si>
  <si>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</si>
  <si>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</si>
  <si>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</si>
  <si>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</si>
  <si>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</si>
  <si>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</si>
  <si>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</si>
  <si>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</si>
  <si>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</si>
  <si>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</si>
  <si>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</si>
  <si>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</si>
  <si>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</si>
  <si>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</si>
  <si>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</si>
  <si>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</si>
  <si>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</si>
  <si>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</si>
  <si>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</si>
  <si>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</si>
  <si>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</si>
  <si>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</si>
  <si>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</si>
  <si>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</si>
  <si>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</si>
  <si>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</si>
  <si>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</si>
  <si>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</si>
  <si>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</si>
  <si>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</si>
  <si>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</si>
  <si>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</si>
  <si>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</si>
  <si>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</si>
  <si>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</si>
  <si>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</si>
  <si>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</si>
  <si>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</si>
  <si>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</si>
  <si>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</si>
  <si>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</si>
  <si>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</si>
  <si>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</si>
  <si>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</si>
  <si>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</si>
  <si>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</si>
  <si>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</si>
  <si>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</si>
  <si>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</si>
  <si>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</si>
  <si>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</si>
  <si>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</si>
  <si>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</si>
  <si>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</si>
  <si>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</si>
  <si>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</si>
  <si>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</si>
  <si>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</si>
  <si>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</si>
  <si>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</si>
  <si>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</si>
  <si>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</si>
  <si>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</si>
  <si>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</si>
  <si>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</si>
  <si>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</si>
  <si>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</si>
  <si>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</si>
  <si>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</si>
  <si>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</si>
  <si>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</si>
  <si>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</si>
  <si>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</si>
  <si>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</si>
  <si>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</si>
  <si>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</si>
  <si>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</si>
  <si>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</si>
  <si>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</si>
  <si>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</si>
  <si>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</si>
  <si>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</si>
  <si>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</si>
  <si>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</si>
  <si>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</si>
  <si>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</si>
  <si>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</si>
  <si>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</si>
  <si>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</si>
  <si>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</si>
  <si>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</si>
  <si>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</si>
  <si>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</si>
  <si>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</si>
  <si>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</si>
  <si>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</si>
  <si>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</si>
  <si>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</si>
  <si>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</si>
  <si>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</si>
  <si>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</si>
  <si>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</si>
  <si>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</si>
  <si>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</si>
  <si>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</si>
  <si>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</si>
  <si>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</si>
  <si>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</si>
  <si>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</si>
  <si>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</si>
  <si>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</si>
  <si>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</si>
  <si>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</si>
  <si>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</si>
  <si>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</si>
  <si>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</si>
  <si>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</si>
  <si>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</si>
  <si>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</si>
  <si>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</si>
  <si>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</si>
  <si>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</si>
  <si>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</si>
  <si>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</si>
  <si>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</si>
  <si>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</si>
  <si>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</si>
  <si>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</si>
  <si>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</si>
  <si>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</si>
  <si>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</si>
  <si>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</si>
  <si>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</si>
  <si>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</si>
  <si>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</si>
  <si>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</si>
  <si>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</si>
  <si>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</si>
  <si>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</si>
  <si>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</si>
  <si>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</si>
  <si>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</si>
  <si>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</si>
  <si>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</si>
  <si>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</si>
  <si>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</si>
  <si>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</si>
  <si>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</si>
  <si>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</si>
  <si>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</si>
  <si>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</si>
  <si>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</si>
  <si>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</si>
  <si>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</si>
  <si>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</si>
  <si>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</si>
  <si>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</si>
  <si>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</si>
  <si>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</si>
  <si>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</si>
  <si>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</si>
  <si>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</si>
  <si>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</si>
  <si>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</si>
  <si>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</si>
  <si>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</si>
  <si>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</si>
  <si>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</si>
  <si>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</si>
  <si>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</si>
  <si>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</si>
  <si>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</si>
  <si>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</si>
  <si>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</si>
  <si>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</si>
  <si>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</si>
  <si>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</si>
  <si>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</si>
  <si>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</si>
  <si>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</si>
  <si>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</si>
  <si>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</si>
  <si>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</si>
  <si>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</si>
  <si>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</si>
  <si>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</si>
  <si>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</si>
  <si>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</si>
  <si>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</si>
  <si>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</si>
  <si>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</si>
  <si>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</si>
  <si>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</si>
  <si>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</si>
  <si>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</si>
  <si>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</si>
  <si>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</si>
  <si>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</si>
  <si>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</si>
  <si>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</si>
  <si>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</si>
  <si>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</si>
  <si>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</si>
  <si>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</si>
  <si>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</si>
  <si>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</si>
  <si>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</si>
  <si>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</si>
  <si>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</si>
  <si>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</si>
  <si>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</si>
  <si>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</si>
  <si>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</si>
  <si>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</si>
  <si>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</si>
  <si>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</si>
  <si>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</si>
  <si>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</si>
  <si>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</si>
  <si>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</si>
  <si>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</si>
  <si>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</si>
  <si>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</si>
  <si>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</si>
  <si>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</si>
  <si>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</si>
  <si>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</si>
  <si>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</si>
  <si>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</si>
  <si>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</si>
  <si>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</si>
  <si>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</si>
  <si>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</si>
  <si>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</si>
  <si>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</si>
  <si>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</si>
  <si>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</si>
  <si>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</si>
  <si>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</si>
  <si>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</si>
  <si>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</si>
  <si>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</si>
  <si>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</si>
  <si>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</si>
  <si>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</si>
  <si>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</si>
  <si>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</si>
  <si>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</si>
  <si>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</si>
  <si>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</si>
  <si>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</si>
  <si>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</si>
  <si>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</si>
  <si>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</si>
  <si>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</si>
  <si>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</si>
  <si>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</si>
  <si>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</si>
  <si>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</si>
  <si>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</si>
  <si>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</si>
  <si>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</si>
  <si>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</si>
  <si>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</si>
  <si>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</si>
  <si>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</si>
  <si>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</si>
  <si>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</si>
  <si>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</si>
  <si>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</si>
  <si>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</si>
  <si>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</si>
  <si>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</si>
  <si>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</si>
  <si>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</si>
  <si>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</si>
  <si>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</si>
  <si>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</si>
  <si>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</si>
  <si>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</si>
  <si>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</si>
  <si>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</si>
  <si>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</si>
  <si>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</si>
  <si>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</si>
  <si>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</si>
  <si>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</si>
  <si>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</si>
  <si>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</si>
  <si>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</si>
  <si>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</si>
  <si>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</si>
  <si>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</si>
  <si>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</si>
  <si>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</si>
  <si>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</si>
  <si>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</si>
  <si>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</si>
  <si>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</si>
  <si>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</si>
  <si>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</si>
  <si>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</si>
  <si>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</si>
  <si>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</si>
  <si>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</si>
  <si>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</si>
  <si>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</si>
  <si>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</si>
  <si>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</si>
  <si>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</si>
  <si>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</si>
  <si>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</si>
  <si>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</si>
  <si>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</si>
  <si>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</si>
  <si>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</si>
  <si>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</si>
  <si>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</si>
  <si>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</si>
  <si>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</si>
  <si>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</si>
  <si>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</si>
  <si>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</si>
  <si>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</si>
  <si>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</si>
  <si>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</si>
  <si>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</si>
  <si>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</si>
  <si>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</si>
  <si>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</si>
  <si>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</si>
  <si>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</si>
  <si>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</si>
  <si>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</si>
  <si>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</si>
  <si>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</si>
  <si>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</si>
  <si>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</si>
  <si>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</si>
  <si>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</si>
  <si>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</si>
  <si>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</si>
  <si>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</si>
  <si>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</si>
  <si>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</si>
  <si>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</si>
  <si>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</si>
  <si>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</si>
  <si>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</si>
  <si>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</si>
  <si>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</si>
  <si>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</si>
  <si>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</si>
  <si>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</si>
  <si>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</si>
  <si>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</si>
  <si>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</si>
  <si>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</si>
  <si>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</si>
  <si>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</si>
  <si>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</si>
  <si>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</si>
  <si>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</si>
  <si>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</si>
  <si>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</si>
  <si>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</si>
  <si>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</si>
  <si>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</si>
  <si>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</si>
  <si>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</si>
  <si>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</si>
  <si>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</si>
  <si>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</si>
  <si>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</si>
  <si>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</si>
  <si>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</si>
  <si>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</si>
  <si>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</si>
  <si>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</si>
  <si>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</si>
  <si>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</si>
  <si>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</si>
  <si>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</si>
  <si>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</si>
  <si>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</si>
  <si>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</si>
  <si>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</si>
  <si>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</si>
  <si>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</si>
  <si>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</si>
  <si>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</si>
  <si>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</si>
  <si>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</si>
  <si>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</si>
  <si>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</si>
  <si>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</si>
  <si>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</si>
  <si>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</si>
  <si>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</si>
  <si>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</si>
  <si>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</si>
  <si>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</si>
  <si>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</si>
  <si>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</si>
  <si>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</si>
  <si>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</si>
  <si>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</si>
  <si>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</si>
  <si>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</si>
  <si>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</si>
  <si>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</si>
  <si>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</si>
  <si>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</si>
  <si>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</si>
  <si>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</si>
  <si>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</si>
  <si>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</si>
  <si>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</si>
  <si>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</si>
  <si>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</si>
  <si>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</si>
  <si>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</si>
  <si>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</si>
  <si>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</si>
  <si>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</si>
  <si>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</si>
  <si>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</si>
  <si>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</si>
  <si>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</si>
  <si>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</si>
  <si>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</si>
  <si>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</si>
  <si>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</si>
  <si>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</si>
  <si>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</si>
  <si>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</si>
  <si>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</si>
  <si>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</si>
  <si>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</si>
  <si>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</si>
  <si>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</si>
  <si>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</si>
  <si>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</si>
  <si>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</si>
  <si>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</si>
  <si>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</si>
  <si>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</si>
  <si>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</si>
  <si>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</si>
  <si>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</si>
  <si>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</si>
  <si>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</si>
  <si>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</si>
  <si>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</si>
  <si>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</si>
  <si>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</si>
  <si>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</si>
  <si>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</si>
  <si>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</si>
  <si>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</si>
  <si>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</si>
  <si>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</si>
  <si>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</si>
  <si>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</si>
  <si>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</si>
  <si>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</si>
  <si>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</si>
  <si>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</si>
  <si>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</si>
  <si>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</si>
  <si>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</si>
  <si>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</si>
  <si>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</si>
  <si>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</si>
  <si>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</si>
  <si>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</si>
  <si>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</si>
  <si>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</si>
  <si>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</si>
  <si>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</si>
  <si>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</si>
  <si>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</si>
  <si>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</si>
  <si>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</si>
  <si>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</si>
  <si>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</si>
  <si>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</si>
  <si>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</si>
  <si>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</si>
  <si>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</si>
  <si>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</si>
  <si>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</si>
  <si>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</si>
  <si>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</si>
  <si>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</si>
  <si>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</si>
  <si>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</si>
  <si>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</si>
  <si>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</si>
  <si>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</si>
  <si>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</si>
  <si>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</si>
  <si>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</si>
  <si>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</si>
  <si>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</si>
  <si>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</si>
  <si>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</si>
  <si>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</si>
  <si>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</si>
  <si>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</si>
  <si>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</si>
  <si>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</si>
  <si>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</si>
  <si>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</si>
  <si>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</si>
  <si>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</si>
  <si>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</si>
  <si>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</si>
  <si>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</si>
  <si>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</si>
  <si>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</si>
  <si>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</si>
  <si>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</si>
  <si>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</si>
  <si>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</si>
  <si>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</si>
  <si>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</si>
  <si>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</si>
  <si>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</si>
  <si>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</si>
  <si>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</si>
  <si>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</si>
  <si>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</si>
  <si>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</si>
  <si>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</si>
  <si>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</si>
  <si>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</si>
  <si>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</si>
  <si>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</si>
  <si>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</si>
  <si>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</si>
  <si>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</si>
  <si>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</si>
  <si>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</si>
  <si>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</si>
  <si>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</si>
  <si>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</si>
  <si>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</si>
  <si>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</si>
  <si>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</si>
  <si>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</si>
  <si>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</si>
  <si>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</si>
  <si>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</si>
  <si>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</si>
  <si>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</si>
  <si>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</si>
  <si>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</si>
  <si>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</si>
  <si>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</si>
  <si>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</si>
  <si>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</si>
  <si>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</si>
  <si>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</si>
  <si>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</si>
  <si>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</si>
  <si>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</si>
  <si>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</si>
  <si>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</si>
  <si>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</si>
  <si>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</si>
  <si>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</si>
  <si>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</si>
  <si>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</si>
  <si>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</si>
  <si>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</si>
  <si>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</si>
  <si>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</si>
  <si>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</si>
  <si>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</si>
  <si>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</si>
  <si>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</si>
  <si>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</si>
  <si>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</si>
  <si>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</si>
  <si>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</si>
  <si>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</si>
  <si>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</si>
  <si>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</si>
  <si>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</si>
  <si>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</si>
  <si>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</si>
  <si>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</si>
  <si>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</si>
  <si>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</si>
  <si>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</si>
  <si>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</si>
  <si>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</si>
  <si>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</si>
  <si>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</si>
  <si>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</si>
  <si>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</si>
  <si>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</si>
  <si>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</si>
  <si>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</si>
  <si>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</si>
  <si>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</si>
  <si>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</si>
  <si>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</si>
  <si>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</si>
  <si>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</si>
  <si>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</si>
  <si>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</si>
  <si>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</si>
  <si>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</si>
  <si>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</si>
  <si>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</si>
  <si>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</si>
  <si>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</si>
  <si>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</si>
  <si>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</si>
  <si>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</si>
  <si>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</si>
  <si>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</si>
  <si>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</si>
  <si>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</si>
  <si>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</si>
  <si>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</si>
  <si>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</si>
  <si>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</si>
  <si>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</si>
  <si>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</si>
  <si>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</si>
  <si>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</si>
  <si>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</si>
  <si>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</si>
  <si>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</si>
  <si>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</si>
  <si>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</si>
  <si>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</si>
  <si>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</si>
  <si>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</si>
  <si>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</si>
  <si>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</si>
  <si>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</si>
  <si>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</si>
  <si>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</si>
  <si>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</si>
  <si>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</si>
  <si>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</si>
  <si>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</si>
  <si>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</si>
  <si>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</si>
  <si>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</si>
  <si>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</si>
  <si>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</si>
  <si>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</si>
  <si>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</si>
  <si>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</si>
  <si>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</si>
  <si>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</si>
  <si>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</si>
  <si>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</si>
  <si>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</si>
  <si>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</si>
  <si>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</si>
  <si>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</si>
  <si>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</si>
  <si>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</si>
  <si>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</si>
  <si>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</si>
  <si>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</si>
  <si>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</si>
  <si>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</si>
  <si>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</si>
  <si>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</si>
  <si>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</si>
  <si>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</si>
  <si>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</si>
  <si>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</si>
  <si>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</si>
  <si>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</si>
  <si>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</si>
  <si>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</si>
  <si>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</si>
  <si>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</si>
  <si>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</si>
  <si>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</si>
  <si>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</si>
  <si>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</si>
  <si>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</si>
  <si>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</si>
  <si>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</si>
  <si>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</si>
  <si>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</si>
  <si>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</si>
  <si>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</si>
  <si>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</si>
  <si>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</si>
  <si>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</si>
  <si>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</si>
  <si>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</si>
  <si>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</si>
  <si>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</si>
  <si>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</si>
  <si>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</si>
  <si>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</si>
  <si>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</si>
  <si>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</si>
  <si>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</si>
  <si>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</si>
  <si>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</si>
  <si>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</si>
  <si>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</si>
  <si>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</si>
  <si>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</si>
  <si>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</si>
  <si>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</si>
  <si>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</si>
  <si>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</si>
  <si>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</si>
  <si>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</si>
  <si>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</si>
  <si>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</si>
  <si>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</si>
  <si>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</si>
  <si>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</si>
  <si>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</si>
  <si>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</si>
  <si>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</si>
  <si>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</si>
  <si>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</si>
  <si>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</si>
  <si>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</si>
  <si>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</si>
  <si>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</si>
  <si>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</si>
  <si>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</si>
  <si>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</si>
  <si>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</si>
  <si>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</si>
  <si>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</si>
  <si>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</si>
  <si>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</si>
  <si>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</si>
  <si>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</si>
  <si>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</si>
  <si>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</si>
  <si>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</si>
  <si>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</si>
  <si>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</si>
  <si>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</si>
  <si>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</si>
  <si>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</si>
  <si>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</si>
  <si>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</si>
  <si>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</si>
  <si>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</si>
  <si>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</si>
  <si>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</si>
  <si>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</si>
  <si>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</si>
  <si>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</si>
  <si>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</si>
  <si>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</si>
  <si>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</si>
  <si>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</si>
  <si>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</si>
  <si>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</si>
  <si>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</si>
  <si>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</si>
  <si>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</si>
  <si>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</si>
  <si>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</si>
  <si>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</si>
  <si>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</si>
  <si>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</si>
  <si>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</si>
  <si>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</si>
  <si>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</si>
  <si>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</si>
  <si>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</si>
  <si>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</si>
  <si>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</si>
  <si>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</si>
  <si>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</si>
  <si>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</si>
  <si>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</si>
  <si>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</si>
  <si>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</si>
  <si>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</si>
  <si>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</si>
  <si>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</si>
  <si>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</si>
  <si>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</si>
  <si>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</si>
  <si>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</si>
  <si>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</si>
  <si>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</si>
  <si>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</si>
  <si>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</si>
  <si>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</si>
  <si>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</si>
  <si>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</si>
  <si>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</si>
  <si>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</si>
  <si>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</si>
  <si>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</si>
  <si>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</si>
  <si>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</si>
  <si>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</si>
  <si>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</si>
  <si>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</si>
  <si>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</si>
  <si>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</si>
  <si>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</si>
  <si>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</si>
  <si>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</si>
  <si>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</si>
  <si>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</si>
  <si>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</si>
  <si>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</si>
  <si>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</si>
  <si>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</si>
  <si>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</si>
  <si>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</si>
  <si>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</si>
  <si>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</si>
  <si>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</si>
  <si>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</si>
  <si>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</si>
  <si>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</si>
  <si>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</si>
  <si>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</si>
  <si>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</si>
  <si>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</si>
  <si>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</si>
  <si>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</si>
  <si>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</si>
  <si>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</si>
  <si>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</si>
  <si>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</si>
  <si>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</si>
  <si>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</si>
  <si>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</si>
  <si>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</si>
  <si>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</si>
  <si>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</si>
  <si>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</si>
  <si>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</si>
  <si>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</si>
  <si>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</si>
  <si>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</si>
  <si>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</si>
  <si>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</si>
  <si>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</si>
  <si>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</si>
  <si>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</si>
  <si>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</si>
  <si>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</si>
  <si>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</si>
  <si>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</si>
  <si>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</si>
  <si>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</si>
  <si>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</si>
  <si>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</si>
  <si>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</si>
  <si>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</si>
  <si>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</si>
  <si>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</si>
  <si>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</si>
  <si>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</si>
  <si>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</si>
  <si>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</si>
  <si>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</si>
  <si>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</si>
  <si>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</si>
  <si>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</si>
  <si>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</si>
  <si>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</si>
  <si>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</si>
  <si>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</si>
  <si>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</si>
  <si>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</si>
  <si>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</si>
  <si>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</si>
  <si>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</si>
  <si>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</si>
  <si>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</si>
  <si>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</si>
  <si>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</si>
  <si>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</si>
  <si>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</si>
  <si>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</si>
  <si>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</si>
  <si>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</si>
  <si>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</si>
  <si>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</si>
  <si>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</si>
  <si>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</si>
  <si>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</si>
  <si>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</si>
  <si>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</si>
  <si>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</si>
  <si>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</si>
  <si>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</si>
  <si>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</si>
  <si>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</si>
  <si>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</si>
  <si>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</si>
  <si>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</si>
  <si>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</si>
  <si>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</si>
  <si>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</si>
  <si>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</si>
  <si>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</si>
  <si>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</si>
  <si>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</si>
  <si>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</si>
  <si>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</si>
  <si>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</si>
  <si>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</si>
  <si>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</si>
  <si>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</si>
  <si>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</si>
  <si>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</si>
  <si>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</si>
  <si>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</si>
  <si>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</si>
  <si>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</si>
  <si>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</si>
  <si>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</si>
  <si>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</si>
  <si>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</si>
  <si>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</si>
  <si>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</si>
  <si>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</si>
  <si>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</si>
  <si>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</si>
  <si>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</si>
  <si>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</si>
  <si>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</si>
  <si>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</si>
  <si>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</si>
  <si>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</si>
  <si>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</si>
  <si>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</si>
  <si>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</si>
  <si>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</si>
  <si>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</si>
  <si>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</si>
  <si>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</si>
  <si>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</si>
  <si>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</si>
  <si>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</si>
  <si>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</si>
  <si>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</si>
  <si>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</si>
  <si>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</si>
  <si>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</si>
  <si>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</si>
  <si>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</si>
  <si>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</si>
  <si>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</si>
  <si>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</si>
  <si>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</si>
  <si>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</si>
  <si>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</si>
  <si>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</si>
  <si>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</si>
  <si>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</si>
  <si>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</si>
  <si>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</si>
  <si>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</si>
  <si>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</si>
  <si>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</si>
  <si>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</si>
  <si>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</si>
  <si>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</si>
  <si>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</si>
  <si>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</si>
  <si>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</si>
  <si>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</si>
  <si>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</si>
  <si>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</si>
  <si>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</si>
  <si>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</si>
  <si>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</si>
  <si>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</si>
  <si>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</si>
  <si>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</si>
  <si>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</si>
  <si>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</si>
  <si>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</si>
  <si>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</si>
  <si>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</si>
  <si>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</si>
  <si>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</si>
  <si>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</si>
  <si>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</si>
  <si>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</si>
  <si>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</si>
  <si>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</si>
  <si>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</si>
  <si>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</si>
  <si>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</si>
  <si>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</si>
  <si>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</si>
  <si>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</si>
  <si>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</si>
  <si>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</si>
  <si>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</si>
  <si>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</si>
  <si>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</si>
  <si>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</si>
  <si>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</si>
  <si>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</si>
  <si>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</si>
  <si>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</si>
  <si>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</si>
  <si>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</si>
  <si>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</si>
  <si>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</si>
  <si>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</si>
  <si>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</si>
  <si>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</si>
  <si>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</si>
  <si>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</si>
  <si>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</si>
  <si>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</si>
  <si>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</si>
  <si>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</si>
  <si>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</si>
  <si>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</si>
  <si>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</si>
  <si>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</si>
  <si>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</si>
  <si>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</si>
  <si>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</si>
  <si>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</si>
  <si>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</si>
  <si>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</si>
  <si>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</si>
  <si>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</si>
  <si>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</si>
  <si>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</si>
  <si>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</si>
  <si>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</si>
  <si>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</si>
  <si>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</si>
  <si>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</si>
  <si>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</si>
  <si>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</si>
  <si>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</si>
  <si>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</si>
  <si>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</si>
  <si>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</si>
  <si>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</si>
  <si>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</si>
  <si>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</si>
  <si>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</si>
  <si>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</si>
  <si>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</si>
  <si>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</si>
  <si>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</si>
  <si>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</si>
  <si>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</si>
  <si>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</si>
  <si>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</si>
  <si>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</si>
  <si>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</si>
  <si>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</si>
  <si>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</si>
  <si>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</si>
  <si>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</si>
  <si>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</si>
  <si>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</si>
  <si>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</si>
  <si>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</si>
  <si>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</si>
  <si>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</si>
  <si>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</si>
  <si>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</si>
  <si>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</si>
  <si>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</si>
  <si>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</si>
  <si>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</si>
  <si>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</si>
  <si>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</si>
  <si>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</si>
  <si>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</si>
  <si>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</si>
  <si>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</si>
  <si>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</si>
  <si>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</si>
  <si>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</si>
  <si>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</si>
  <si>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</si>
  <si>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</si>
  <si>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</si>
  <si>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</si>
  <si>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</si>
  <si>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</si>
  <si>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</si>
  <si>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</si>
  <si>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</si>
  <si>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</si>
  <si>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</si>
  <si>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</si>
  <si>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</si>
  <si>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</si>
  <si>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</si>
  <si>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</si>
  <si>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</si>
  <si>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</si>
  <si>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</si>
  <si>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</si>
  <si>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</si>
  <si>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</si>
  <si>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</si>
  <si>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</si>
  <si>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</si>
  <si>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</si>
  <si>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</si>
  <si>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</si>
  <si>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</si>
  <si>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</si>
  <si>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</si>
  <si>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</si>
  <si>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</si>
  <si>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</si>
  <si>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</si>
  <si>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</si>
  <si>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</si>
  <si>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</si>
  <si>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</si>
  <si>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</si>
  <si>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</si>
  <si>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</si>
  <si>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</si>
  <si>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</si>
  <si>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</si>
  <si>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</si>
  <si>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</si>
  <si>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</si>
  <si>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</si>
  <si>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</si>
  <si>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</si>
  <si>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</si>
  <si>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</si>
  <si>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</si>
  <si>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</si>
  <si>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</si>
  <si>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</si>
  <si>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</si>
  <si>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</si>
  <si>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</si>
  <si>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</si>
  <si>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</si>
  <si>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</si>
  <si>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</si>
  <si>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</si>
  <si>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</si>
  <si>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</si>
  <si>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</si>
  <si>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</si>
  <si>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</si>
  <si>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</si>
  <si>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</si>
  <si>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</si>
  <si>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</si>
  <si>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</si>
  <si>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</si>
  <si>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</si>
  <si>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</si>
  <si>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</si>
  <si>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</si>
  <si>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</si>
  <si>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</si>
  <si>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</si>
  <si>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</si>
  <si>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</si>
  <si>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</si>
  <si>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</si>
  <si>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</si>
  <si>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</si>
  <si>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</si>
  <si>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</si>
  <si>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</si>
  <si>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</si>
  <si>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</si>
  <si>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</si>
  <si>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</si>
  <si>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</si>
  <si>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</si>
  <si>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</si>
  <si>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</si>
  <si>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</si>
  <si>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</si>
  <si>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</si>
  <si>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</si>
  <si>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</si>
  <si>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</si>
  <si>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</si>
  <si>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</si>
  <si>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</si>
  <si>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</si>
  <si>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</si>
  <si>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</si>
  <si>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</si>
  <si>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</si>
  <si>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</si>
  <si>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</si>
  <si>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</si>
  <si>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</si>
  <si>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</si>
  <si>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</si>
  <si>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</si>
  <si>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</si>
  <si>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</si>
  <si>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</si>
  <si>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</si>
  <si>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</si>
  <si>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</si>
  <si>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</si>
  <si>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</si>
  <si>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</si>
  <si>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</si>
  <si>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</si>
  <si>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</si>
  <si>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</si>
  <si>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</si>
  <si>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</si>
  <si>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</si>
  <si>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</si>
  <si>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</si>
  <si>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</si>
  <si>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</si>
  <si>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</si>
  <si>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</si>
  <si>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</si>
  <si>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</si>
  <si>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</si>
  <si>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</si>
  <si>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</si>
  <si>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</si>
  <si>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</si>
  <si>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</si>
  <si>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</si>
  <si>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</si>
  <si>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</si>
  <si>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</si>
  <si>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</si>
  <si>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</si>
  <si>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</si>
  <si>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</si>
  <si>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</si>
  <si>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</si>
  <si>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</si>
  <si>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</si>
  <si>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</si>
  <si>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</si>
  <si>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</si>
  <si>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</si>
  <si>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</si>
  <si>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</si>
  <si>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</si>
  <si>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</si>
  <si>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</si>
  <si>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</si>
  <si>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</si>
  <si>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</si>
  <si>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</si>
  <si>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</si>
  <si>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</si>
  <si>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</si>
  <si>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</si>
  <si>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</si>
  <si>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</si>
  <si>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</si>
  <si>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</si>
  <si>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</si>
  <si>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</si>
  <si>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</si>
  <si>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</si>
  <si>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</si>
  <si>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</si>
  <si>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</si>
  <si>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</si>
  <si>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</si>
  <si>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</si>
  <si>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</si>
  <si>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</si>
  <si>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</si>
  <si>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</si>
  <si>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</si>
  <si>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</si>
  <si>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</si>
  <si>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</si>
  <si>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</si>
  <si>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</si>
  <si>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</si>
  <si>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</si>
  <si>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</si>
  <si>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</si>
  <si>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</si>
  <si>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</si>
  <si>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</si>
  <si>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</si>
  <si>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</si>
  <si>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</si>
  <si>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</si>
  <si>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</si>
  <si>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</si>
  <si>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</si>
  <si>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</si>
  <si>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</si>
  <si>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</si>
  <si>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</si>
  <si>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</si>
  <si>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</si>
  <si>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</si>
  <si>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</si>
  <si>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</si>
  <si>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</si>
  <si>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</si>
  <si>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</si>
  <si>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</si>
  <si>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</si>
  <si>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</si>
  <si>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</si>
  <si>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</si>
  <si>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</si>
  <si>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</si>
  <si>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</si>
  <si>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</si>
  <si>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</si>
  <si>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</si>
  <si>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</si>
  <si>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</si>
  <si>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</si>
  <si>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</si>
  <si>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</si>
  <si>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</si>
  <si>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</si>
  <si>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</si>
  <si>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</si>
  <si>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</si>
  <si>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</si>
  <si>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</si>
  <si>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</si>
  <si>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</si>
  <si>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</si>
  <si>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</si>
  <si>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</si>
  <si>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</si>
  <si>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</si>
  <si>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</si>
  <si>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</si>
  <si>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</si>
  <si>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</si>
  <si>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</si>
  <si>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</si>
  <si>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</si>
  <si>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</si>
  <si>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</si>
  <si>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</si>
  <si>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</si>
  <si>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</si>
  <si>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</si>
  <si>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</si>
  <si>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</si>
  <si>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</si>
  <si>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</si>
  <si>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</si>
  <si>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</si>
  <si>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</si>
  <si>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</si>
  <si>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</si>
  <si>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</si>
  <si>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</si>
  <si>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</si>
  <si>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</si>
  <si>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</si>
  <si>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</si>
  <si>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</si>
  <si>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</si>
  <si>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</si>
  <si>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</si>
  <si>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</si>
  <si>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</si>
  <si>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</si>
  <si>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</si>
  <si>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</si>
  <si>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</si>
  <si>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</si>
  <si>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</si>
  <si>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</si>
  <si>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</si>
  <si>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</si>
  <si>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</si>
  <si>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</si>
  <si>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</si>
  <si>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</si>
  <si>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</si>
  <si>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</si>
  <si>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</si>
  <si>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</si>
  <si>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</si>
  <si>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</si>
  <si>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</si>
  <si>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</si>
  <si>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</si>
  <si>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</si>
  <si>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</si>
  <si>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</si>
  <si>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</si>
  <si>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</si>
  <si>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</si>
  <si>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</si>
  <si>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</si>
  <si>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</si>
  <si>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</si>
  <si>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</si>
  <si>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</si>
  <si>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</si>
  <si>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</si>
  <si>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</si>
  <si>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</si>
  <si>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</si>
  <si>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</si>
  <si>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</si>
  <si>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</si>
  <si>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</si>
  <si>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</si>
  <si>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</si>
  <si>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</si>
  <si>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</si>
  <si>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</si>
  <si>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</si>
  <si>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</si>
  <si>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</si>
  <si>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</si>
  <si>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</si>
  <si>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</si>
  <si>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</si>
  <si>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</si>
  <si>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</si>
  <si>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</si>
  <si>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</si>
  <si>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</si>
  <si>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</si>
  <si>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</si>
  <si>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</si>
  <si>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</si>
  <si>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</si>
  <si>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</si>
  <si>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</si>
  <si>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</si>
  <si>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</si>
  <si>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</si>
  <si>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</si>
  <si>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</si>
  <si>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</si>
  <si>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</si>
  <si>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</si>
  <si>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</si>
  <si>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</si>
  <si>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</si>
  <si>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</si>
  <si>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</si>
  <si>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</si>
  <si>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</si>
  <si>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</si>
  <si>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</si>
  <si>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</si>
  <si>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</si>
  <si>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</si>
  <si>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</si>
  <si>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</si>
  <si>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</si>
  <si>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</si>
  <si>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</si>
  <si>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</si>
  <si>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</si>
  <si>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</si>
  <si>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</si>
  <si>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</si>
  <si>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</si>
  <si>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</si>
  <si>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</si>
  <si>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</si>
  <si>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</si>
  <si>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</si>
  <si>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</si>
  <si>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</si>
  <si>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</si>
  <si>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</si>
  <si>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</si>
  <si>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</si>
  <si>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</si>
  <si>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</si>
  <si>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</si>
  <si>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</si>
  <si>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</si>
  <si>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</si>
  <si>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</si>
  <si>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</si>
  <si>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</si>
  <si>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</si>
  <si>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</si>
  <si>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</si>
  <si>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</si>
  <si>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</si>
  <si>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</si>
  <si>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</si>
  <si>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</si>
  <si>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</si>
  <si>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</si>
  <si>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</si>
  <si>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</si>
  <si>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</si>
  <si>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</si>
  <si>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</si>
  <si>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</si>
  <si>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</si>
  <si>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</si>
  <si>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</si>
  <si>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</si>
  <si>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</si>
  <si>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</si>
  <si>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</si>
  <si>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</si>
  <si>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</si>
  <si>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</si>
  <si>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</si>
  <si>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</si>
  <si>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</si>
  <si>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</si>
  <si>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</si>
  <si>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</si>
  <si>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</si>
  <si>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</si>
  <si>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</si>
  <si>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</si>
  <si>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</si>
  <si>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</si>
  <si>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</si>
  <si>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</si>
  <si>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</si>
  <si>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</si>
  <si>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</si>
  <si>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</si>
  <si>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</si>
  <si>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</si>
  <si>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</si>
  <si>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</si>
  <si>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</si>
  <si>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</si>
  <si>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</si>
  <si>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</si>
  <si>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</si>
  <si>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</si>
  <si>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</si>
  <si>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</si>
  <si>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</si>
  <si>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</si>
  <si>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</si>
  <si>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</si>
  <si>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</si>
  <si>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</si>
  <si>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</si>
  <si>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</si>
  <si>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</si>
  <si>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</si>
  <si>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</si>
  <si>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</si>
  <si>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</si>
  <si>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</si>
  <si>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</si>
  <si>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</si>
  <si>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</si>
  <si>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</si>
  <si>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</si>
  <si>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</si>
  <si>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</si>
  <si>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</si>
  <si>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</si>
  <si>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</si>
  <si>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</si>
  <si>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</si>
  <si>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</si>
  <si>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</si>
  <si>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</si>
  <si>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</si>
  <si>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</si>
  <si>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</si>
  <si>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</si>
  <si>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</si>
  <si>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</si>
  <si>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</si>
  <si>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</si>
  <si>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</si>
  <si>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</si>
  <si>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</si>
  <si>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</si>
  <si>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</si>
  <si>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</si>
  <si>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</si>
  <si>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</si>
  <si>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</si>
  <si>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</si>
  <si>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</si>
  <si>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</si>
  <si>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</si>
  <si>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</si>
  <si>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</si>
  <si>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</si>
  <si>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</si>
  <si>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</si>
  <si>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</si>
  <si>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</si>
  <si>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</si>
  <si>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</si>
  <si>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</si>
  <si>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</si>
  <si>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</si>
  <si>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</si>
  <si>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</si>
  <si>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</si>
  <si>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</si>
  <si>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</si>
  <si>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</si>
  <si>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</si>
  <si>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</si>
  <si>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</si>
  <si>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</si>
  <si>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</si>
  <si>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</si>
  <si>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</si>
  <si>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</si>
  <si>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</si>
  <si>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</si>
  <si>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</si>
  <si>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</si>
  <si>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</si>
  <si>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</si>
  <si>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</si>
  <si>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</si>
  <si>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</si>
  <si>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</si>
  <si>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</si>
  <si>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</si>
  <si>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</si>
  <si>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</si>
  <si>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</si>
  <si>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</si>
  <si>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</si>
  <si>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</si>
  <si>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</si>
  <si>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</si>
  <si>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</si>
  <si>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</si>
  <si>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</si>
  <si>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</si>
  <si>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</si>
  <si>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</si>
  <si>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</si>
  <si>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</si>
  <si>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</si>
  <si>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</si>
  <si>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</si>
  <si>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</si>
  <si>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</si>
  <si>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</si>
  <si>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</si>
  <si>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</si>
  <si>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</si>
  <si>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</si>
  <si>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</si>
  <si>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</si>
  <si>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</si>
  <si>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</si>
  <si>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</si>
  <si>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</si>
  <si>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</si>
  <si>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</si>
  <si>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</si>
  <si>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</si>
  <si>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</si>
  <si>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</si>
  <si>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</si>
  <si>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</si>
  <si>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</si>
  <si>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</si>
  <si>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</si>
  <si>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</si>
  <si>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</si>
  <si>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</si>
  <si>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</si>
  <si>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</si>
  <si>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</si>
  <si>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</si>
  <si>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</si>
  <si>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</si>
  <si>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</si>
  <si>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</si>
  <si>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</si>
  <si>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</si>
  <si>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</si>
  <si>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</si>
  <si>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</si>
  <si>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</si>
  <si>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</si>
  <si>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</si>
  <si>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</si>
  <si>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</si>
  <si>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</si>
  <si>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</si>
  <si>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</si>
  <si>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</si>
  <si>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</si>
  <si>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</si>
  <si>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</si>
  <si>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</si>
  <si>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</si>
  <si>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</si>
  <si>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</si>
  <si>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</si>
  <si>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</si>
  <si>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</si>
  <si>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</si>
  <si>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</si>
  <si>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</si>
  <si>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</si>
  <si>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</si>
  <si>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</si>
  <si>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</si>
  <si>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</si>
  <si>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</si>
  <si>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</si>
  <si>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</si>
  <si>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</si>
  <si>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</si>
  <si>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</si>
  <si>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</si>
  <si>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</si>
  <si>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</si>
  <si>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</si>
  <si>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</si>
  <si>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</si>
  <si>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</si>
  <si>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</si>
  <si>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</si>
  <si>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</si>
  <si>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</si>
  <si>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</si>
  <si>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</si>
  <si>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</si>
  <si>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</si>
  <si>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</si>
  <si>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</si>
  <si>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</si>
  <si>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</si>
  <si>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</si>
  <si>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</si>
  <si>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</si>
  <si>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</si>
  <si>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</si>
  <si>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</si>
  <si>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</si>
  <si>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</si>
  <si>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</si>
  <si>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</si>
  <si>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</si>
  <si>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</si>
  <si>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</si>
  <si>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</si>
  <si>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</si>
  <si>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</si>
  <si>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</si>
  <si>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</si>
  <si>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</si>
  <si>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</si>
  <si>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</si>
  <si>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</si>
  <si>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</si>
  <si>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</si>
  <si>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</si>
  <si>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</si>
  <si>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</si>
  <si>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</si>
  <si>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</si>
  <si>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</si>
  <si>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</si>
  <si>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</si>
  <si>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</si>
  <si>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</si>
  <si>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</si>
  <si>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</si>
  <si>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</si>
  <si>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</si>
  <si>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</si>
  <si>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</si>
  <si>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</si>
  <si>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</si>
  <si>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</si>
  <si>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</si>
  <si>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</si>
  <si>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</si>
  <si>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</si>
  <si>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</si>
  <si>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</si>
  <si>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</si>
  <si>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</si>
  <si>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</si>
  <si>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</si>
  <si>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</si>
  <si>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</si>
  <si>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</si>
  <si>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</si>
  <si>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</si>
  <si>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</si>
  <si>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</si>
  <si>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</si>
  <si>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</si>
  <si>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</si>
  <si>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</si>
  <si>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</si>
  <si>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</si>
  <si>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</si>
  <si>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</si>
  <si>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</si>
  <si>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</si>
  <si>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</si>
  <si>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</si>
  <si>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</si>
  <si>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</si>
  <si>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</si>
  <si>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</si>
  <si>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</si>
  <si>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</si>
  <si>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</si>
  <si>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</si>
  <si>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</si>
  <si>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</si>
  <si>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</si>
  <si>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</si>
  <si>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</si>
  <si>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</si>
  <si>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</si>
  <si>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</si>
  <si>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</si>
  <si>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</si>
  <si>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</si>
  <si>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</si>
  <si>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</si>
  <si>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</si>
  <si>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</si>
  <si>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</si>
  <si>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</si>
  <si>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</si>
  <si>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</si>
  <si>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</si>
  <si>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</si>
  <si>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</si>
  <si>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</si>
  <si>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</si>
  <si>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</si>
  <si>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</si>
  <si>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</si>
  <si>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</si>
  <si>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</si>
  <si>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</si>
  <si>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</si>
  <si>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</si>
  <si>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</si>
  <si>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</si>
  <si>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</si>
  <si>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</si>
  <si>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</si>
  <si>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</si>
  <si>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</si>
  <si>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</si>
  <si>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</si>
  <si>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</si>
  <si>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</si>
  <si>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</si>
  <si>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</si>
  <si>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</si>
  <si>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</si>
  <si>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</si>
  <si>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</si>
  <si>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</si>
  <si>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</si>
  <si>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</si>
  <si>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</si>
  <si>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</si>
  <si>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</si>
  <si>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</si>
  <si>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</si>
  <si>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</si>
  <si>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</si>
  <si>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</si>
  <si>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</si>
  <si>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</si>
  <si>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</si>
  <si>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</si>
  <si>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</si>
  <si>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</si>
  <si>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</si>
  <si>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</si>
  <si>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</si>
  <si>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</si>
  <si>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</si>
  <si>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</si>
  <si>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</si>
  <si>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</si>
  <si>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</si>
  <si>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</si>
  <si>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</si>
  <si>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</si>
  <si>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</si>
  <si>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</si>
  <si>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</si>
  <si>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</si>
  <si>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</si>
  <si>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</si>
  <si>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</si>
  <si>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</si>
  <si>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</si>
  <si>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</si>
  <si>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</si>
  <si>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</si>
  <si>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</si>
  <si>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</si>
  <si>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</si>
  <si>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</si>
  <si>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</si>
  <si>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</si>
  <si>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</si>
  <si>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</si>
  <si>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</si>
  <si>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</si>
  <si>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</si>
  <si>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</si>
  <si>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</si>
  <si>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</si>
  <si>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</si>
  <si>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</si>
  <si>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</si>
  <si>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</si>
  <si>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</si>
  <si>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</si>
  <si>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</si>
  <si>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</si>
  <si>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</si>
  <si>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</si>
  <si>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</si>
  <si>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</si>
  <si>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</si>
  <si>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</si>
  <si>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</si>
  <si>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</si>
  <si>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</si>
  <si>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</si>
  <si>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</si>
  <si>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</si>
  <si>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</si>
  <si>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</si>
  <si>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</si>
  <si>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</si>
  <si>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</si>
  <si>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</si>
  <si>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</si>
  <si>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</si>
  <si>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</si>
  <si>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</si>
  <si>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</si>
  <si>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</si>
  <si>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</si>
  <si>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</si>
  <si>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</si>
  <si>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</si>
  <si>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</si>
  <si>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</si>
  <si>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</si>
  <si>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</si>
  <si>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</si>
  <si>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</si>
  <si>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</si>
  <si>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</si>
  <si>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</si>
  <si>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</si>
  <si>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</si>
  <si>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</si>
  <si>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</si>
  <si>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</si>
  <si>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</si>
  <si>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</si>
  <si>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</si>
  <si>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</si>
  <si>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</si>
  <si>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</si>
  <si>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</si>
  <si>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</si>
  <si>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</si>
  <si>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</si>
  <si>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</si>
  <si>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</si>
  <si>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</si>
  <si>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</si>
  <si>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</si>
  <si>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</si>
  <si>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</si>
  <si>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</si>
  <si>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</si>
  <si>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</si>
  <si>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</si>
  <si>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</si>
  <si>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</si>
  <si>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</si>
  <si>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</si>
  <si>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</si>
  <si>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</si>
  <si>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</si>
  <si>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</si>
  <si>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</si>
  <si>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</si>
  <si>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</si>
  <si>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</si>
  <si>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</si>
  <si>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</si>
  <si>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</si>
  <si>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</si>
  <si>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</si>
  <si>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</si>
  <si>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</si>
  <si>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</si>
  <si>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</si>
  <si>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</si>
  <si>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</si>
  <si>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</si>
  <si>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</si>
  <si>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</si>
  <si>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</si>
  <si>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</si>
  <si>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</si>
  <si>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</si>
  <si>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</si>
  <si>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</si>
  <si>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</si>
  <si>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</si>
  <si>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</si>
  <si>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</si>
  <si>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</si>
  <si>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</si>
  <si>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</si>
  <si>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</si>
  <si>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</si>
  <si>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</si>
  <si>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</si>
  <si>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</si>
  <si>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</si>
  <si>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</si>
  <si>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</si>
  <si>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</si>
  <si>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</si>
  <si>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</si>
  <si>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</si>
  <si>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</si>
  <si>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</si>
  <si>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</si>
  <si>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</si>
  <si>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</si>
  <si>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</si>
  <si>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</si>
  <si>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</si>
  <si>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</si>
  <si>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</si>
  <si>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</si>
  <si>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</si>
  <si>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</si>
  <si>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</si>
  <si>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</si>
  <si>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</si>
  <si>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</si>
  <si>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</si>
  <si>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</si>
  <si>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</si>
  <si>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</si>
  <si>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</si>
  <si>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</si>
  <si>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</si>
  <si>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</si>
  <si>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</si>
  <si>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</si>
  <si>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</si>
  <si>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</si>
  <si>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</si>
  <si>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</si>
  <si>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</si>
  <si>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</si>
  <si>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</si>
  <si>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</si>
  <si>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</si>
  <si>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</si>
  <si>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</si>
  <si>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</si>
  <si>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</si>
  <si>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</si>
  <si>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</si>
  <si>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</si>
  <si>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</si>
  <si>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</si>
  <si>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</si>
  <si>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</si>
  <si>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</si>
  <si>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</si>
  <si>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</si>
  <si>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</si>
  <si>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</si>
  <si>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</si>
  <si>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</si>
  <si>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</si>
  <si>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</si>
  <si>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</si>
  <si>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</si>
  <si>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</si>
  <si>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</si>
  <si>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</si>
  <si>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</si>
  <si>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</si>
  <si>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</si>
  <si>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</si>
  <si>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</si>
  <si>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</si>
  <si>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</si>
  <si>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</si>
  <si>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</si>
  <si>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</si>
  <si>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</si>
  <si>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</si>
  <si>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</si>
  <si>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</si>
  <si>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</si>
  <si>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</si>
  <si>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</si>
  <si>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</si>
  <si>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</si>
  <si>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</si>
  <si>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</si>
  <si>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</si>
  <si>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</si>
  <si>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</si>
  <si>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</si>
  <si>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</si>
  <si>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</si>
  <si>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</si>
  <si>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</si>
  <si>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</si>
  <si>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</si>
  <si>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</si>
  <si>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</si>
  <si>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</si>
  <si>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</si>
  <si>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</si>
  <si>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</si>
  <si>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</si>
  <si>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</si>
  <si>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</si>
  <si>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</si>
  <si>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</si>
  <si>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</si>
  <si>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</si>
  <si>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</si>
  <si>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</si>
  <si>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</si>
  <si>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</si>
  <si>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</si>
  <si>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</si>
  <si>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</si>
  <si>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</si>
  <si>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</si>
  <si>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</si>
  <si>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</si>
  <si>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</si>
  <si>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</si>
  <si>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</si>
  <si>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</si>
  <si>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</si>
  <si>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</si>
  <si>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</si>
  <si>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</si>
  <si>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</si>
  <si>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</si>
  <si>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</si>
  <si>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</si>
  <si>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</si>
  <si>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</si>
  <si>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</si>
  <si>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</si>
  <si>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</si>
  <si>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</si>
  <si>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</si>
  <si>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</si>
  <si>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</si>
  <si>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</si>
  <si>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</si>
  <si>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</si>
  <si>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</si>
  <si>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</si>
  <si>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</si>
  <si>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</si>
  <si>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</si>
  <si>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</si>
  <si>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</si>
  <si>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</si>
  <si>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</si>
  <si>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</si>
  <si>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</si>
  <si>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</si>
  <si>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</si>
  <si>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</si>
  <si>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</si>
  <si>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</si>
  <si>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</si>
  <si>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</si>
  <si>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</si>
  <si>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</si>
  <si>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</si>
  <si>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</si>
  <si>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</si>
  <si>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</si>
  <si>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</si>
  <si>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</si>
  <si>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</si>
  <si>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</si>
  <si>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</si>
  <si>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</si>
  <si>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</si>
  <si>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</si>
  <si>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</si>
  <si>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</si>
  <si>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</si>
  <si>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</si>
  <si>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</si>
  <si>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</si>
  <si>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</si>
  <si>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</si>
  <si>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</si>
  <si>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</si>
  <si>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</si>
  <si>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</si>
  <si>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</si>
  <si>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</si>
  <si>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</si>
  <si>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</si>
  <si>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</si>
  <si>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</si>
  <si>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</si>
  <si>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</si>
  <si>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</si>
  <si>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</si>
  <si>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</si>
  <si>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</si>
  <si>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</si>
  <si>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</si>
  <si>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</si>
  <si>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</si>
  <si>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</si>
  <si>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</si>
  <si>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</si>
  <si>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</si>
  <si>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</si>
  <si>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</si>
  <si>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</si>
  <si>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</si>
  <si>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</si>
  <si>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</si>
  <si>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</si>
  <si>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</si>
  <si>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</si>
  <si>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</si>
  <si>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</si>
  <si>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</si>
  <si>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</si>
  <si>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</si>
  <si>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</si>
  <si>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</si>
  <si>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</si>
  <si>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</si>
  <si>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</si>
  <si>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</si>
  <si>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</si>
  <si>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</si>
  <si>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</si>
  <si>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</si>
  <si>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</si>
  <si>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</si>
  <si>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</si>
  <si>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</si>
  <si>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</si>
  <si>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</si>
  <si>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</si>
  <si>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</si>
  <si>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</si>
  <si>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</si>
  <si>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</si>
  <si>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</si>
  <si>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</si>
  <si>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</si>
  <si>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</si>
  <si>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</si>
  <si>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</si>
  <si>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</si>
  <si>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</si>
  <si>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</si>
  <si>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</si>
  <si>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</si>
  <si>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</si>
  <si>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</si>
  <si>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</si>
  <si>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</si>
  <si>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</si>
  <si>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</si>
  <si>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</si>
  <si>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</si>
  <si>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</si>
  <si>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</si>
  <si>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</si>
  <si>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</si>
  <si>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</si>
  <si>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</si>
  <si>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</si>
  <si>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</si>
  <si>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</si>
  <si>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</si>
  <si>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</si>
  <si>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</si>
  <si>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</si>
  <si>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</si>
  <si>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</si>
  <si>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</si>
  <si>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</si>
  <si>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</si>
  <si>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</si>
  <si>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</si>
  <si>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</si>
  <si>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</si>
  <si>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</si>
  <si>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</si>
  <si>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</si>
  <si>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</si>
  <si>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</si>
  <si>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</si>
  <si>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</si>
  <si>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</si>
  <si>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</si>
  <si>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</si>
  <si>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</si>
  <si>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</si>
  <si>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</si>
  <si>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</si>
  <si>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</si>
  <si>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</si>
  <si>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</si>
  <si>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</si>
  <si>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</si>
  <si>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</si>
  <si>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</si>
  <si>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</si>
  <si>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</si>
  <si>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</si>
  <si>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</si>
  <si>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</si>
  <si>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</si>
  <si>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</si>
  <si>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</si>
  <si>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</si>
  <si>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</si>
  <si>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</si>
  <si>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</si>
  <si>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</si>
  <si>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</si>
  <si>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</si>
  <si>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</si>
  <si>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</si>
  <si>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</si>
  <si>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</si>
  <si>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</si>
  <si>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</si>
  <si>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</si>
  <si>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</si>
  <si>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</si>
  <si>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</si>
  <si>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</si>
  <si>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</si>
  <si>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</si>
  <si>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</si>
  <si>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</si>
  <si>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</si>
  <si>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</si>
  <si>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</si>
  <si>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</si>
  <si>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</si>
  <si>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</si>
  <si>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</si>
  <si>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</si>
  <si>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</si>
  <si>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</si>
  <si>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</si>
  <si>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</si>
  <si>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</si>
  <si>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</si>
  <si>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</si>
  <si>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</si>
  <si>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</si>
  <si>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</si>
  <si>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</si>
  <si>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</si>
  <si>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</si>
  <si>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</si>
  <si>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</si>
  <si>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</si>
  <si>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</si>
  <si>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</si>
  <si>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</si>
  <si>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</si>
  <si>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</si>
  <si>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</si>
  <si>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</si>
  <si>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</si>
  <si>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</si>
  <si>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</si>
  <si>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</si>
  <si>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</si>
  <si>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</si>
  <si>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</si>
  <si>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</si>
  <si>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</si>
  <si>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</si>
  <si>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</si>
  <si>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</si>
  <si>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</si>
  <si>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</si>
  <si>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</si>
  <si>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</si>
  <si>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</si>
  <si>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</si>
  <si>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</si>
  <si>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</si>
  <si>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</si>
  <si>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</si>
  <si>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</si>
  <si>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</si>
  <si>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</si>
  <si>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</si>
  <si>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</si>
  <si>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</si>
  <si>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</si>
  <si>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</si>
  <si>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</si>
  <si>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</si>
  <si>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</si>
  <si>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</si>
  <si>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</si>
  <si>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</si>
  <si>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</si>
  <si>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</si>
  <si>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</si>
  <si>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</si>
  <si>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</si>
  <si>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</si>
  <si>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</si>
  <si>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</si>
  <si>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</si>
  <si>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</si>
  <si>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</si>
  <si>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</si>
  <si>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</si>
  <si>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</si>
  <si>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</si>
  <si>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</si>
  <si>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</si>
  <si>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</si>
  <si>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</si>
  <si>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</si>
  <si>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</si>
  <si>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</si>
  <si>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</si>
  <si>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</si>
  <si>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</si>
  <si>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</si>
  <si>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</si>
  <si>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</si>
  <si>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</si>
  <si>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</si>
  <si>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</si>
  <si>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</si>
  <si>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</si>
  <si>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</si>
  <si>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</si>
  <si>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</si>
  <si>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</si>
  <si>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</si>
  <si>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</si>
  <si>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</si>
  <si>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</si>
  <si>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</si>
  <si>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</si>
  <si>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</si>
  <si>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</si>
  <si>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</si>
  <si>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</si>
  <si>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</si>
  <si>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</si>
  <si>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</si>
  <si>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</si>
  <si>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</si>
  <si>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</si>
  <si>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</si>
  <si>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</si>
  <si>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</si>
  <si>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</si>
  <si>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</si>
  <si>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</si>
  <si>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</si>
  <si>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</si>
  <si>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</si>
  <si>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</si>
  <si>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</si>
  <si>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</si>
  <si>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</si>
  <si>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</si>
  <si>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</si>
  <si>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</si>
  <si>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</si>
  <si>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</si>
  <si>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</si>
  <si>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</si>
  <si>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</si>
  <si>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</si>
  <si>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</si>
  <si>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</si>
  <si>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</si>
  <si>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</si>
  <si>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</si>
  <si>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</si>
  <si>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</si>
  <si>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</si>
  <si>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</si>
  <si>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</si>
  <si>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</si>
  <si>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</si>
  <si>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</si>
  <si>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</si>
  <si>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</si>
  <si>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</si>
  <si>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</si>
  <si>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</si>
  <si>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</si>
  <si>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</si>
  <si>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</si>
  <si>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</si>
  <si>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</si>
  <si>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</si>
  <si>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</si>
  <si>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</si>
  <si>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</si>
  <si>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</si>
  <si>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</si>
  <si>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</si>
  <si>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</si>
  <si>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</si>
  <si>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</si>
  <si>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</si>
  <si>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</si>
  <si>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</si>
  <si>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</si>
  <si>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</si>
  <si>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</si>
  <si>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</si>
  <si>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</si>
  <si>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</si>
  <si>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</si>
  <si>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</si>
  <si>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</si>
  <si>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</si>
  <si>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</si>
  <si>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</si>
  <si>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</si>
  <si>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</si>
  <si>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</si>
  <si>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</si>
  <si>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</si>
  <si>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</si>
  <si>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</si>
  <si>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</si>
  <si>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</si>
  <si>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</si>
  <si>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</si>
  <si>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</si>
  <si>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</si>
  <si>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</si>
  <si>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</si>
  <si>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</si>
  <si>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</si>
  <si>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</si>
  <si>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</si>
  <si>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</si>
  <si>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</si>
  <si>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</si>
  <si>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</si>
  <si>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</si>
  <si>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</si>
  <si>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</si>
  <si>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</si>
  <si>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</si>
  <si>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</si>
  <si>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</si>
  <si>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</si>
  <si>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</si>
  <si>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</si>
  <si>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</si>
  <si>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</si>
  <si>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</si>
  <si>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</si>
  <si>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</si>
  <si>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</si>
  <si>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</si>
  <si>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</si>
  <si>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</si>
  <si>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</si>
  <si>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</si>
  <si>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</si>
  <si>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</si>
  <si>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</si>
  <si>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</si>
  <si>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</si>
  <si>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</si>
  <si>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</si>
  <si>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</si>
  <si>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</si>
  <si>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</si>
  <si>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</si>
  <si>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</si>
  <si>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</si>
  <si>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</si>
  <si>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</si>
  <si>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</si>
  <si>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</si>
  <si>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</si>
  <si>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</si>
  <si>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</si>
  <si>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</si>
  <si>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</si>
  <si>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</si>
  <si>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</si>
  <si>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</si>
  <si>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</si>
  <si>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</si>
  <si>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</si>
  <si>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</si>
  <si>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</si>
  <si>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</si>
  <si>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</si>
  <si>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</si>
  <si>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</si>
  <si>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</si>
  <si>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</si>
  <si>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</si>
  <si>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</si>
  <si>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</si>
  <si>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</si>
  <si>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</si>
  <si>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</si>
  <si>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</si>
  <si>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</si>
  <si>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</si>
  <si>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</si>
  <si>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</si>
  <si>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</si>
  <si>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</si>
  <si>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</si>
  <si>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</si>
  <si>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</si>
  <si>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</si>
  <si>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</si>
  <si>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</si>
  <si>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</si>
  <si>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</si>
  <si>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</si>
  <si>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</si>
  <si>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</si>
  <si>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</si>
  <si>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</si>
  <si>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</si>
  <si>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</si>
  <si>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</si>
  <si>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</si>
  <si>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</si>
  <si>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</si>
  <si>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</si>
  <si>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</si>
  <si>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</si>
  <si>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</si>
  <si>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</si>
  <si>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</si>
  <si>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</si>
  <si>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</si>
  <si>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</si>
  <si>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</si>
  <si>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</si>
  <si>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</si>
  <si>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</si>
  <si>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</si>
  <si>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</si>
  <si>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</si>
  <si>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</si>
  <si>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</si>
  <si>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</si>
  <si>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</si>
  <si>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</si>
  <si>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</si>
  <si>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</si>
  <si>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</si>
  <si>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</si>
  <si>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</si>
  <si>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</si>
  <si>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</si>
  <si>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</si>
  <si>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</si>
  <si>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</si>
  <si>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</si>
  <si>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</si>
  <si>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</si>
  <si>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</si>
  <si>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</si>
  <si>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</si>
  <si>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</si>
  <si>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</si>
  <si>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</si>
  <si>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</si>
  <si>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</si>
  <si>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</si>
  <si>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</si>
  <si>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</si>
  <si>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</si>
  <si>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</si>
  <si>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</si>
  <si>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</si>
  <si>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</si>
  <si>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</si>
  <si>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</si>
  <si>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</si>
  <si>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</si>
  <si>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</si>
  <si>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</si>
  <si>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</si>
  <si>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</si>
  <si>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</si>
  <si>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</si>
  <si>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</si>
  <si>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</si>
  <si>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</si>
  <si>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</si>
  <si>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</si>
  <si>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</si>
  <si>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</si>
  <si>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</si>
  <si>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</si>
  <si>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</si>
  <si>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</si>
  <si>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</si>
  <si>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</si>
  <si>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</si>
  <si>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</si>
  <si>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</si>
  <si>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</si>
  <si>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</si>
  <si>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</si>
  <si>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</si>
  <si>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</si>
  <si>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</si>
  <si>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</si>
  <si>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</si>
  <si>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</si>
  <si>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</si>
  <si>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</si>
  <si>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</si>
  <si>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</si>
  <si>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</si>
  <si>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</si>
  <si>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</si>
  <si>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</si>
  <si>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</si>
  <si>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</si>
  <si>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</si>
  <si>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</si>
  <si>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</si>
  <si>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</si>
  <si>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</si>
  <si>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</si>
  <si>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</si>
  <si>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</si>
  <si>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</si>
  <si>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</si>
  <si>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</si>
  <si>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</si>
  <si>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</si>
  <si>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</si>
  <si>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</si>
  <si>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</si>
  <si>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</si>
  <si>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</si>
  <si>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</si>
  <si>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</si>
  <si>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</si>
  <si>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</si>
  <si>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</si>
  <si>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</si>
  <si>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</si>
  <si>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</si>
  <si>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</si>
  <si>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</si>
  <si>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</si>
  <si>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</si>
  <si>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</si>
  <si>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</si>
  <si>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</si>
  <si>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</si>
  <si>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</si>
  <si>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</si>
  <si>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</si>
  <si>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</si>
  <si>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</si>
  <si>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</si>
  <si>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</si>
  <si>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</si>
  <si>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</si>
  <si>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</si>
  <si>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</si>
  <si>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</si>
  <si>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</si>
  <si>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</si>
  <si>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</si>
  <si>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</si>
  <si>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</si>
  <si>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</si>
  <si>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</si>
  <si>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</si>
  <si>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</si>
  <si>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</si>
  <si>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</si>
  <si>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</si>
  <si>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</si>
  <si>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</si>
  <si>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</si>
  <si>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</si>
  <si>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</si>
  <si>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</si>
  <si>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</si>
  <si>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</si>
  <si>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</si>
  <si>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</si>
  <si>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</si>
  <si>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</si>
  <si>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</si>
  <si>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</si>
  <si>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</si>
  <si>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</si>
  <si>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</si>
  <si>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</si>
  <si>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</si>
  <si>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</si>
  <si>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</si>
  <si>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</si>
  <si>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</si>
  <si>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</si>
  <si>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</si>
  <si>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</si>
  <si>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</si>
  <si>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</si>
  <si>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</si>
  <si>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</si>
  <si>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</si>
  <si>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</si>
  <si>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</si>
  <si>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</si>
  <si>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</si>
  <si>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</si>
  <si>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</si>
  <si>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</si>
  <si>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</si>
  <si>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</si>
  <si>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</si>
  <si>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</si>
  <si>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</si>
  <si>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</si>
  <si>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</si>
  <si>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</si>
  <si>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</si>
  <si>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</si>
  <si>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</si>
  <si>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</si>
  <si>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</si>
  <si>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</si>
  <si>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</si>
  <si>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</si>
  <si>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</si>
  <si>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</si>
  <si>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</si>
  <si>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</si>
  <si>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</si>
  <si>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</si>
  <si>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</si>
  <si>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</si>
  <si>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</si>
  <si>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</si>
  <si>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</si>
  <si>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</si>
  <si>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</si>
  <si>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</si>
  <si>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</si>
  <si>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</si>
  <si>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</si>
  <si>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</si>
  <si>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</si>
  <si>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</si>
  <si>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</si>
  <si>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</si>
  <si>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</si>
  <si>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</si>
  <si>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</si>
  <si>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</si>
  <si>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</si>
  <si>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</si>
  <si>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</si>
  <si>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</si>
  <si>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</si>
  <si>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</si>
  <si>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</si>
  <si>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</si>
  <si>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</si>
  <si>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</si>
  <si>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</si>
  <si>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</si>
  <si>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</si>
  <si>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</si>
  <si>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</si>
  <si>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</si>
  <si>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</si>
  <si>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</si>
  <si>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</si>
  <si>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</si>
  <si>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</si>
  <si>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</si>
  <si>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</si>
  <si>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</si>
  <si>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</si>
  <si>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</si>
  <si>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</si>
  <si>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</si>
  <si>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</si>
  <si>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</si>
  <si>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</si>
  <si>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</si>
  <si>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</si>
  <si>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</si>
  <si>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</si>
  <si>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</si>
  <si>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</si>
  <si>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</si>
  <si>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</si>
  <si>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</si>
  <si>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</si>
  <si>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</si>
  <si>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</si>
  <si>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</si>
  <si>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</si>
  <si>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</si>
  <si>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</si>
  <si>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</si>
  <si>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</si>
  <si>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</si>
  <si>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</si>
  <si>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</si>
  <si>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</si>
  <si>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</si>
  <si>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</si>
  <si>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</si>
  <si>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</si>
  <si>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</si>
  <si>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</si>
  <si>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</si>
  <si>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</si>
  <si>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</si>
  <si>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</si>
  <si>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</si>
  <si>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</si>
  <si>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</si>
  <si>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</si>
  <si>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</si>
  <si>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</si>
  <si>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</si>
  <si>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</si>
  <si>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</si>
  <si>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</si>
  <si>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</si>
  <si>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</si>
  <si>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</si>
  <si>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</si>
  <si>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</si>
  <si>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</si>
  <si>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</si>
  <si>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</si>
  <si>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</si>
  <si>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</si>
  <si>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</si>
  <si>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</si>
  <si>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</si>
  <si>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</si>
  <si>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</si>
  <si>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</si>
  <si>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</si>
  <si>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</si>
  <si>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</si>
  <si>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</si>
  <si>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</si>
  <si>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</si>
  <si>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</si>
  <si>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</si>
  <si>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</si>
  <si>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</si>
  <si>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</si>
  <si>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</si>
  <si>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</si>
  <si>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</si>
  <si>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</si>
  <si>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</si>
  <si>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</si>
  <si>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</si>
  <si>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</si>
  <si>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</si>
  <si>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</si>
  <si>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</si>
  <si>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</si>
  <si>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</si>
  <si>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</si>
  <si>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</si>
  <si>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</si>
  <si>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</si>
  <si>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</si>
  <si>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</si>
  <si>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</si>
  <si>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</si>
  <si>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</si>
  <si>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</si>
  <si>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</si>
  <si>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</si>
  <si>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</si>
  <si>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</si>
  <si>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</si>
  <si>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</si>
  <si>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</si>
  <si>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</si>
  <si>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</si>
  <si>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</si>
  <si>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</si>
  <si>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</si>
  <si>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</si>
  <si>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</si>
  <si>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</si>
  <si>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</si>
  <si>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</si>
  <si>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</si>
  <si>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</si>
  <si>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</si>
  <si>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</si>
  <si>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</si>
  <si>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</si>
  <si>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</si>
  <si>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</si>
  <si>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</si>
  <si>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</si>
  <si>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</si>
  <si>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</si>
  <si>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</si>
  <si>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</si>
  <si>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</si>
  <si>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</si>
  <si>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</si>
  <si>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</si>
  <si>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</si>
  <si>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</si>
  <si>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</si>
  <si>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</si>
  <si>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</si>
  <si>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</si>
  <si>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</si>
  <si>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</si>
  <si>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</si>
  <si>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</si>
  <si>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</si>
  <si>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</si>
  <si>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</si>
  <si>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</si>
  <si>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</si>
  <si>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</si>
  <si>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</si>
  <si>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</si>
  <si>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</si>
  <si>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</si>
  <si>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</si>
  <si>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</si>
  <si>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</si>
  <si>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</si>
  <si>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</si>
  <si>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</si>
  <si>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</si>
  <si>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</si>
  <si>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</si>
  <si>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</si>
  <si>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</si>
  <si>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</si>
  <si>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</si>
  <si>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</si>
  <si>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</si>
  <si>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</si>
  <si>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</si>
  <si>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</si>
  <si>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</si>
  <si>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</si>
  <si>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</si>
  <si>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</si>
  <si>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</si>
  <si>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</si>
  <si>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</si>
  <si>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</si>
  <si>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</si>
  <si>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</si>
  <si>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</si>
  <si>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</si>
  <si>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</si>
  <si>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</si>
  <si>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</si>
  <si>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</si>
  <si>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</si>
  <si>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</si>
  <si>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</si>
  <si>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</si>
  <si>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</si>
  <si>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</si>
  <si>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</si>
  <si>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</si>
  <si>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</si>
  <si>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</si>
  <si>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</si>
  <si>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</si>
  <si>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</si>
  <si>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</si>
  <si>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</si>
  <si>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</si>
  <si>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</si>
  <si>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</si>
  <si>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</si>
  <si>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</si>
  <si>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</si>
  <si>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</si>
  <si>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</si>
  <si>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</si>
  <si>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</si>
  <si>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</si>
  <si>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</si>
  <si>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</si>
  <si>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</si>
  <si>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</si>
  <si>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</si>
  <si>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</si>
  <si>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</si>
  <si>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</si>
  <si>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</si>
  <si>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</si>
  <si>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</si>
  <si>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</si>
  <si>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</si>
  <si>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</si>
  <si>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</si>
  <si>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</si>
  <si>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</si>
  <si>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</si>
  <si>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</si>
  <si>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</si>
  <si>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</si>
  <si>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</si>
  <si>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</si>
  <si>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</si>
  <si>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</si>
  <si>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</si>
  <si>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</si>
  <si>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</si>
  <si>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</si>
  <si>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</si>
  <si>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</si>
  <si>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</si>
  <si>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</si>
  <si>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</si>
  <si>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</si>
  <si>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</si>
  <si>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</si>
  <si>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</si>
  <si>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</si>
  <si>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</si>
  <si>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</si>
  <si>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</si>
  <si>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</si>
  <si>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</si>
  <si>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</si>
  <si>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</si>
  <si>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</si>
  <si>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</si>
  <si>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</si>
  <si>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</si>
  <si>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</si>
  <si>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</si>
  <si>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</si>
  <si>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</si>
  <si>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</si>
  <si>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</si>
  <si>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</si>
  <si>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</si>
  <si>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</si>
  <si>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</si>
  <si>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</si>
  <si>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</si>
  <si>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</si>
  <si>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</si>
  <si>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</si>
  <si>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</si>
  <si>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</si>
  <si>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</si>
  <si>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</si>
  <si>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</si>
  <si>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</si>
  <si>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</si>
  <si>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</si>
  <si>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</si>
  <si>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</si>
  <si>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</si>
  <si>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</si>
  <si>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</si>
  <si>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</si>
  <si>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</si>
  <si>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</si>
  <si>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</si>
  <si>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</si>
  <si>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</si>
  <si>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</si>
  <si>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</si>
  <si>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</si>
  <si>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</si>
  <si>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</si>
  <si>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</si>
  <si>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</si>
  <si>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</si>
  <si>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</si>
  <si>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</si>
  <si>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</si>
  <si>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</si>
  <si>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</si>
  <si>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</si>
  <si>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</si>
  <si>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</si>
  <si>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</si>
  <si>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</si>
  <si>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</si>
  <si>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</si>
  <si>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</si>
  <si>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</si>
  <si>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</si>
  <si>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</si>
  <si>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</si>
  <si>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</si>
  <si>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</si>
  <si>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</si>
  <si>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</si>
  <si>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</si>
  <si>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</si>
  <si>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</si>
  <si>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</si>
  <si>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</si>
  <si>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</si>
  <si>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</si>
  <si>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</si>
  <si>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</si>
  <si>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</si>
  <si>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</si>
  <si>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</si>
  <si>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</si>
  <si>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</si>
  <si>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</si>
  <si>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</si>
  <si>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</si>
  <si>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</si>
  <si>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</si>
  <si>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</si>
  <si>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</si>
  <si>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</si>
  <si>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</si>
  <si>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</si>
  <si>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</si>
  <si>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</si>
  <si>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</si>
  <si>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</si>
  <si>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</si>
  <si>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</si>
  <si>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</si>
  <si>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</si>
  <si>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</si>
  <si>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</si>
  <si>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</si>
  <si>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</si>
  <si>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</si>
  <si>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</si>
  <si>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</si>
  <si>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</si>
  <si>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</si>
  <si>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</si>
  <si>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</si>
  <si>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</si>
  <si>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</si>
  <si>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</si>
  <si>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</si>
  <si>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</si>
  <si>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</si>
  <si>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</si>
  <si>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</si>
  <si>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</si>
  <si>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</si>
  <si>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</si>
  <si>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</si>
  <si>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</si>
  <si>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</si>
  <si>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</si>
  <si>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</si>
  <si>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</si>
  <si>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</si>
  <si>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</si>
  <si>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</si>
  <si>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</si>
  <si>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</si>
  <si>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</si>
  <si>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</si>
  <si>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</si>
  <si>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</si>
  <si>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</si>
  <si>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</si>
  <si>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</si>
  <si>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</si>
  <si>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</si>
  <si>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</si>
  <si>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</si>
  <si>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</si>
  <si>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</si>
  <si>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</si>
  <si>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</si>
  <si>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</si>
  <si>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</si>
  <si>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</si>
  <si>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</si>
  <si>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</si>
  <si>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</si>
  <si>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</si>
  <si>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</si>
  <si>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</si>
  <si>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</si>
  <si>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</si>
  <si>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</si>
  <si>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</si>
  <si>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</si>
  <si>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</si>
  <si>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</si>
  <si>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</si>
  <si>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</si>
  <si>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</si>
  <si>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</si>
  <si>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</si>
  <si>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</si>
  <si>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</si>
  <si>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</si>
  <si>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</si>
  <si>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</si>
  <si>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</si>
  <si>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</si>
  <si>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</si>
  <si>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</si>
  <si>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</si>
  <si>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</si>
  <si>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</si>
  <si>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</si>
  <si>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</si>
  <si>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</si>
  <si>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</si>
  <si>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</si>
  <si>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</si>
  <si>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</si>
  <si>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</si>
  <si>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</si>
  <si>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</si>
  <si>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</si>
  <si>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</si>
  <si>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</si>
  <si>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</si>
  <si>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</si>
  <si>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</si>
  <si>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</si>
  <si>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</si>
  <si>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</si>
  <si>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</si>
  <si>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</si>
  <si>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</si>
  <si>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</si>
  <si>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</si>
  <si>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</si>
  <si>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</si>
  <si>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</si>
  <si>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</si>
  <si>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</si>
  <si>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</si>
  <si>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</si>
  <si>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</si>
  <si>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</si>
  <si>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</si>
  <si>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</si>
  <si>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</si>
  <si>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</si>
  <si>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</si>
  <si>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</si>
  <si>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</si>
  <si>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</si>
  <si>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</si>
  <si>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</si>
  <si>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</si>
  <si>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</si>
  <si>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</si>
  <si>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</si>
  <si>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</si>
  <si>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</si>
  <si>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</si>
  <si>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</si>
  <si>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</si>
  <si>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</si>
  <si>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</si>
  <si>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</si>
  <si>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</si>
  <si>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</si>
  <si>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</si>
  <si>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</si>
  <si>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</si>
  <si>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</si>
  <si>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</si>
  <si>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</si>
  <si>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</si>
  <si>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</si>
  <si>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</si>
  <si>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</si>
  <si>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</si>
  <si>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</si>
  <si>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</si>
  <si>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</si>
  <si>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</si>
  <si>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</si>
  <si>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</si>
  <si>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</si>
  <si>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</si>
  <si>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</si>
  <si>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</si>
  <si>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</si>
  <si>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</si>
  <si>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</si>
  <si>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</si>
  <si>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</si>
  <si>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</si>
  <si>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</si>
  <si>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</si>
  <si>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</si>
  <si>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</si>
  <si>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</si>
  <si>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</si>
  <si>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</si>
  <si>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</si>
  <si>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</si>
  <si>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</si>
  <si>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</si>
  <si>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</si>
  <si>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</si>
  <si>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</si>
  <si>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</si>
  <si>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</si>
  <si>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</si>
  <si>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</si>
  <si>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</si>
  <si>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</si>
  <si>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</si>
  <si>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</si>
  <si>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</si>
  <si>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</si>
  <si>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</si>
  <si>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</si>
  <si>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</si>
  <si>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</si>
  <si>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</si>
  <si>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</si>
  <si>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</si>
  <si>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</si>
  <si>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</si>
  <si>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</si>
  <si>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</si>
  <si>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</si>
  <si>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</si>
  <si>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</si>
  <si>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</si>
  <si>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</si>
  <si>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</si>
  <si>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</si>
  <si>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</si>
  <si>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</si>
  <si>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</si>
  <si>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</si>
  <si>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</si>
  <si>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</si>
  <si>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</si>
  <si>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</si>
  <si>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</si>
  <si>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</si>
  <si>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</si>
  <si>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</si>
  <si>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</si>
  <si>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</si>
  <si>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</si>
  <si>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</si>
  <si>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</si>
  <si>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</si>
  <si>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</si>
  <si>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</si>
  <si>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</si>
  <si>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</si>
  <si>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</si>
  <si>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</si>
  <si>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</si>
  <si>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</si>
  <si>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</si>
  <si>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</si>
  <si>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</si>
  <si>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</si>
  <si>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</si>
  <si>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</si>
  <si>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</si>
  <si>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</si>
  <si>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</si>
  <si>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</si>
  <si>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</si>
  <si>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</si>
  <si>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</si>
  <si>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</si>
  <si>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</si>
  <si>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</si>
  <si>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</si>
  <si>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</si>
  <si>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</si>
  <si>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</si>
  <si>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</si>
  <si>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</si>
  <si>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</si>
  <si>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</si>
  <si>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</si>
  <si>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</si>
  <si>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</si>
  <si>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</si>
  <si>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</si>
  <si>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</si>
  <si>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</si>
  <si>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</si>
  <si>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</si>
  <si>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</si>
  <si>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</si>
  <si>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</si>
  <si>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</si>
  <si>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</si>
  <si>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</si>
  <si>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</si>
  <si>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</si>
  <si>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</si>
  <si>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</si>
  <si>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</si>
  <si>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</si>
  <si>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</si>
  <si>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</si>
  <si>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</si>
  <si>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</si>
  <si>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</si>
  <si>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</si>
  <si>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</si>
  <si>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</si>
  <si>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</si>
  <si>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</si>
  <si>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</si>
  <si>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</si>
  <si>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</si>
  <si>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</si>
  <si>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</si>
  <si>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</si>
  <si>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</si>
  <si>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</si>
  <si>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</si>
  <si>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</si>
  <si>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</si>
  <si>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</si>
  <si>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</si>
  <si>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</si>
  <si>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</si>
  <si>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</si>
  <si>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</si>
  <si>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</si>
  <si>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</si>
  <si>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</si>
  <si>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</si>
  <si>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</si>
  <si>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</si>
  <si>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</si>
  <si>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</si>
  <si>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</si>
  <si>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</si>
  <si>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</si>
  <si>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</si>
  <si>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</si>
  <si>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</si>
  <si>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</si>
  <si>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</si>
  <si>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</si>
  <si>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</si>
  <si>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</si>
  <si>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</si>
  <si>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</si>
  <si>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</si>
  <si>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</si>
  <si>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</si>
  <si>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</si>
  <si>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</si>
  <si>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</si>
  <si>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</si>
  <si>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</si>
  <si>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</si>
  <si>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</si>
  <si>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</si>
  <si>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</si>
  <si>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</si>
  <si>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</si>
  <si>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</si>
  <si>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</si>
  <si>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</si>
  <si>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</si>
  <si>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</si>
  <si>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</si>
  <si>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</si>
  <si>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</si>
  <si>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</si>
  <si>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</si>
  <si>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</si>
  <si>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</si>
  <si>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</si>
  <si>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</si>
  <si>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</si>
  <si>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</si>
  <si>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</si>
  <si>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</si>
  <si>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</si>
  <si>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</si>
  <si>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</si>
  <si>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</si>
  <si>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</si>
  <si>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</si>
  <si>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</si>
  <si>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</si>
  <si>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</si>
  <si>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</si>
  <si>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</si>
  <si>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</si>
  <si>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</si>
  <si>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</si>
  <si>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</si>
  <si>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</si>
  <si>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</si>
  <si>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</si>
  <si>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</si>
  <si>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</si>
  <si>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</si>
  <si>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</si>
  <si>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</si>
  <si>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</si>
  <si>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</si>
  <si>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</si>
  <si>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</si>
  <si>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</si>
  <si>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</si>
  <si>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</si>
  <si>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</si>
  <si>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</si>
  <si>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</si>
  <si>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</si>
  <si>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</si>
  <si>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</si>
  <si>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</si>
  <si>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</si>
  <si>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</si>
  <si>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</si>
  <si>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</si>
  <si>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</si>
  <si>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</si>
  <si>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</si>
  <si>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</si>
  <si>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</si>
  <si>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</si>
  <si>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</si>
  <si>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</si>
  <si>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</si>
  <si>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</si>
  <si>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</si>
  <si>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</si>
  <si>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</si>
  <si>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</si>
  <si>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</si>
  <si>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</si>
  <si>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</si>
  <si>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</si>
  <si>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</si>
  <si>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</si>
  <si>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</si>
  <si>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</si>
  <si>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</si>
  <si>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</si>
  <si>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</si>
  <si>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</si>
  <si>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</si>
  <si>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</si>
  <si>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</si>
  <si>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</si>
  <si>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</si>
  <si>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</si>
  <si>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</si>
  <si>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</si>
  <si>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</si>
  <si>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</si>
  <si>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</si>
  <si>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</si>
  <si>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</si>
  <si>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</si>
  <si>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</si>
  <si>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</si>
  <si>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</si>
  <si>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</si>
  <si>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</si>
  <si>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</si>
  <si>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</si>
  <si>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</si>
  <si>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</si>
  <si>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</si>
  <si>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</si>
  <si>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</si>
  <si>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</si>
  <si>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</si>
  <si>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</si>
  <si>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</si>
  <si>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</si>
  <si>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</si>
  <si>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</si>
  <si>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</si>
  <si>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</si>
  <si>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</si>
  <si>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</si>
  <si>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</si>
  <si>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</si>
  <si>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</si>
  <si>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</si>
  <si>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</si>
  <si>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</si>
  <si>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</si>
  <si>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</si>
  <si>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</si>
  <si>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</si>
  <si>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</si>
  <si>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</si>
  <si>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</si>
  <si>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</si>
  <si>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</si>
  <si>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</si>
  <si>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</si>
  <si>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</si>
  <si>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</si>
  <si>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</si>
  <si>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</si>
  <si>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</si>
  <si>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</si>
  <si>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</si>
  <si>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</si>
  <si>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</si>
  <si>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</si>
  <si>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</si>
  <si>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</si>
  <si>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</si>
  <si>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</si>
  <si>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</si>
  <si>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</si>
  <si>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</si>
  <si>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</si>
  <si>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</si>
  <si>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</si>
  <si>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</si>
  <si>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</si>
  <si>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</si>
  <si>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</si>
  <si>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</si>
  <si>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</si>
  <si>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</si>
  <si>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</si>
  <si>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</si>
  <si>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</si>
  <si>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</si>
  <si>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</si>
  <si>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</si>
  <si>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</si>
  <si>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</si>
  <si>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</si>
  <si>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</si>
  <si>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</si>
  <si>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</si>
  <si>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</si>
  <si>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</si>
  <si>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</si>
  <si>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</si>
  <si>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</si>
  <si>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</si>
  <si>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</si>
  <si>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</si>
  <si>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</si>
  <si>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</si>
  <si>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</si>
  <si>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</si>
  <si>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</si>
  <si>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</si>
  <si>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</si>
  <si>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</si>
  <si>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</si>
  <si>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</si>
  <si>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</si>
  <si>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</si>
  <si>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</si>
  <si>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</si>
  <si>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</si>
  <si>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</si>
  <si>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</si>
  <si>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</si>
  <si>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</si>
  <si>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</si>
  <si>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</si>
  <si>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</si>
  <si>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</si>
  <si>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</si>
  <si>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</si>
  <si>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</si>
  <si>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</si>
  <si>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</si>
  <si>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</si>
  <si>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</si>
  <si>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</si>
  <si>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</si>
  <si>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</si>
  <si>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</si>
  <si>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</si>
  <si>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</si>
  <si>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</si>
  <si>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</si>
  <si>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</si>
  <si>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</si>
  <si>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</si>
  <si>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</si>
  <si>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</si>
  <si>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</si>
  <si>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</si>
  <si>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</si>
  <si>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</si>
  <si>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</si>
  <si>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</si>
  <si>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</si>
  <si>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</si>
  <si>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</si>
  <si>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</si>
  <si>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</si>
  <si>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</si>
  <si>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</si>
  <si>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</si>
  <si>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</si>
  <si>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</si>
  <si>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</si>
  <si>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</si>
  <si>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</si>
  <si>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</si>
  <si>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</si>
  <si>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</si>
  <si>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</si>
  <si>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</si>
  <si>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</si>
  <si>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</si>
  <si>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</si>
  <si>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</si>
  <si>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</si>
  <si>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</si>
  <si>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</si>
  <si>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</si>
  <si>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</si>
  <si>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</si>
  <si>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</si>
  <si>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</si>
  <si>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</si>
  <si>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</si>
  <si>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</si>
  <si>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</si>
  <si>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</si>
  <si>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</si>
  <si>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</si>
  <si>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</si>
  <si>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</si>
  <si>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</si>
  <si>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</si>
  <si>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</si>
  <si>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</si>
  <si>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</si>
  <si>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</si>
  <si>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</si>
  <si>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</si>
  <si>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</si>
  <si>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</si>
  <si>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</si>
  <si>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</si>
  <si>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</si>
  <si>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</si>
  <si>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</si>
  <si>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</si>
  <si>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</si>
  <si>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</si>
  <si>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</si>
  <si>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</si>
  <si>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</si>
  <si>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</si>
  <si>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</si>
  <si>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</si>
  <si>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</si>
  <si>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</si>
  <si>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</si>
  <si>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</si>
  <si>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</si>
  <si>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</si>
  <si>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</si>
  <si>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</si>
  <si>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</si>
  <si>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</si>
  <si>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</si>
  <si>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</si>
  <si>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</si>
  <si>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</si>
  <si>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</si>
  <si>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</si>
  <si>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</si>
  <si>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</si>
  <si>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</si>
  <si>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</si>
  <si>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</si>
  <si>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</si>
  <si>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</si>
  <si>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</si>
  <si>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</si>
  <si>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</si>
  <si>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</si>
  <si>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</si>
  <si>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</si>
  <si>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</si>
  <si>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</si>
  <si>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</si>
  <si>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</si>
  <si>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</si>
  <si>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</si>
  <si>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</si>
  <si>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</si>
  <si>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</si>
  <si>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</si>
  <si>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</si>
  <si>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</si>
  <si>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</si>
  <si>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</si>
  <si>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</si>
  <si>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</si>
  <si>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</si>
  <si>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</si>
  <si>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</si>
  <si>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</si>
  <si>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</si>
  <si>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</si>
  <si>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</si>
  <si>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</si>
  <si>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</si>
  <si>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</si>
  <si>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</si>
  <si>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</si>
  <si>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</si>
  <si>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</si>
  <si>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</si>
  <si>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</si>
  <si>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</si>
  <si>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</si>
  <si>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</si>
  <si>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</si>
  <si>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</si>
  <si>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</si>
  <si>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</si>
  <si>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</si>
  <si>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</si>
  <si>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</si>
  <si>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</si>
  <si>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</si>
  <si>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</si>
  <si>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</si>
  <si>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</si>
  <si>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</si>
  <si>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</si>
  <si>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</si>
  <si>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</si>
  <si>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</si>
  <si>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</si>
  <si>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</si>
  <si>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</si>
  <si>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</si>
  <si>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</si>
  <si>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</si>
  <si>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</si>
  <si>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</si>
  <si>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</si>
  <si>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</si>
  <si>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</si>
  <si>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</si>
  <si>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</si>
  <si>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</si>
  <si>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</si>
  <si>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</si>
  <si>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</si>
  <si>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</si>
  <si>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</si>
  <si>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</si>
  <si>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</si>
  <si>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</si>
  <si>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</si>
  <si>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</si>
  <si>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</si>
  <si>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</si>
  <si>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</si>
  <si>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</si>
  <si>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</si>
  <si>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</si>
  <si>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</si>
  <si>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</si>
  <si>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</si>
  <si>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</si>
  <si>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</si>
  <si>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</si>
  <si>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</si>
  <si>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</si>
  <si>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</si>
  <si>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</si>
  <si>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</si>
  <si>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</si>
  <si>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</si>
  <si>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</si>
  <si>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</si>
  <si>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</si>
  <si>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</si>
  <si>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</si>
  <si>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</si>
  <si>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</si>
  <si>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</si>
  <si>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</si>
  <si>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</si>
  <si>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</si>
  <si>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</si>
  <si>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</si>
  <si>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</si>
  <si>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</si>
  <si>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</si>
  <si>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</si>
  <si>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</si>
  <si>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</si>
  <si>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</si>
  <si>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</si>
  <si>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</si>
  <si>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</si>
  <si>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</si>
  <si>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</si>
  <si>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</si>
  <si>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</si>
  <si>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</si>
  <si>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</si>
  <si>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</si>
  <si>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</si>
  <si>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</si>
  <si>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</si>
  <si>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</si>
  <si>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</si>
  <si>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</si>
  <si>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</si>
  <si>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</si>
  <si>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</si>
  <si>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</si>
  <si>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</si>
  <si>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</si>
  <si>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</si>
  <si>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</si>
  <si>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</si>
  <si>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</si>
  <si>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</si>
  <si>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</si>
  <si>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</si>
  <si>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</si>
  <si>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</si>
  <si>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</si>
  <si>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</si>
  <si>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</si>
  <si>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</si>
  <si>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</si>
  <si>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</si>
  <si>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</si>
  <si>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</si>
  <si>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</si>
  <si>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</si>
  <si>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</si>
  <si>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</si>
  <si>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</si>
  <si>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</si>
  <si>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</si>
  <si>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</si>
  <si>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</si>
  <si>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</si>
  <si>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</si>
  <si>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</si>
  <si>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</si>
  <si>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</si>
  <si>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</si>
  <si>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</si>
  <si>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</si>
  <si>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</si>
  <si>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</si>
  <si>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</si>
  <si>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</si>
  <si>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</si>
  <si>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</si>
  <si>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</si>
  <si>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</si>
  <si>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</si>
  <si>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</si>
  <si>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</si>
  <si>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</si>
  <si>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</si>
  <si>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</si>
  <si>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</si>
  <si>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</si>
  <si>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</si>
  <si>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</si>
  <si>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</si>
  <si>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</si>
  <si>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</si>
  <si>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</si>
  <si>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</si>
  <si>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</si>
  <si>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</si>
  <si>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</si>
  <si>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</si>
  <si>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</si>
  <si>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</si>
  <si>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</si>
  <si>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</si>
  <si>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</si>
  <si>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</si>
  <si>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</si>
  <si>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</si>
  <si>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</si>
  <si>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</si>
  <si>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</si>
  <si>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</si>
  <si>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</si>
  <si>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</si>
  <si>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</si>
  <si>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</si>
  <si>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</si>
  <si>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</si>
  <si>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</si>
  <si>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</si>
  <si>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</si>
  <si>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</si>
  <si>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</si>
  <si>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</si>
  <si>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</si>
  <si>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</si>
  <si>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</si>
  <si>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</si>
  <si>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</si>
  <si>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</si>
  <si>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</si>
  <si>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</si>
  <si>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</si>
  <si>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</si>
  <si>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</si>
  <si>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</si>
  <si>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</si>
  <si>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</si>
  <si>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</si>
  <si>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</si>
  <si>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</si>
  <si>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</si>
  <si>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</si>
  <si>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</si>
  <si>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</si>
  <si>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</si>
  <si>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</si>
  <si>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</si>
  <si>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</si>
  <si>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</si>
  <si>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</si>
  <si>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</si>
  <si>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</si>
  <si>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</si>
  <si>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</si>
  <si>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</si>
  <si>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</si>
  <si>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</si>
  <si>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</si>
  <si>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</si>
  <si>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</si>
  <si>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</si>
  <si>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</si>
  <si>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</si>
  <si>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</si>
  <si>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</si>
  <si>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</si>
  <si>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</si>
  <si>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</si>
  <si>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</si>
  <si>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</si>
  <si>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</si>
  <si>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</si>
  <si>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</si>
  <si>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</si>
  <si>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</si>
  <si>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</si>
  <si>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</si>
  <si>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</si>
  <si>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</si>
  <si>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</si>
  <si>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</si>
  <si>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</si>
  <si>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</si>
  <si>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</si>
  <si>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</si>
  <si>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</si>
  <si>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</si>
  <si>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</si>
  <si>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</si>
  <si>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</si>
  <si>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</si>
  <si>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</si>
  <si>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</si>
  <si>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</si>
  <si>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</si>
  <si>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</si>
  <si>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</si>
  <si>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</si>
  <si>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</si>
  <si>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</si>
  <si>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</si>
  <si>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</si>
  <si>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</si>
  <si>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</si>
  <si>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</si>
  <si>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</si>
  <si>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</si>
  <si>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</si>
  <si>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</si>
  <si>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</si>
  <si>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</si>
  <si>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</si>
  <si>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</si>
  <si>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</si>
  <si>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</si>
  <si>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</si>
  <si>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</si>
  <si>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</si>
  <si>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</si>
  <si>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</si>
  <si>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</si>
  <si>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</si>
  <si>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</si>
  <si>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</si>
  <si>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</si>
  <si>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</si>
  <si>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</si>
  <si>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</si>
  <si>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</si>
  <si>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</si>
  <si>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</si>
  <si>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</si>
  <si>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</si>
  <si>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</si>
  <si>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</si>
  <si>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</si>
  <si>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</si>
  <si>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</si>
  <si>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</si>
  <si>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</si>
  <si>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</si>
  <si>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</si>
  <si>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</si>
  <si>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</si>
  <si>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</si>
  <si>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</si>
  <si>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</si>
  <si>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</si>
  <si>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</si>
  <si>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</si>
  <si>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</si>
  <si>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</si>
  <si>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</si>
  <si>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</si>
  <si>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</si>
  <si>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</si>
  <si>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</si>
  <si>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</si>
  <si>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</si>
  <si>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</si>
  <si>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</si>
  <si>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</si>
  <si>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</si>
  <si>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</si>
  <si>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</si>
  <si>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</si>
  <si>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</si>
  <si>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</si>
  <si>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</si>
  <si>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</si>
  <si>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</si>
  <si>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</si>
  <si>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</si>
  <si>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</si>
  <si>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</si>
  <si>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</si>
  <si>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</si>
  <si>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</si>
  <si>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</si>
  <si>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</si>
  <si>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</si>
  <si>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</si>
  <si>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</si>
  <si>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</si>
  <si>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</si>
  <si>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</si>
  <si>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</si>
  <si>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</si>
  <si>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</si>
  <si>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</si>
  <si>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</si>
  <si>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</si>
  <si>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</si>
  <si>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</si>
  <si>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</si>
  <si>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</si>
  <si>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</si>
  <si>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</si>
  <si>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</si>
  <si>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</si>
  <si>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</si>
  <si>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</si>
  <si>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</si>
  <si>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</si>
  <si>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</si>
  <si>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</si>
  <si>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</si>
  <si>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</si>
  <si>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</si>
  <si>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</si>
  <si>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</si>
  <si>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</si>
  <si>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</si>
  <si>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</si>
  <si>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</si>
  <si>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</si>
  <si>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</si>
  <si>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</si>
  <si>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</si>
  <si>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</si>
  <si>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</si>
  <si>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</si>
  <si>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</si>
  <si>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</si>
  <si>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</si>
  <si>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</si>
  <si>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</si>
  <si>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</si>
  <si>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</si>
  <si>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</si>
  <si>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</si>
  <si>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</si>
  <si>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</si>
  <si>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</si>
  <si>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</si>
  <si>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</si>
  <si>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</si>
  <si>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</si>
  <si>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</si>
  <si>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</si>
  <si>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</si>
  <si>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</si>
  <si>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</si>
  <si>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</si>
  <si>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</si>
  <si>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</si>
  <si>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</si>
  <si>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</si>
  <si>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</si>
  <si>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</si>
  <si>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</si>
  <si>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</si>
  <si>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</si>
  <si>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</si>
  <si>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</si>
  <si>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</si>
  <si>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</si>
  <si>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</si>
  <si>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</si>
  <si>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</si>
  <si>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</si>
  <si>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</si>
  <si>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</si>
  <si>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</si>
  <si>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</si>
  <si>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</si>
  <si>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</si>
  <si>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</si>
  <si>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</si>
  <si>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</si>
  <si>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</si>
  <si>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</si>
  <si>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</si>
  <si>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</si>
  <si>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</si>
  <si>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</si>
  <si>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</si>
  <si>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</si>
  <si>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</si>
  <si>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</si>
  <si>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</si>
  <si>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</si>
  <si>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</si>
  <si>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</si>
  <si>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</si>
  <si>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</si>
  <si>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</si>
  <si>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</si>
  <si>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</si>
  <si>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</si>
  <si>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</si>
  <si>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</si>
  <si>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</si>
  <si>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</si>
  <si>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</si>
  <si>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</si>
  <si>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</si>
  <si>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</si>
  <si>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</si>
  <si>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</si>
  <si>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</si>
  <si>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</si>
  <si>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</si>
  <si>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</si>
  <si>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</si>
  <si>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</si>
  <si>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</si>
  <si>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</si>
  <si>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</si>
  <si>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</si>
  <si>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</si>
  <si>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</si>
  <si>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</si>
  <si>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</si>
  <si>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</si>
  <si>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</si>
  <si>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</si>
  <si>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</si>
  <si>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</si>
  <si>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</si>
  <si>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</si>
  <si>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</si>
  <si>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</si>
  <si>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</si>
  <si>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</si>
  <si>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</si>
  <si>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</si>
  <si>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</si>
  <si>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</si>
  <si>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</si>
  <si>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</si>
  <si>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</si>
  <si>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</si>
  <si>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</si>
  <si>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</si>
  <si>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</si>
  <si>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</si>
  <si>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</si>
  <si>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</si>
  <si>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</si>
  <si>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</si>
  <si>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</si>
  <si>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</si>
  <si>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</si>
  <si>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</si>
  <si>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</si>
  <si>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</si>
  <si>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</si>
  <si>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</si>
  <si>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</si>
  <si>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</si>
  <si>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</si>
  <si>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</si>
  <si>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</si>
  <si>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</si>
  <si>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</si>
  <si>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</si>
  <si>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</si>
  <si>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</si>
  <si>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</si>
  <si>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</si>
  <si>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</si>
  <si>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</si>
  <si>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</si>
  <si>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</si>
  <si>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</si>
  <si>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</si>
  <si>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</si>
  <si>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</si>
  <si>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</si>
  <si>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</si>
  <si>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</si>
  <si>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</si>
  <si>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</si>
  <si>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</si>
  <si>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</si>
  <si>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</si>
  <si>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</si>
  <si>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</si>
  <si>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</si>
  <si>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</si>
  <si>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</si>
  <si>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</si>
  <si>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</si>
  <si>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</si>
  <si>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</si>
  <si>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</si>
  <si>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</si>
  <si>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</si>
  <si>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</si>
  <si>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</si>
  <si>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</si>
  <si>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</si>
  <si>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</si>
  <si>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</si>
  <si>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</si>
  <si>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</si>
  <si>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</si>
  <si>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</si>
  <si>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</si>
  <si>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</si>
  <si>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</si>
  <si>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</si>
  <si>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</si>
  <si>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</si>
  <si>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</si>
  <si>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</si>
  <si>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</si>
  <si>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</si>
  <si>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</si>
  <si>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</si>
  <si>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</si>
  <si>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</si>
  <si>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</si>
  <si>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</si>
  <si>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</si>
  <si>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</si>
  <si>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</si>
  <si>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</si>
  <si>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</si>
  <si>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</si>
  <si>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</si>
  <si>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</si>
  <si>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</si>
  <si>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</si>
  <si>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</si>
  <si>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</si>
  <si>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</si>
  <si>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</si>
  <si>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</si>
  <si>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</si>
  <si>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</si>
  <si>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</si>
  <si>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</si>
  <si>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</si>
  <si>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</si>
  <si>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</si>
  <si>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</si>
  <si>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</si>
  <si>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</si>
  <si>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</si>
  <si>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</si>
  <si>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</si>
  <si>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</si>
  <si>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</si>
  <si>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</si>
  <si>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</si>
  <si>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</si>
  <si>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</si>
  <si>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</si>
  <si>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</si>
  <si>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</si>
  <si>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</si>
  <si>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</si>
  <si>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</si>
  <si>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</si>
  <si>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</si>
  <si>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</si>
  <si>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</si>
  <si>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</si>
  <si>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</si>
  <si>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</si>
  <si>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</si>
  <si>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</si>
  <si>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</si>
  <si>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</si>
  <si>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</si>
  <si>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</si>
  <si>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</si>
  <si>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</si>
  <si>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</si>
  <si>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</si>
  <si>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</si>
  <si>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</si>
  <si>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</si>
  <si>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</si>
  <si>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</si>
  <si>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</si>
  <si>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</si>
  <si>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</si>
  <si>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</si>
  <si>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</si>
  <si>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</si>
  <si>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</si>
  <si>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</si>
  <si>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</si>
  <si>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</si>
  <si>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</si>
  <si>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</si>
  <si>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</si>
  <si>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</si>
  <si>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</si>
  <si>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</si>
  <si>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</si>
  <si>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</si>
  <si>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</si>
  <si>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</si>
  <si>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</si>
  <si>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</si>
  <si>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</si>
  <si>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</si>
  <si>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</si>
  <si>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</si>
  <si>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</si>
  <si>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</si>
  <si>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</si>
  <si>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</si>
  <si>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</si>
  <si>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</si>
  <si>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</si>
  <si>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</si>
  <si>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</si>
  <si>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</si>
  <si>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</si>
  <si>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</si>
  <si>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</si>
  <si>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</si>
  <si>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</si>
  <si>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</si>
  <si>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</si>
  <si>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</si>
  <si>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</si>
  <si>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</si>
  <si>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</si>
  <si>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</si>
  <si>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</si>
  <si>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</si>
  <si>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</si>
  <si>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</si>
  <si>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</si>
  <si>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</si>
  <si>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</si>
  <si>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</si>
  <si>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</si>
  <si>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</si>
  <si>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</si>
  <si>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</si>
  <si>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</si>
  <si>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</si>
  <si>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</si>
  <si>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</si>
  <si>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</si>
  <si>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</si>
  <si>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</si>
  <si>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</si>
  <si>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</si>
  <si>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</si>
  <si>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</si>
  <si>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</si>
  <si>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</si>
  <si>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</si>
  <si>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</si>
  <si>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</si>
  <si>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</si>
  <si>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</si>
  <si>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</si>
  <si>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</si>
  <si>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</si>
  <si>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</si>
  <si>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</si>
  <si>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</si>
  <si>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</si>
  <si>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</si>
  <si>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</si>
  <si>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</si>
  <si>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</si>
  <si>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</si>
  <si>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</si>
  <si>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</si>
  <si>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</si>
  <si>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</si>
  <si>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</si>
  <si>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</si>
  <si>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</si>
  <si>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</si>
  <si>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</si>
  <si>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</si>
  <si>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</si>
  <si>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</si>
  <si>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</si>
  <si>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</si>
  <si>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</si>
  <si>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</si>
  <si>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</si>
  <si>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</si>
  <si>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</si>
  <si>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</si>
  <si>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</si>
  <si>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</si>
  <si>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</si>
  <si>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</si>
  <si>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</si>
  <si>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</si>
  <si>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</si>
  <si>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</si>
  <si>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</si>
  <si>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</si>
  <si>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</si>
  <si>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</si>
  <si>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</si>
  <si>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</si>
  <si>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</si>
  <si>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</si>
  <si>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</si>
  <si>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</si>
  <si>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</si>
  <si>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</si>
  <si>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</si>
  <si>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</si>
  <si>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</si>
  <si>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</si>
  <si>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</si>
  <si>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</si>
  <si>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</si>
  <si>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</si>
  <si>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</si>
  <si>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</si>
  <si>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</si>
  <si>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</si>
  <si>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</si>
  <si>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</si>
  <si>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</si>
  <si>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</si>
  <si>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</si>
  <si>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</si>
  <si>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</si>
  <si>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</si>
  <si>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</si>
  <si>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</si>
  <si>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</si>
  <si>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</si>
  <si>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</si>
  <si>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</si>
  <si>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</si>
  <si>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</si>
  <si>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</si>
  <si>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</si>
  <si>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</si>
  <si>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</si>
  <si>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</si>
  <si>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</si>
  <si>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</si>
  <si>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</si>
  <si>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</si>
  <si>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</si>
  <si>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</si>
  <si>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</si>
  <si>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</si>
  <si>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</si>
  <si>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</si>
  <si>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</si>
  <si>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</si>
  <si>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</si>
  <si>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</si>
  <si>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</si>
  <si>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</si>
  <si>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</si>
  <si>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</si>
  <si>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</si>
  <si>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</si>
  <si>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</si>
  <si>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</si>
  <si>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</si>
  <si>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</si>
  <si>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</si>
  <si>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</si>
  <si>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</si>
  <si>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</si>
  <si>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</si>
  <si>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</si>
  <si>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</si>
  <si>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</si>
  <si>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</si>
  <si>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</si>
  <si>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</si>
  <si>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</si>
  <si>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</si>
  <si>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</si>
  <si>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</si>
  <si>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</si>
  <si>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</si>
  <si>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</si>
  <si>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</si>
  <si>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</si>
  <si>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</si>
  <si>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</si>
  <si>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</si>
  <si>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</si>
  <si>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</si>
  <si>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</si>
  <si>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</si>
  <si>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</si>
  <si>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</si>
  <si>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</si>
  <si>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</si>
  <si>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</si>
  <si>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</si>
  <si>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</si>
  <si>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</si>
  <si>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</si>
  <si>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</si>
  <si>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</si>
  <si>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</si>
  <si>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</si>
  <si>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</si>
  <si>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</si>
  <si>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</si>
  <si>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</si>
  <si>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</si>
  <si>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</si>
  <si>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</si>
  <si>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</si>
  <si>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</si>
  <si>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</si>
  <si>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</si>
  <si>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</si>
  <si>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</si>
  <si>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</si>
  <si>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</si>
  <si>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</si>
  <si>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</si>
  <si>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</si>
  <si>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</si>
  <si>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</si>
  <si>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</si>
  <si>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</si>
  <si>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</si>
  <si>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</si>
  <si>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</si>
  <si>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</si>
  <si>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</si>
  <si>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</si>
  <si>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</si>
  <si>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</si>
  <si>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</si>
  <si>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</si>
  <si>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</si>
  <si>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</si>
  <si>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</si>
  <si>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</si>
  <si>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</si>
  <si>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</si>
  <si>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</si>
  <si>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</si>
  <si>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</si>
  <si>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</si>
  <si>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</si>
  <si>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</si>
  <si>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</si>
  <si>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</si>
  <si>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</si>
  <si>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</si>
  <si>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</si>
  <si>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</si>
  <si>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</si>
  <si>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</si>
  <si>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</si>
  <si>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</si>
  <si>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</si>
  <si>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</si>
  <si>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</si>
  <si>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</si>
  <si>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</si>
  <si>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</si>
  <si>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</si>
  <si>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</si>
  <si>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</si>
  <si>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</si>
  <si>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</si>
  <si>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</si>
  <si>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</si>
  <si>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</si>
  <si>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Median of Goal</t>
  </si>
  <si>
    <t>Median of Pledged</t>
  </si>
  <si>
    <t>Parent Category</t>
  </si>
  <si>
    <t>Mean of Goal</t>
  </si>
  <si>
    <t>Mean of Pledged</t>
  </si>
  <si>
    <t>Lower</t>
  </si>
  <si>
    <t>Upper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</si>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</sst>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vertical="top"/>
    </xf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22"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19" formatCode="yyyy/mm/dd"/>
    </dxf>
    <dxf>
      <numFmt numFmtId="19" formatCode="yyyy/mm/dd"/>
    </dxf>
    <dxf>
      <numFmt numFmtId="34" formatCode="_-&quot;$&quot;* #,##0.00_-;\-&quot;$&quot;* #,##0.00_-;_-&quot;$&quot;* &quot;-&quot;??_-;_-@_-"/>
    </dxf>
    <dxf>
      <numFmt numFmtId="13" formatCode="0%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[data-1-1-3-Kickstarter_Challenge.xlsx]Parent Category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B-4655-A019-CEAD1FA8955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B-4655-A019-CEAD1FA8955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B-4655-A019-CEAD1FA8955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B-4655-A019-CEAD1FA89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235759"/>
        <c:axId val="455043071"/>
      </c:barChart>
      <c:catAx>
        <c:axId val="52223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043071"/>
        <c:crosses val="autoZero"/>
        <c:auto val="1"/>
        <c:lblAlgn val="ctr"/>
        <c:lblOffset val="100"/>
        <c:noMultiLvlLbl val="0"/>
      </c:catAx>
      <c:valAx>
        <c:axId val="45504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Subcatergory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7-4072-8F14-56B5FA6FDA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7-4072-8F14-56B5FA6FDA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E7-4072-8F14-56B5FA6FDA5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E7-4072-8F14-56B5FA6FD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4239104"/>
        <c:axId val="622430848"/>
      </c:barChart>
      <c:catAx>
        <c:axId val="6242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30848"/>
        <c:crosses val="autoZero"/>
        <c:auto val="1"/>
        <c:lblAlgn val="ctr"/>
        <c:lblOffset val="100"/>
        <c:noMultiLvlLbl val="0"/>
      </c:catAx>
      <c:valAx>
        <c:axId val="6224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Time-of-Year of Launch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7-4F95-AE83-012D9468B7D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7-4F95-AE83-012D9468B7D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7-4F95-AE83-012D9468B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467632"/>
        <c:axId val="622425440"/>
      </c:lineChart>
      <c:catAx>
        <c:axId val="53946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25440"/>
        <c:crosses val="autoZero"/>
        <c:auto val="1"/>
        <c:lblAlgn val="ctr"/>
        <c:lblOffset val="100"/>
        <c:noMultiLvlLbl val="0"/>
      </c:catAx>
      <c:valAx>
        <c:axId val="6224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6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140970</xdr:rowOff>
    </xdr:from>
    <xdr:to>
      <xdr:col>17</xdr:col>
      <xdr:colOff>160020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B1294-7395-440A-BA00-7485480AD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137160</xdr:rowOff>
    </xdr:from>
    <xdr:to>
      <xdr:col>18</xdr:col>
      <xdr:colOff>7620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1F120-4726-4DAB-85F6-403C74201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110490</xdr:rowOff>
    </xdr:from>
    <xdr:to>
      <xdr:col>16</xdr:col>
      <xdr:colOff>533400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3D1FC-573B-404D-A1D9-98F78BC24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an Holko" refreshedDate="44068.939298495374" backgroundQuery="1" createdVersion="6" refreshedVersion="6" minRefreshableVersion="3" recordCount="0" supportSubquery="1" supportAdvancedDrill="1" xr:uid="{FCA73011-D4D4-4661-8921-67CE36146F83}">
  <cacheSource type="external" connectionId="1"/>
  <cacheFields count="8">
    <cacheField name="[Table1].[outcomes].[outcomes]" caption="outcomes" numFmtId="0" hierarchy="5" level="1">
      <sharedItems count="4">
        <s v="canceled"/>
        <s v="failed"/>
        <s v="successful"/>
        <s v="live"/>
      </sharedItems>
    </cacheField>
    <cacheField name="[Table1].[country].[country]" caption="country" numFmtId="0" hierarchy="6" level="1">
      <sharedItems containsSemiMixedTypes="0" containsNonDate="0" containsString="0"/>
    </cacheField>
    <cacheField name="[Measures].[Median of Goal]" caption="Median of Goal" numFmtId="0" hierarchy="20" level="32767"/>
    <cacheField name="[Measures].[Average of goal]" caption="Average of goal" numFmtId="0" hierarchy="26" level="32767"/>
    <cacheField name="[Measures].[Median of Pledged]" caption="Median of Pledged" numFmtId="0" hierarchy="21" level="32767"/>
    <cacheField name="[Measures].[Average of pledged]" caption="Average of pledged" numFmtId="0" hierarchy="27" level="32767"/>
    <cacheField name="[Table1].[Parent Category].[Parent Category]" caption="Parent Category" numFmtId="0" hierarchy="13" level="1">
      <sharedItems containsSemiMixedTypes="0" containsNonDate="0" containsString="0"/>
    </cacheField>
    <cacheField name="[Table1].[Subcategory].[Subcategory]" caption="Subcategory" numFmtId="0" hierarchy="14" level="1">
      <sharedItems count="3">
        <s v="musical"/>
        <s v="plays"/>
        <s v="spaces"/>
      </sharedItems>
    </cacheField>
  </cacheFields>
  <cacheHierarchies count="28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Parent Category]" caption="Parent Category" attribute="1" defaultMemberUniqueName="[Table1].[Parent Category].[All]" allUniqueName="[Table1].[Parent Category].[All]" dimensionUniqueName="[Table1]" displayFolder="" count="2" memberValueDatatype="130" unbalanced="0">
      <fieldsUsage count="2">
        <fieldUsage x="-1"/>
        <fieldUsage x="6"/>
      </fieldsUsage>
    </cacheHierarchy>
    <cacheHierarchy uniqueName="[Table1].[Subcategory]" caption="Subcategory" attribute="1" defaultMemberUniqueName="[Table1].[Subcategory].[All]" allUniqueName="[Table1].[Subcategory].[All]" dimensionUniqueName="[Table1]" displayFolder="" count="2" memberValueDatatype="130" unbalanced="0">
      <fieldsUsage count="2">
        <fieldUsage x="-1"/>
        <fieldUsage x="7"/>
      </fieldsUsage>
    </cacheHierarchy>
    <cacheHierarchy uniqueName="[Table1].[Percentage Funded]" caption="Percentage Funded" attribute="1" defaultMemberUniqueName="[Table1].[Percentage Funded].[All]" allUniqueName="[Table1].[Percentage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5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Deadline Conversion]" caption="Date Deadline Conversion" attribute="1" time="1" defaultMemberUniqueName="[Table1].[Date Deadline Conversion].[All]" allUniqueName="[Table1].[Date Deadline Conversion].[All]" dimensionUniqueName="[Table1]" displayFolder="" count="0" memberValueDatatype="7" unbalanced="0"/>
    <cacheHierarchy uniqueName="[Table1].[Years]" caption="Years" attribute="1" defaultMemberUniqueName="[Table1].[Years].[All]" allUniqueName="[Table1].[Years].[All]" dimensionUniqueName="[Table1]" displayFolder="" count="0" memberValueDatatype="20" unbalanced="0"/>
    <cacheHierarchy uniqueName="[Measures].[Median of Goal]" caption="Median of Goal" measure="1" displayFolder="" measureGroup="Table1" count="0" oneField="1">
      <fieldsUsage count="1">
        <fieldUsage x="2"/>
      </fieldsUsage>
    </cacheHierarchy>
    <cacheHierarchy uniqueName="[Measures].[Median of Pledged]" caption="Median of Pledged" measure="1" displayFolder="" measureGroup="Table1" count="0" oneField="1">
      <fieldsUsage count="1">
        <fieldUsage x="4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goal]" caption="Average of goal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ledged]" caption="Average of pledged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 Holko" refreshedDate="44067.563185300925" createdVersion="6" refreshedVersion="6" minRefreshableVersion="3" recordCount="4114" xr:uid="{CCA3A2D1-682E-44E2-92AE-B67446C5CD6F}">
  <cacheSource type="worksheet">
    <worksheetSource name="Table1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 count="13">
        <s v="USD"/>
        <s v="GBP"/>
        <s v="CAD"/>
        <s v="AUD"/>
        <s v="EUR"/>
        <s v="NZD"/>
        <s v="DKK"/>
        <s v="SEK"/>
        <s v="NOK"/>
        <s v="CHF"/>
        <s v="HKD"/>
        <s v="MXN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category" numFmtId="0">
      <sharedItems count="41">
        <s v="documentary"/>
        <s v="rock"/>
        <s v="animation"/>
        <s v="indie rock"/>
        <s v="fiction"/>
        <s v="art books"/>
        <s v="jazz"/>
        <s v="hardware"/>
        <s v="classical music"/>
        <s v="video games"/>
        <s v="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science fiction"/>
        <s v="places"/>
        <s v="faith"/>
        <s v="drama"/>
        <s v="translations"/>
        <s v="people"/>
        <s v="web"/>
        <s v="restaurants"/>
        <s v="audio"/>
        <s v="nature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 Holko" refreshedDate="44071.27037002315" createdVersion="6" refreshedVersion="6" minRefreshableVersion="3" recordCount="4114" xr:uid="{A53BF6AD-EF28-4024-8C39-62924FAAE002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0"/>
    <x v="0"/>
    <n v="1.21"/>
    <n v="83.953417721518989"/>
    <x v="0"/>
    <d v="2009-08-10T19:26:00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"/>
    <x v="1"/>
    <n v="1.04"/>
    <n v="46.06808823529412"/>
    <x v="1"/>
    <d v="2009-09-01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n v="26"/>
    <b v="0"/>
    <x v="0"/>
    <x v="2"/>
    <n v="0.1"/>
    <n v="73.461538461538467"/>
    <x v="2"/>
    <d v="2009-10-12T20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"/>
    <x v="3"/>
    <n v="1.21"/>
    <n v="37.134969325153371"/>
    <x v="3"/>
    <d v="2009-09-26T03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n v="1"/>
    <b v="0"/>
    <x v="2"/>
    <x v="4"/>
    <n v="0.03"/>
    <n v="50"/>
    <x v="4"/>
    <d v="2009-11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"/>
    <x v="1"/>
    <n v="1.04"/>
    <n v="53.827586206896555"/>
    <x v="5"/>
    <d v="2009-12-01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n v="0"/>
    <b v="0"/>
    <x v="0"/>
    <x v="2"/>
    <n v="0"/>
    <n v="0"/>
    <x v="6"/>
    <d v="2009-11-27T04:59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n v="0"/>
    <b v="0"/>
    <x v="2"/>
    <x v="5"/>
    <n v="0"/>
    <n v="0"/>
    <x v="7"/>
    <d v="2009-12-02T00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"/>
    <x v="3"/>
    <n v="1.04"/>
    <n v="78.031999999999996"/>
    <x v="8"/>
    <d v="2009-12-09T18:24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n v="11"/>
    <b v="0"/>
    <x v="1"/>
    <x v="6"/>
    <n v="0.24"/>
    <n v="109.18181818181819"/>
    <x v="9"/>
    <d v="2009-12-01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"/>
    <x v="7"/>
    <n v="1.01"/>
    <n v="35.003043478260871"/>
    <x v="10"/>
    <d v="2009-11-23T0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"/>
    <x v="1"/>
    <n v="1.04"/>
    <n v="34.6"/>
    <x v="11"/>
    <d v="2009-12-31T23:3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0"/>
    <x v="0"/>
    <n v="1.1299999999999999"/>
    <n v="110.47058823529412"/>
    <x v="12"/>
    <d v="2010-02-02T07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1"/>
    <x v="8"/>
    <n v="1.05"/>
    <n v="150"/>
    <x v="13"/>
    <d v="2010-01-01T06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"/>
    <x v="3"/>
    <n v="1.04"/>
    <n v="18.90909090909091"/>
    <x v="14"/>
    <d v="2010-02-15T05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0"/>
    <x v="0"/>
    <n v="1.01"/>
    <n v="254.38547486033519"/>
    <x v="15"/>
    <d v="2010-02-22T2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n v="5"/>
    <b v="0"/>
    <x v="4"/>
    <x v="9"/>
    <n v="0.1"/>
    <n v="10"/>
    <x v="16"/>
    <d v="2010-03-15T06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0"/>
    <x v="0"/>
    <n v="1.46"/>
    <n v="40.416666666666664"/>
    <x v="17"/>
    <d v="2010-04-23T03:51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0"/>
    <x v="0"/>
    <n v="1.1399999999999999"/>
    <n v="47.398809523809526"/>
    <x v="18"/>
    <d v="2010-03-16T07:06:0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"/>
    <x v="7"/>
    <n v="1.26"/>
    <n v="47.911392405063289"/>
    <x v="19"/>
    <d v="2010-03-15T21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0"/>
    <x v="0"/>
    <n v="1.77"/>
    <n v="81.892461538461546"/>
    <x v="20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n v="4"/>
    <b v="0"/>
    <x v="0"/>
    <x v="2"/>
    <n v="0.03"/>
    <n v="53.75"/>
    <x v="21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0"/>
    <x v="10"/>
    <n v="1"/>
    <n v="167.48962962962963"/>
    <x v="22"/>
    <d v="2010-06-09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"/>
    <x v="1"/>
    <n v="1.34"/>
    <n v="39.816666666666663"/>
    <x v="23"/>
    <d v="2010-04-18T06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5"/>
    <x v="11"/>
    <n v="2.15"/>
    <n v="78.181818181818187"/>
    <x v="24"/>
    <d v="2010-05-15T08:1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0"/>
    <x v="0"/>
    <n v="1.01"/>
    <n v="347.84615384615387"/>
    <x v="25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0"/>
    <x v="0"/>
    <n v="1.85"/>
    <n v="85.444444444444443"/>
    <x v="26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0"/>
    <x v="0"/>
    <n v="1.1100000000000001"/>
    <n v="95.775862068965523"/>
    <x v="27"/>
    <d v="2010-05-10T20:16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"/>
    <x v="1"/>
    <n v="1.06"/>
    <n v="189.28571428571428"/>
    <x v="28"/>
    <d v="2010-06-15T04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n v="0"/>
    <b v="0"/>
    <x v="1"/>
    <x v="6"/>
    <n v="0"/>
    <n v="0"/>
    <x v="29"/>
    <d v="2010-06-08T19:1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"/>
    <x v="3"/>
    <n v="1.66"/>
    <n v="46.651685393258425"/>
    <x v="30"/>
    <d v="2010-06-01T04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n v="17"/>
    <b v="0"/>
    <x v="1"/>
    <x v="3"/>
    <n v="0.41"/>
    <n v="143.8235294117647"/>
    <x v="31"/>
    <d v="2010-08-01T04:00:00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"/>
    <x v="3"/>
    <n v="1.05"/>
    <n v="32.320987654320987"/>
    <x v="32"/>
    <d v="2010-07-10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n v="5"/>
    <b v="0"/>
    <x v="1"/>
    <x v="6"/>
    <n v="0.38"/>
    <n v="69"/>
    <x v="33"/>
    <d v="2010-06-25T21:32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1"/>
    <x v="12"/>
    <n v="1.03"/>
    <n v="44.608695652173914"/>
    <x v="34"/>
    <d v="2010-07-05T04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0"/>
    <x v="10"/>
    <n v="1.05"/>
    <n v="104.6"/>
    <x v="35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0"/>
    <x v="10"/>
    <n v="1.1499999999999999"/>
    <n v="50.588235294117645"/>
    <x v="36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0"/>
    <x v="0"/>
    <n v="1.06"/>
    <n v="120.90909090909091"/>
    <x v="37"/>
    <d v="2010-07-17T09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n v="5"/>
    <b v="0"/>
    <x v="4"/>
    <x v="9"/>
    <n v="0.11"/>
    <n v="45"/>
    <x v="38"/>
    <d v="2010-07-2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0"/>
    <x v="0"/>
    <n v="1.1299999999999999"/>
    <n v="48.051063829787232"/>
    <x v="39"/>
    <d v="2010-08-22T17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"/>
    <x v="3"/>
    <n v="1.06"/>
    <n v="87.958333333333329"/>
    <x v="40"/>
    <d v="2010-07-22T06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n v="0"/>
    <b v="0"/>
    <x v="1"/>
    <x v="6"/>
    <n v="0"/>
    <n v="0"/>
    <x v="41"/>
    <d v="2010-07-08T22:40:00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n v="1280206740"/>
    <n v="1276283655"/>
    <b v="0"/>
    <n v="0"/>
    <b v="0"/>
    <x v="1"/>
    <x v="6"/>
    <n v="0"/>
    <n v="0"/>
    <x v="42"/>
    <d v="2010-07-27T04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0"/>
    <x v="0"/>
    <n v="1"/>
    <n v="100"/>
    <x v="43"/>
    <d v="2010-07-19T16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"/>
    <x v="7"/>
    <n v="3.12"/>
    <n v="91.764705882352942"/>
    <x v="44"/>
    <d v="2010-07-02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"/>
    <x v="7"/>
    <n v="1.1599999999999999"/>
    <n v="84.459270072992695"/>
    <x v="45"/>
    <d v="2010-08-24T04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"/>
    <x v="3"/>
    <n v="1.36"/>
    <n v="97.904038461538462"/>
    <x v="46"/>
    <d v="2010-09-04T01:03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n v="0"/>
    <b v="0"/>
    <x v="4"/>
    <x v="9"/>
    <n v="0"/>
    <n v="0"/>
    <x v="47"/>
    <d v="2010-07-31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0"/>
    <x v="0"/>
    <n v="1.05"/>
    <n v="80.202702702702709"/>
    <x v="48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6"/>
    <x v="13"/>
    <n v="2.13"/>
    <n v="33.3125"/>
    <x v="49"/>
    <d v="2010-10-02T04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"/>
    <x v="1"/>
    <n v="1.7"/>
    <n v="39.967058823529413"/>
    <x v="50"/>
    <d v="2010-08-03T01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0"/>
    <x v="0"/>
    <n v="1.04"/>
    <n v="56.460043668122275"/>
    <x v="51"/>
    <d v="2010-09-01T03:44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"/>
    <x v="3"/>
    <n v="1.1599999999999999"/>
    <n v="46.204266666666669"/>
    <x v="52"/>
    <d v="2010-09-1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n v="4"/>
    <b v="0"/>
    <x v="2"/>
    <x v="5"/>
    <n v="0.11"/>
    <n v="51.25"/>
    <x v="53"/>
    <d v="2010-09-02T0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"/>
    <x v="3"/>
    <n v="1"/>
    <n v="131.58368421052631"/>
    <x v="54"/>
    <d v="2010-10-11T00:16:16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2"/>
    <x v="14"/>
    <n v="1.02"/>
    <n v="134.21052631578948"/>
    <x v="55"/>
    <d v="2010-10-08T20:04:2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0"/>
    <x v="0"/>
    <n v="1.34"/>
    <n v="108.14516129032258"/>
    <x v="56"/>
    <d v="2010-10-16T03:3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n v="7"/>
    <b v="0"/>
    <x v="1"/>
    <x v="3"/>
    <n v="0.02"/>
    <n v="27.857142857142858"/>
    <x v="57"/>
    <d v="2010-10-25T03:0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n v="1287723600"/>
    <n v="1284409734"/>
    <b v="0"/>
    <n v="0"/>
    <b v="0"/>
    <x v="1"/>
    <x v="6"/>
    <n v="0"/>
    <n v="0"/>
    <x v="58"/>
    <d v="2010-10-22T05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n v="6"/>
    <b v="0"/>
    <x v="2"/>
    <x v="4"/>
    <n v="0.03"/>
    <n v="66.666666666666671"/>
    <x v="59"/>
    <d v="2010-10-15T04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"/>
    <x v="3"/>
    <n v="1.95"/>
    <n v="27.3896261682243"/>
    <x v="60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"/>
    <x v="3"/>
    <n v="1.05"/>
    <n v="35.612244897959187"/>
    <x v="61"/>
    <d v="2010-12-09T04:59:00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n v="5"/>
    <b v="0"/>
    <x v="4"/>
    <x v="9"/>
    <n v="0.1"/>
    <n v="23"/>
    <x v="62"/>
    <d v="2010-11-30T05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"/>
    <x v="1"/>
    <n v="1.19"/>
    <n v="63.184393939393942"/>
    <x v="63"/>
    <d v="2010-11-30T15:43: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0"/>
    <x v="0"/>
    <n v="1.79"/>
    <n v="73.341188524590166"/>
    <x v="64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x v="15"/>
    <n v="1.01"/>
    <n v="33.990384615384613"/>
    <x v="65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0"/>
    <x v="0"/>
    <n v="3.05"/>
    <n v="68.488789237668158"/>
    <x v="66"/>
    <d v="2010-12-18T09:43:2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"/>
    <x v="1"/>
    <n v="1.99"/>
    <n v="94.489361702127653"/>
    <x v="67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"/>
    <x v="3"/>
    <n v="1.01"/>
    <n v="53.469203539823013"/>
    <x v="68"/>
    <d v="2011-01-01T04:59:0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0"/>
    <x v="10"/>
    <n v="1.28"/>
    <n v="117.92307692307692"/>
    <x v="69"/>
    <d v="2010-12-23T03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n v="2"/>
    <b v="0"/>
    <x v="1"/>
    <x v="6"/>
    <n v="0.01"/>
    <n v="32.5"/>
    <x v="70"/>
    <d v="2010-12-23T05:35:24"/>
  </r>
  <r>
    <n v="905"/>
    <s v="Jazz For Everyone!"/>
    <s v="Working hard to get into the studio to record, produce, and edit my break out CD. I hope to realize my vision!"/>
    <n v="6500"/>
    <n v="196"/>
    <x v="1"/>
    <x v="0"/>
    <x v="0"/>
    <n v="1295847926"/>
    <n v="1290663926"/>
    <b v="0"/>
    <n v="6"/>
    <b v="0"/>
    <x v="1"/>
    <x v="6"/>
    <n v="0.03"/>
    <n v="32.666666666666664"/>
    <x v="71"/>
    <d v="2011-01-24T05:45:26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"/>
    <x v="1"/>
    <n v="1.1100000000000001"/>
    <n v="127.97523076923076"/>
    <x v="72"/>
    <d v="2011-03-01T18:10: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1"/>
    <x v="8"/>
    <n v="1.56"/>
    <n v="30.076923076923077"/>
    <x v="73"/>
    <d v="2011-01-02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"/>
    <x v="1"/>
    <n v="1.67"/>
    <n v="75.765151515151516"/>
    <x v="74"/>
    <d v="2011-01-21T2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0"/>
    <x v="0"/>
    <n v="1.07"/>
    <n v="28.576190476190476"/>
    <x v="75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x v="15"/>
    <n v="1.1000000000000001"/>
    <n v="91.3"/>
    <x v="76"/>
    <d v="2011-02-17T21:17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"/>
    <x v="1"/>
    <n v="1.01"/>
    <n v="87.829673913043479"/>
    <x v="77"/>
    <d v="2011-03-24T01:40: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"/>
    <x v="3"/>
    <n v="1.03"/>
    <n v="51.6"/>
    <x v="78"/>
    <d v="2011-01-16T01:51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0"/>
    <x v="0"/>
    <n v="2.4"/>
    <n v="41.379310344827587"/>
    <x v="79"/>
    <d v="2011-02-26T05:57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"/>
    <x v="3"/>
    <n v="1.2"/>
    <n v="88.147154471544724"/>
    <x v="80"/>
    <d v="2011-03-01T2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"/>
    <x v="1"/>
    <n v="1.01"/>
    <n v="83.885416666666671"/>
    <x v="81"/>
    <d v="2011-03-03T07:49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"/>
    <x v="3"/>
    <n v="1.1399999999999999"/>
    <n v="29.021276595744681"/>
    <x v="82"/>
    <d v="2011-02-08T10:18:4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"/>
    <x v="3"/>
    <n v="2.2599999999999998"/>
    <n v="94.027777777777771"/>
    <x v="83"/>
    <d v="2011-02-20T01:56: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1"/>
    <x v="12"/>
    <n v="1.19"/>
    <n v="44.956989247311824"/>
    <x v="84"/>
    <d v="2011-02-22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"/>
    <x v="1"/>
    <n v="1.24"/>
    <n v="92.541865671641801"/>
    <x v="85"/>
    <d v="2011-02-20T23:52:3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"/>
    <x v="1"/>
    <n v="3.5"/>
    <n v="75.035714285714292"/>
    <x v="86"/>
    <d v="2011-02-06T00:46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0"/>
    <x v="0"/>
    <n v="1.06"/>
    <n v="62.712871287128714"/>
    <x v="87"/>
    <d v="2011-03-10T16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n v="2"/>
    <b v="0"/>
    <x v="1"/>
    <x v="6"/>
    <n v="0.01"/>
    <n v="32.5"/>
    <x v="88"/>
    <d v="2011-03-10T19:48:4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n v="1298589630"/>
    <n v="1295997630"/>
    <b v="0"/>
    <n v="0"/>
    <b v="0"/>
    <x v="1"/>
    <x v="16"/>
    <n v="0"/>
    <n v="0"/>
    <x v="89"/>
    <d v="2011-02-24T23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0"/>
    <x v="10"/>
    <n v="2.2000000000000002"/>
    <n v="46.702127659574465"/>
    <x v="90"/>
    <d v="2011-02-26T00:37: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"/>
    <x v="1"/>
    <n v="1.43"/>
    <n v="25"/>
    <x v="91"/>
    <d v="2011-03-04T12:57:07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"/>
    <x v="1"/>
    <n v="1.06"/>
    <n v="108.02152542372882"/>
    <x v="92"/>
    <d v="2011-03-12T04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"/>
    <x v="1"/>
    <n v="2.95"/>
    <n v="92.102272727272734"/>
    <x v="93"/>
    <d v="2011-04-03T01:03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0"/>
    <x v="10"/>
    <n v="1"/>
    <n v="50"/>
    <x v="94"/>
    <d v="2011-05-03T03:59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0"/>
    <x v="0"/>
    <n v="1.07"/>
    <n v="45.418404255319146"/>
    <x v="95"/>
    <d v="2011-03-16T11:38: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2"/>
    <x v="14"/>
    <n v="1.18"/>
    <n v="37.454545454545453"/>
    <x v="96"/>
    <d v="2011-04-18T17:24: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1"/>
    <x v="12"/>
    <n v="1.25"/>
    <n v="32.011111111111113"/>
    <x v="97"/>
    <d v="2011-03-20T15:54:42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0"/>
    <x v="10"/>
    <n v="1.1399999999999999"/>
    <n v="69.78947368421052"/>
    <x v="98"/>
    <d v="2011-04-08T10:55:55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0"/>
    <x v="10"/>
    <n v="1.2"/>
    <n v="60"/>
    <x v="99"/>
    <d v="2011-04-03T01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n v="3"/>
    <b v="0"/>
    <x v="4"/>
    <x v="9"/>
    <n v="0.02"/>
    <n v="5.333333333333333"/>
    <x v="100"/>
    <d v="2011-04-24T06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0"/>
    <x v="10"/>
    <n v="1.2"/>
    <n v="78.260869565217391"/>
    <x v="101"/>
    <d v="2011-05-17T09:39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"/>
    <x v="7"/>
    <n v="2.0099999999999998"/>
    <n v="51.3054157782516"/>
    <x v="102"/>
    <d v="2011-04-22T04:21: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1"/>
    <x v="12"/>
    <n v="1.01"/>
    <n v="100.75"/>
    <x v="103"/>
    <d v="2011-04-26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1"/>
    <x v="12"/>
    <n v="1.74"/>
    <n v="51.854285714285716"/>
    <x v="104"/>
    <d v="2011-04-24T20:01:3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0"/>
    <x v="0"/>
    <n v="1.02"/>
    <n v="85.337785234899329"/>
    <x v="105"/>
    <d v="2011-04-24T23:02: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"/>
    <x v="3"/>
    <n v="1.04"/>
    <n v="57.777777777777779"/>
    <x v="106"/>
    <d v="2011-04-16T03:59:00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x v="15"/>
    <n v="3.36"/>
    <n v="41.773858921161825"/>
    <x v="107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0"/>
    <x v="10"/>
    <n v="1.02"/>
    <n v="111.37681159420291"/>
    <x v="108"/>
    <d v="2011-04-24T23:34:4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"/>
    <x v="1"/>
    <n v="1.04"/>
    <n v="38.518518518518519"/>
    <x v="109"/>
    <d v="2011-05-03T16:10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0"/>
    <x v="0"/>
    <n v="1.53"/>
    <n v="57.540983606557376"/>
    <x v="110"/>
    <d v="2011-05-25T04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"/>
    <x v="1"/>
    <n v="1.08"/>
    <n v="48.325535714285714"/>
    <x v="111"/>
    <d v="2011-05-05T02:13:5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0"/>
    <x v="0"/>
    <n v="1.08"/>
    <n v="86.163714285714292"/>
    <x v="112"/>
    <d v="2011-05-09T05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"/>
    <x v="7"/>
    <n v="1.38"/>
    <n v="87.436000000000007"/>
    <x v="113"/>
    <d v="2011-07-04T19:52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"/>
    <x v="3"/>
    <n v="1.36"/>
    <n v="35.789473684210527"/>
    <x v="114"/>
    <d v="2011-05-05T20:50: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x v="15"/>
    <n v="1.63"/>
    <n v="58.095238095238095"/>
    <x v="115"/>
    <d v="2011-05-03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"/>
    <x v="17"/>
    <n v="1.02"/>
    <n v="33.191126279863482"/>
    <x v="116"/>
    <d v="2011-06-12T00:20:49"/>
  </r>
  <r>
    <n v="899"/>
    <s v="Lets get 48/14 pressed!!!"/>
    <s v="Lets get 48/14 pressed and in your cd players,ipods,blogs, and facebook status'. Lets get it everywhere!"/>
    <n v="750"/>
    <n v="280"/>
    <x v="1"/>
    <x v="0"/>
    <x v="0"/>
    <n v="1306549362"/>
    <n v="1302661362"/>
    <b v="0"/>
    <n v="8"/>
    <b v="0"/>
    <x v="1"/>
    <x v="3"/>
    <n v="0.37"/>
    <n v="35"/>
    <x v="117"/>
    <d v="2011-05-28T02:22:42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0"/>
    <x v="10"/>
    <n v="1"/>
    <n v="71.428571428571431"/>
    <x v="118"/>
    <d v="2011-05-15T18:11:26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"/>
    <x v="1"/>
    <n v="1.01"/>
    <n v="62.8125"/>
    <x v="119"/>
    <d v="2011-06-0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"/>
    <x v="1"/>
    <n v="1.04"/>
    <n v="53.5632183908046"/>
    <x v="120"/>
    <d v="2011-06-12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"/>
    <x v="1"/>
    <n v="1.23"/>
    <n v="74.60526315789474"/>
    <x v="121"/>
    <d v="2011-05-29T01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"/>
    <x v="1"/>
    <n v="1.01"/>
    <n v="76.05"/>
    <x v="122"/>
    <d v="2011-06-11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2"/>
    <x v="14"/>
    <n v="1.1599999999999999"/>
    <n v="40.210526315789473"/>
    <x v="123"/>
    <d v="2011-07-06T19:33:1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"/>
    <x v="3"/>
    <n v="1.71"/>
    <n v="35.838709677419352"/>
    <x v="124"/>
    <d v="2011-06-15T03:59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"/>
    <x v="3"/>
    <n v="1.37"/>
    <n v="26.26923076923077"/>
    <x v="125"/>
    <d v="2011-06-07T15:18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n v="1310158800"/>
    <n v="1304888771"/>
    <b v="0"/>
    <n v="38"/>
    <b v="0"/>
    <x v="1"/>
    <x v="16"/>
    <n v="0.14000000000000001"/>
    <n v="44.5"/>
    <x v="126"/>
    <d v="2011-07-08T21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n v="1"/>
    <b v="0"/>
    <x v="2"/>
    <x v="5"/>
    <n v="0.03"/>
    <n v="100"/>
    <x v="127"/>
    <d v="2011-06-08T17:31:01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0"/>
    <x v="0"/>
    <n v="1.1399999999999999"/>
    <n v="101.8269801980198"/>
    <x v="128"/>
    <d v="2011-06-0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"/>
    <x v="1"/>
    <n v="1.27"/>
    <n v="45.464285714285715"/>
    <x v="129"/>
    <d v="2011-05-31T18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0"/>
    <x v="0"/>
    <n v="1.91"/>
    <n v="83.345930232558146"/>
    <x v="130"/>
    <d v="2011-06-18T01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n v="2"/>
    <b v="0"/>
    <x v="2"/>
    <x v="4"/>
    <n v="0.01"/>
    <n v="15"/>
    <x v="131"/>
    <d v="2011-06-18T21:14:0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"/>
    <x v="3"/>
    <n v="1"/>
    <n v="42.8"/>
    <x v="132"/>
    <d v="2011-07-05T00:31:0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"/>
    <x v="1"/>
    <n v="1.85"/>
    <n v="50.454545454545453"/>
    <x v="133"/>
    <d v="2011-07-25T06:5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1"/>
    <x v="12"/>
    <n v="1"/>
    <n v="42.857142857142854"/>
    <x v="134"/>
    <d v="2011-06-14T00:35:27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2"/>
    <x v="14"/>
    <n v="1.1200000000000001"/>
    <n v="68.367346938775512"/>
    <x v="135"/>
    <d v="2011-06-25T13:42: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"/>
    <x v="1"/>
    <n v="1.05"/>
    <n v="58.333333333333336"/>
    <x v="136"/>
    <d v="2011-07-16T2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"/>
    <x v="1"/>
    <n v="1.07"/>
    <n v="134.20833333333334"/>
    <x v="137"/>
    <d v="2011-07-31T06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2"/>
    <x v="14"/>
    <n v="1.05"/>
    <n v="51.62944055944056"/>
    <x v="138"/>
    <d v="2011-06-30T15:19:2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"/>
    <x v="1"/>
    <n v="1.1200000000000001"/>
    <n v="43.733921568627444"/>
    <x v="139"/>
    <d v="2011-07-01T19:05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1"/>
    <x v="8"/>
    <n v="1.1000000000000001"/>
    <n v="100"/>
    <x v="140"/>
    <d v="2011-08-01T15:34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0"/>
    <x v="0"/>
    <n v="1.08"/>
    <n v="45.667711864406776"/>
    <x v="141"/>
    <d v="2011-07-03T11:57:4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n v="5"/>
    <b v="0"/>
    <x v="4"/>
    <x v="9"/>
    <n v="0.08"/>
    <n v="9"/>
    <x v="142"/>
    <d v="2011-07-22T04:42: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"/>
    <x v="3"/>
    <n v="1.07"/>
    <n v="54.615384615384613"/>
    <x v="143"/>
    <d v="2011-08-15T01:00:00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n v="0"/>
    <b v="0"/>
    <x v="0"/>
    <x v="2"/>
    <n v="0"/>
    <n v="0"/>
    <x v="144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n v="0"/>
    <b v="0"/>
    <x v="0"/>
    <x v="2"/>
    <n v="0"/>
    <n v="0"/>
    <x v="145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0"/>
    <x v="10"/>
    <n v="1.06"/>
    <n v="53.125"/>
    <x v="146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0"/>
    <x v="10"/>
    <n v="1"/>
    <n v="31.375"/>
    <x v="147"/>
    <d v="2011-07-12T07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n v="2"/>
    <b v="0"/>
    <x v="4"/>
    <x v="9"/>
    <n v="0.01"/>
    <n v="13"/>
    <x v="148"/>
    <d v="2011-07-16T17:32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"/>
    <x v="3"/>
    <n v="1"/>
    <n v="40.04"/>
    <x v="149"/>
    <d v="2011-08-01T18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2"/>
    <x v="14"/>
    <n v="1.19"/>
    <n v="57.338709677419352"/>
    <x v="150"/>
    <d v="2011-08-04T15:07:55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0"/>
    <x v="0"/>
    <n v="1.05"/>
    <n v="75.185714285714283"/>
    <x v="151"/>
    <d v="2011-08-10T07:08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"/>
    <x v="3"/>
    <n v="1.35"/>
    <n v="79.182941176470578"/>
    <x v="152"/>
    <d v="2011-07-24T20:08:56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0"/>
    <x v="10"/>
    <n v="1.1299999999999999"/>
    <n v="144.91230769230768"/>
    <x v="153"/>
    <d v="2011-07-29T01:17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1"/>
    <x v="12"/>
    <n v="1.75"/>
    <n v="62.5"/>
    <x v="154"/>
    <d v="2011-07-22T01:39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"/>
    <x v="1"/>
    <n v="1"/>
    <n v="305.55555555555554"/>
    <x v="155"/>
    <d v="2011-07-23T03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"/>
    <x v="3"/>
    <n v="1.1299999999999999"/>
    <n v="80.551071428571419"/>
    <x v="156"/>
    <d v="2011-08-05T21:05:38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0"/>
    <x v="10"/>
    <n v="1.27"/>
    <n v="37.411764705882355"/>
    <x v="157"/>
    <d v="2011-09-04T21:30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n v="1312641536"/>
    <n v="1310049536"/>
    <b v="0"/>
    <n v="3"/>
    <b v="0"/>
    <x v="1"/>
    <x v="16"/>
    <n v="0.18"/>
    <n v="59.333333333333336"/>
    <x v="158"/>
    <d v="2011-08-06T14:38:56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2"/>
    <x v="14"/>
    <n v="1.06"/>
    <n v="60.903461538461535"/>
    <x v="159"/>
    <d v="2011-08-21T20:05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0"/>
    <x v="0"/>
    <n v="1.04"/>
    <n v="711.04109589041093"/>
    <x v="160"/>
    <d v="2011-08-07T20:12:5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"/>
    <x v="1"/>
    <n v="1.05"/>
    <n v="158.96226415094338"/>
    <x v="161"/>
    <d v="2011-09-05T17:06:00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n v="4"/>
    <b v="0"/>
    <x v="2"/>
    <x v="18"/>
    <n v="0.02"/>
    <n v="25"/>
    <x v="162"/>
    <d v="2011-08-11T16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0"/>
    <x v="10"/>
    <n v="1.05"/>
    <n v="91.840540540540545"/>
    <x v="163"/>
    <d v="2011-08-13T2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"/>
    <x v="1"/>
    <n v="1.01"/>
    <n v="137.30909090909091"/>
    <x v="164"/>
    <d v="2011-08-01T07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"/>
    <x v="1"/>
    <n v="1.02"/>
    <n v="86.489361702127653"/>
    <x v="165"/>
    <d v="2011-09-24T08:10:54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n v="11"/>
    <b v="0"/>
    <x v="0"/>
    <x v="2"/>
    <n v="0.02"/>
    <n v="113.63636363636364"/>
    <x v="166"/>
    <d v="2011-09-24T17:02:3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n v="4"/>
    <b v="0"/>
    <x v="1"/>
    <x v="3"/>
    <n v="7.0000000000000007E-2"/>
    <n v="18"/>
    <x v="167"/>
    <d v="2011-09-01T06:00:0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"/>
    <x v="1"/>
    <n v="1.02"/>
    <n v="82.540540540540547"/>
    <x v="168"/>
    <d v="2011-09-25T19:32:47"/>
  </r>
  <r>
    <n v="1495"/>
    <s v="A Magical Bildungsroman with a Female Heroine"/>
    <s v="The Adventures of Penelope Hawthorne. Part One: The Spellbook of Dracone."/>
    <n v="2000"/>
    <n v="0"/>
    <x v="1"/>
    <x v="0"/>
    <x v="0"/>
    <n v="1314471431"/>
    <n v="1311879431"/>
    <b v="0"/>
    <n v="0"/>
    <b v="0"/>
    <x v="2"/>
    <x v="4"/>
    <n v="0"/>
    <n v="0"/>
    <x v="169"/>
    <d v="2011-08-27T18:57:1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0"/>
    <x v="10"/>
    <n v="1.41"/>
    <n v="90.384615384615387"/>
    <x v="170"/>
    <d v="2011-08-06T15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n v="1317231008"/>
    <n v="1312047008"/>
    <b v="0"/>
    <n v="24"/>
    <b v="0"/>
    <x v="1"/>
    <x v="16"/>
    <n v="0.28999999999999998"/>
    <n v="61.041666666666664"/>
    <x v="171"/>
    <d v="2011-09-28T17:3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0"/>
    <x v="0"/>
    <n v="1.31"/>
    <n v="45.051724137931032"/>
    <x v="172"/>
    <d v="2011-09-16T21:20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"/>
    <x v="3"/>
    <n v="1"/>
    <n v="113.63636363636364"/>
    <x v="173"/>
    <d v="2011-10-02T17:36: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n v="14"/>
    <b v="0"/>
    <x v="1"/>
    <x v="3"/>
    <n v="0.2"/>
    <n v="21.571428571428573"/>
    <x v="174"/>
    <d v="2011-09-06T20:39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"/>
    <x v="7"/>
    <n v="1.17"/>
    <n v="44.853658536585364"/>
    <x v="175"/>
    <d v="2011-09-19T14:30:22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"/>
    <x v="1"/>
    <n v="1.04"/>
    <n v="117.67605633802818"/>
    <x v="176"/>
    <d v="2011-09-07T16:35: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"/>
    <x v="3"/>
    <n v="1.01"/>
    <n v="110.49090909090908"/>
    <x v="177"/>
    <d v="2011-10-07T16:58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0"/>
    <x v="0"/>
    <n v="1.01"/>
    <n v="90.616504854368927"/>
    <x v="178"/>
    <d v="2011-09-08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"/>
    <x v="3"/>
    <n v="1.04"/>
    <n v="62.12"/>
    <x v="179"/>
    <d v="2011-09-08T04:54: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"/>
    <x v="7"/>
    <n v="1.1299999999999999"/>
    <n v="50.222283950617282"/>
    <x v="180"/>
    <d v="2011-09-09T21:02:4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"/>
    <x v="17"/>
    <n v="6.62"/>
    <n v="43.333275109170302"/>
    <x v="181"/>
    <d v="2011-09-10T01:00:22"/>
  </r>
  <r>
    <n v="907"/>
    <s v="Greg Chambers Saxophone CD"/>
    <s v="Greg Chambers' self-titled CD needs support for post production, replication, and promotion."/>
    <n v="2900"/>
    <n v="0"/>
    <x v="1"/>
    <x v="0"/>
    <x v="0"/>
    <n v="1315715823"/>
    <n v="1313123823"/>
    <b v="0"/>
    <n v="0"/>
    <b v="0"/>
    <x v="1"/>
    <x v="6"/>
    <n v="0"/>
    <n v="0"/>
    <x v="182"/>
    <d v="2011-09-11T04:37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"/>
    <x v="3"/>
    <n v="1.19"/>
    <n v="46.401222222222216"/>
    <x v="183"/>
    <d v="2011-09-15T22:00: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"/>
    <x v="3"/>
    <n v="2.41"/>
    <n v="23.153846153846153"/>
    <x v="184"/>
    <d v="2011-09-27T04:59:00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"/>
    <x v="1"/>
    <n v="1.32"/>
    <n v="70.625"/>
    <x v="185"/>
    <d v="2011-09-22T18:28:4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0"/>
    <x v="10"/>
    <n v="1.26"/>
    <n v="71.714285714285708"/>
    <x v="186"/>
    <d v="2011-09-23T03:00:3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n v="1315747080"/>
    <n v="1314417502"/>
    <b v="0"/>
    <n v="1"/>
    <b v="0"/>
    <x v="1"/>
    <x v="16"/>
    <n v="0.01"/>
    <n v="5"/>
    <x v="187"/>
    <d v="2011-09-11T13:1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"/>
    <x v="3"/>
    <n v="1.04"/>
    <n v="90.523255813953483"/>
    <x v="188"/>
    <d v="2011-10-01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1"/>
    <x v="8"/>
    <n v="1.03"/>
    <n v="95.740740740740748"/>
    <x v="189"/>
    <d v="2011-10-29T16:1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0"/>
    <x v="10"/>
    <n v="1.1100000000000001"/>
    <n v="62.327134831460668"/>
    <x v="190"/>
    <d v="2011-10-02T06:59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"/>
    <x v="1"/>
    <n v="1"/>
    <n v="46.953125"/>
    <x v="191"/>
    <d v="2011-10-14T2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"/>
    <x v="1"/>
    <n v="1"/>
    <n v="35.767499999999998"/>
    <x v="192"/>
    <d v="2011-10-01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"/>
    <x v="3"/>
    <n v="1.03"/>
    <n v="50.365853658536587"/>
    <x v="193"/>
    <d v="2011-10-12T23:57:5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n v="27"/>
    <b v="0"/>
    <x v="4"/>
    <x v="9"/>
    <n v="0.18"/>
    <n v="122.00037037037038"/>
    <x v="194"/>
    <d v="2011-10-09T17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0"/>
    <x v="10"/>
    <n v="1"/>
    <n v="40.005000000000003"/>
    <x v="195"/>
    <d v="2011-10-09T19:4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"/>
    <x v="1"/>
    <n v="1.18"/>
    <n v="443.75"/>
    <x v="196"/>
    <d v="2011-11-02T08:00:00"/>
  </r>
  <r>
    <n v="1120"/>
    <s v="PlanEt Ninjahwah"/>
    <s v="Planet Ninjahwah is a highly anticipated futuristic action adventure game that will blow your mind!!"/>
    <n v="25000"/>
    <n v="0"/>
    <x v="1"/>
    <x v="0"/>
    <x v="0"/>
    <n v="1319835400"/>
    <n v="1315947400"/>
    <b v="0"/>
    <n v="0"/>
    <b v="0"/>
    <x v="4"/>
    <x v="9"/>
    <n v="0"/>
    <n v="0"/>
    <x v="197"/>
    <d v="2011-10-28T20:56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n v="1"/>
    <b v="0"/>
    <x v="0"/>
    <x v="2"/>
    <n v="0"/>
    <n v="25"/>
    <x v="198"/>
    <d v="2011-11-13T16:22:0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1"/>
    <x v="12"/>
    <n v="1.37"/>
    <n v="40.416470588235299"/>
    <x v="199"/>
    <d v="2011-10-16T22:03:00"/>
  </r>
  <r>
    <n v="1073"/>
    <s v="Rainbow Ball to the Iphone"/>
    <s v="We want to bring our Game Rainbow Ball to the iphone and to do that we need a little help"/>
    <n v="750"/>
    <n v="10"/>
    <x v="1"/>
    <x v="0"/>
    <x v="0"/>
    <n v="1318806541"/>
    <n v="1316214541"/>
    <b v="0"/>
    <n v="1"/>
    <b v="0"/>
    <x v="4"/>
    <x v="9"/>
    <n v="0.01"/>
    <n v="10"/>
    <x v="200"/>
    <d v="2011-10-16T23:09:0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0"/>
    <x v="0"/>
    <n v="1.02"/>
    <n v="92.318181818181813"/>
    <x v="201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0"/>
    <x v="0"/>
    <n v="1.1100000000000001"/>
    <n v="50.18018018018018"/>
    <x v="202"/>
    <d v="2011-11-07T04:39: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"/>
    <x v="3"/>
    <n v="1.1100000000000001"/>
    <n v="43.710526315789473"/>
    <x v="203"/>
    <d v="2011-11-24T03:53:1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0"/>
    <x v="0"/>
    <n v="1.02"/>
    <n v="154.42231237322514"/>
    <x v="204"/>
    <d v="2011-10-29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"/>
    <x v="3"/>
    <n v="1"/>
    <n v="78.94736842105263"/>
    <x v="205"/>
    <d v="2011-12-01T15:02: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0"/>
    <x v="0"/>
    <n v="1.04"/>
    <n v="28.924722222222222"/>
    <x v="206"/>
    <d v="2011-10-20T02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1"/>
    <x v="8"/>
    <n v="1.1100000000000001"/>
    <n v="35.6"/>
    <x v="207"/>
    <d v="2011-11-15T19:37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"/>
    <x v="1"/>
    <n v="1.0900000000000001"/>
    <n v="40.547315436241611"/>
    <x v="208"/>
    <d v="2011-12-16T05:48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"/>
    <x v="3"/>
    <n v="1.07"/>
    <n v="49.246153846153845"/>
    <x v="209"/>
    <d v="2011-11-16T16:11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"/>
    <x v="1"/>
    <n v="1.17"/>
    <n v="75.483870967741936"/>
    <x v="210"/>
    <d v="2011-12-06T02:02:2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"/>
    <x v="17"/>
    <n v="1.1100000000000001"/>
    <n v="90.495934959349597"/>
    <x v="211"/>
    <d v="2011-12-23T03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0"/>
    <x v="10"/>
    <n v="1.53"/>
    <n v="30.666666666666668"/>
    <x v="212"/>
    <d v="2011-12-27T17:35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"/>
    <x v="1"/>
    <n v="1.1399999999999999"/>
    <n v="67.132352941176464"/>
    <x v="213"/>
    <d v="2011-12-13T02:1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1"/>
    <x v="12"/>
    <n v="1.03"/>
    <n v="70.784482758620683"/>
    <x v="214"/>
    <d v="2011-11-28T04:35:3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n v="20"/>
    <b v="0"/>
    <x v="1"/>
    <x v="6"/>
    <n v="0.31"/>
    <n v="231.75"/>
    <x v="215"/>
    <d v="2011-12-12T05:0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1"/>
    <x v="12"/>
    <n v="1.03"/>
    <n v="132.43548387096774"/>
    <x v="216"/>
    <d v="2011-12-31T05:45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"/>
    <x v="3"/>
    <n v="1.0900000000000001"/>
    <n v="68.481650485436887"/>
    <x v="217"/>
    <d v="2011-12-13T03:39:5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"/>
    <x v="3"/>
    <n v="1.17"/>
    <n v="60.26903448275862"/>
    <x v="218"/>
    <d v="2011-12-06T05:59:00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2"/>
    <x v="14"/>
    <n v="1.32"/>
    <n v="99.766037735849054"/>
    <x v="219"/>
    <d v="2011-12-07T17:53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n v="14"/>
    <b v="0"/>
    <x v="2"/>
    <x v="18"/>
    <n v="0.11"/>
    <n v="39.285714285714285"/>
    <x v="220"/>
    <d v="2011-12-18T18:21:4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n v="22"/>
    <b v="0"/>
    <x v="0"/>
    <x v="2"/>
    <n v="0.05"/>
    <n v="136.09090909090909"/>
    <x v="221"/>
    <d v="2011-12-23T18:1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"/>
    <x v="3"/>
    <n v="1.01"/>
    <n v="115.08571428571429"/>
    <x v="222"/>
    <d v="2011-12-14T04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0"/>
    <x v="10"/>
    <n v="1.03"/>
    <n v="88.571428571428569"/>
    <x v="223"/>
    <d v="2012-01-13T06:34:48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0"/>
    <x v="0"/>
    <n v="1.1299999999999999"/>
    <n v="73.019801980198025"/>
    <x v="224"/>
    <d v="2011-12-20T11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n v="2"/>
    <b v="0"/>
    <x v="2"/>
    <x v="18"/>
    <n v="0.03"/>
    <n v="75"/>
    <x v="225"/>
    <d v="2011-12-16T00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n v="1323998795"/>
    <n v="1321406795"/>
    <b v="0"/>
    <n v="5"/>
    <b v="0"/>
    <x v="2"/>
    <x v="4"/>
    <n v="0.02"/>
    <n v="34"/>
    <x v="226"/>
    <d v="2011-12-16T01:26:35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0"/>
    <x v="0"/>
    <n v="1.01"/>
    <n v="104.25906735751295"/>
    <x v="227"/>
    <d v="2011-12-18T00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"/>
    <x v="3"/>
    <n v="1.24"/>
    <n v="80.272727272727266"/>
    <x v="228"/>
    <d v="2011-12-25T0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0"/>
    <x v="0"/>
    <n v="1.04"/>
    <n v="138.8022"/>
    <x v="229"/>
    <d v="2012-01-01T07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"/>
    <x v="1"/>
    <n v="1.01"/>
    <n v="97.993896103896105"/>
    <x v="230"/>
    <d v="2012-01-21T08:1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0"/>
    <x v="0"/>
    <n v="1.01"/>
    <n v="589.95205479452056"/>
    <x v="231"/>
    <d v="2012-01-07T18:35:09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"/>
    <x v="1"/>
    <n v="1"/>
    <n v="66.688666666666663"/>
    <x v="232"/>
    <d v="2012-01-28T04:04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n v="1326520886"/>
    <n v="1322632886"/>
    <b v="0"/>
    <n v="1"/>
    <b v="0"/>
    <x v="1"/>
    <x v="3"/>
    <n v="0.01"/>
    <n v="30"/>
    <x v="233"/>
    <d v="2012-01-14T06:01:2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n v="2"/>
    <b v="0"/>
    <x v="1"/>
    <x v="3"/>
    <n v="0.03"/>
    <n v="35"/>
    <x v="234"/>
    <d v="2012-01-15T18:11:5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2"/>
    <x v="14"/>
    <n v="1.26"/>
    <n v="88.732394366197184"/>
    <x v="235"/>
    <d v="2012-01-22T06:00:00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n v="3"/>
    <b v="0"/>
    <x v="0"/>
    <x v="2"/>
    <n v="0"/>
    <n v="71.666666666666671"/>
    <x v="236"/>
    <d v="2012-01-05T11:33:0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n v="1326916800"/>
    <n v="1323131689"/>
    <b v="0"/>
    <n v="0"/>
    <b v="0"/>
    <x v="1"/>
    <x v="6"/>
    <n v="0"/>
    <n v="0"/>
    <x v="237"/>
    <d v="2012-01-18T2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x v="15"/>
    <n v="1.01"/>
    <n v="46.768211920529801"/>
    <x v="238"/>
    <d v="2012-01-31T17:00:00"/>
  </r>
  <r>
    <n v="1239"/>
    <s v="Help Calmenco! finance new CD and Tour (Canceled)"/>
    <s v="Please consider helping us with our new CD and Riverdance Tour"/>
    <n v="2500"/>
    <n v="0"/>
    <x v="2"/>
    <x v="0"/>
    <x v="0"/>
    <n v="1325804767"/>
    <n v="1323212767"/>
    <b v="0"/>
    <n v="0"/>
    <b v="0"/>
    <x v="1"/>
    <x v="16"/>
    <n v="0"/>
    <n v="0"/>
    <x v="239"/>
    <d v="2012-01-05T23:06:07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x v="15"/>
    <n v="1.33"/>
    <n v="38.504230769230773"/>
    <x v="240"/>
    <d v="2012-01-18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"/>
    <x v="3"/>
    <n v="1.1299999999999999"/>
    <n v="51.477272727272727"/>
    <x v="241"/>
    <d v="2012-02-13T03:35:1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0"/>
    <x v="0"/>
    <n v="1.1000000000000001"/>
    <n v="42.874970059880241"/>
    <x v="242"/>
    <d v="2012-01-15T13:14: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"/>
    <x v="3"/>
    <n v="1.28"/>
    <n v="37.647058823529413"/>
    <x v="243"/>
    <d v="2012-01-25T23:49:52"/>
  </r>
  <r>
    <n v="444"/>
    <s v="Discovering the Other Woman"/>
    <s v="An upcoming animated web sitcom series centered around dealing with life, love, and relationships."/>
    <n v="1000"/>
    <n v="50"/>
    <x v="1"/>
    <x v="0"/>
    <x v="0"/>
    <n v="1329342361"/>
    <n v="1324158361"/>
    <b v="0"/>
    <n v="1"/>
    <b v="0"/>
    <x v="0"/>
    <x v="2"/>
    <n v="0.05"/>
    <n v="50"/>
    <x v="244"/>
    <d v="2012-02-15T21:46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"/>
    <x v="1"/>
    <n v="1.45"/>
    <n v="47.672131147540981"/>
    <x v="245"/>
    <d v="2012-01-17T21:33:0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"/>
    <x v="1"/>
    <n v="1"/>
    <n v="172.41379310344828"/>
    <x v="246"/>
    <d v="2012-01-16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"/>
    <x v="7"/>
    <n v="2.62"/>
    <n v="127.32038834951456"/>
    <x v="247"/>
    <d v="2012-01-12T01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0"/>
    <x v="0"/>
    <n v="1.05"/>
    <n v="55.066394736842106"/>
    <x v="248"/>
    <d v="2012-01-21T17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4"/>
    <x v="19"/>
    <n v="1.63"/>
    <n v="27.1"/>
    <x v="249"/>
    <d v="2012-01-28T18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2"/>
    <x v="14"/>
    <n v="1.44"/>
    <n v="66.707317073170728"/>
    <x v="250"/>
    <d v="2012-01-29T15:34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"/>
    <x v="3"/>
    <n v="1.07"/>
    <n v="70.212500000000006"/>
    <x v="251"/>
    <d v="2012-01-24T19:26:13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0"/>
    <x v="10"/>
    <n v="1.4"/>
    <n v="28.727272727272727"/>
    <x v="252"/>
    <d v="2012-02-04T17:44:0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"/>
    <x v="3"/>
    <n v="1.1499999999999999"/>
    <n v="57.25"/>
    <x v="253"/>
    <d v="2012-02-12T21:43:0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n v="1329014966"/>
    <n v="1326422966"/>
    <b v="0"/>
    <n v="5"/>
    <b v="0"/>
    <x v="1"/>
    <x v="6"/>
    <n v="0.05"/>
    <n v="18"/>
    <x v="254"/>
    <d v="2012-02-12T02:49: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"/>
    <x v="1"/>
    <n v="1.18"/>
    <n v="98.030831024930734"/>
    <x v="255"/>
    <d v="2012-02-12T22:03: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x v="15"/>
    <n v="1.1499999999999999"/>
    <n v="79.310344827586206"/>
    <x v="256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0"/>
    <x v="0"/>
    <n v="1.01"/>
    <n v="215.85714285714286"/>
    <x v="257"/>
    <d v="2012-02-15T15:37: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"/>
    <x v="1"/>
    <n v="1.37"/>
    <n v="89.419999999999987"/>
    <x v="258"/>
    <d v="2012-03-11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"/>
    <x v="1"/>
    <n v="3.07"/>
    <n v="61.366666666666667"/>
    <x v="259"/>
    <d v="2012-03-18T00:08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"/>
    <x v="1"/>
    <n v="1.35"/>
    <n v="59.162280701754383"/>
    <x v="260"/>
    <d v="2012-03-03T07:39:2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n v="1332114795"/>
    <n v="1326934395"/>
    <b v="0"/>
    <n v="1"/>
    <b v="0"/>
    <x v="2"/>
    <x v="18"/>
    <n v="0.01"/>
    <n v="25"/>
    <x v="261"/>
    <d v="2012-03-18T23:53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"/>
    <x v="1"/>
    <n v="1.03"/>
    <n v="28.181818181818183"/>
    <x v="262"/>
    <d v="2012-02-14T19:49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"/>
    <x v="1"/>
    <n v="1.49"/>
    <n v="71.965517241379317"/>
    <x v="263"/>
    <d v="2012-02-23T17:33:46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"/>
    <x v="17"/>
    <n v="1.1499999999999999"/>
    <n v="76.72"/>
    <x v="264"/>
    <d v="2012-03-25T18:14: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0"/>
    <x v="0"/>
    <n v="1"/>
    <n v="93.018518518518519"/>
    <x v="265"/>
    <d v="2012-02-24T20:33:58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"/>
    <x v="1"/>
    <n v="1.1499999999999999"/>
    <n v="67.881656804733723"/>
    <x v="266"/>
    <d v="2012-03-25T19:34:0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n v="5"/>
    <b v="0"/>
    <x v="0"/>
    <x v="2"/>
    <n v="7.0000000000000007E-2"/>
    <n v="40.78"/>
    <x v="267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0"/>
    <x v="10"/>
    <n v="1.31"/>
    <n v="21.904761904761905"/>
    <x v="268"/>
    <d v="2012-02-26T00:07: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4"/>
    <x v="19"/>
    <n v="1.41"/>
    <n v="57.932367149758456"/>
    <x v="269"/>
    <d v="2012-02-27T16:1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n v="1330577940"/>
    <n v="1327853914"/>
    <b v="0"/>
    <n v="9"/>
    <b v="0"/>
    <x v="1"/>
    <x v="6"/>
    <n v="0.06"/>
    <n v="41.666666666666664"/>
    <x v="270"/>
    <d v="2012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n v="22"/>
    <b v="0"/>
    <x v="2"/>
    <x v="18"/>
    <n v="0.05"/>
    <n v="37.954545454545453"/>
    <x v="271"/>
    <d v="2012-02-29T01:29:5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"/>
    <x v="3"/>
    <n v="1.21"/>
    <n v="58.597222222222221"/>
    <x v="272"/>
    <d v="2012-03-05T03:00:0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1"/>
    <x v="12"/>
    <n v="1.22"/>
    <n v="34.384494382022467"/>
    <x v="273"/>
    <d v="2012-03-16T03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"/>
    <x v="1"/>
    <n v="2.65"/>
    <n v="84.206349206349202"/>
    <x v="274"/>
    <d v="2012-03-02T06:59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n v="1329864374"/>
    <n v="1328049974"/>
    <b v="0"/>
    <n v="6"/>
    <b v="0"/>
    <x v="1"/>
    <x v="16"/>
    <n v="0.12"/>
    <n v="19.333333333333332"/>
    <x v="275"/>
    <d v="2012-02-21T22:46:14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"/>
    <x v="17"/>
    <n v="1.21"/>
    <n v="38.462553191489363"/>
    <x v="276"/>
    <d v="2012-03-01T23:30:39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"/>
    <x v="7"/>
    <n v="2.2599999999999998"/>
    <n v="230.55782312925169"/>
    <x v="277"/>
    <d v="2012-03-02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"/>
    <x v="1"/>
    <n v="1"/>
    <n v="94.736842105263165"/>
    <x v="278"/>
    <d v="2012-03-03T15:39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"/>
    <x v="1"/>
    <n v="1.22"/>
    <n v="48.842857142857142"/>
    <x v="279"/>
    <d v="2012-03-17T19:17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"/>
    <x v="3"/>
    <n v="1"/>
    <n v="188.125"/>
    <x v="280"/>
    <d v="2012-03-08T02:43:5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"/>
    <x v="20"/>
    <n v="1.02"/>
    <n v="42.333333333333336"/>
    <x v="281"/>
    <d v="2012-04-07T04:00:00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"/>
    <x v="1"/>
    <n v="1.01"/>
    <n v="52.94736842105263"/>
    <x v="282"/>
    <d v="2012-03-14T03:59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1"/>
    <x v="8"/>
    <n v="1.04"/>
    <n v="82.328947368421055"/>
    <x v="283"/>
    <d v="2012-03-25T00:56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"/>
    <x v="3"/>
    <n v="1.07"/>
    <n v="51.185616438356163"/>
    <x v="284"/>
    <d v="2012-03-10T04:02:09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0"/>
    <x v="0"/>
    <n v="1.3"/>
    <n v="51.719576719576722"/>
    <x v="285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n v="5"/>
    <b v="0"/>
    <x v="0"/>
    <x v="2"/>
    <n v="0.01"/>
    <n v="67"/>
    <x v="286"/>
    <d v="2012-04-10T22:3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n v="21"/>
    <b v="0"/>
    <x v="4"/>
    <x v="9"/>
    <n v="0.03"/>
    <n v="34.88095238095238"/>
    <x v="287"/>
    <d v="2012-04-13T14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"/>
    <x v="20"/>
    <n v="1.1100000000000001"/>
    <n v="61.902777777777779"/>
    <x v="288"/>
    <d v="2012-04-14T17:36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n v="4"/>
    <b v="0"/>
    <x v="0"/>
    <x v="2"/>
    <n v="0.01"/>
    <n v="57.5"/>
    <x v="289"/>
    <d v="2012-03-18T12:17:0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"/>
    <x v="20"/>
    <n v="1.56"/>
    <n v="26.060606060606062"/>
    <x v="290"/>
    <d v="2012-03-13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"/>
    <x v="17"/>
    <n v="4.5599999999999996"/>
    <n v="52.622732513451197"/>
    <x v="291"/>
    <d v="2012-03-22T03:00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"/>
    <x v="3"/>
    <n v="1.03"/>
    <n v="56.363636363636367"/>
    <x v="292"/>
    <d v="2012-03-08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"/>
    <x v="7"/>
    <n v="1.25"/>
    <n v="73.416901408450698"/>
    <x v="293"/>
    <d v="2012-03-24T04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1"/>
    <x v="8"/>
    <n v="1.03"/>
    <n v="67.419642857142861"/>
    <x v="294"/>
    <d v="2012-03-21T20:4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"/>
    <x v="1"/>
    <n v="1.1200000000000001"/>
    <n v="85.054347826086953"/>
    <x v="295"/>
    <d v="2012-04-07T04:59:0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0"/>
    <x v="0"/>
    <n v="1.48"/>
    <n v="95.225806451612897"/>
    <x v="296"/>
    <d v="2012-04-28T00:57:5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n v="34"/>
    <b v="0"/>
    <x v="2"/>
    <x v="18"/>
    <n v="0.14000000000000001"/>
    <n v="29.470588235294116"/>
    <x v="297"/>
    <d v="2012-03-29T13:45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0"/>
    <x v="0"/>
    <n v="1.56"/>
    <n v="55.221238938053098"/>
    <x v="298"/>
    <d v="2012-04-05T06:59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"/>
    <x v="3"/>
    <n v="1.1399999999999999"/>
    <n v="65.84210526315789"/>
    <x v="299"/>
    <d v="2012-05-01T17:00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x v="15"/>
    <n v="1.1299999999999999"/>
    <n v="64.268292682926827"/>
    <x v="300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n v="2"/>
    <b v="0"/>
    <x v="0"/>
    <x v="2"/>
    <n v="0"/>
    <n v="22.5"/>
    <x v="301"/>
    <d v="2012-04-17T00:31:00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"/>
    <x v="1"/>
    <n v="1.01"/>
    <n v="113.87755102040816"/>
    <x v="302"/>
    <d v="2012-03-25T23:55:3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1"/>
    <x v="12"/>
    <n v="1.1499999999999999"/>
    <n v="82.38095238095238"/>
    <x v="303"/>
    <d v="2012-04-21T03:59:00"/>
  </r>
  <r>
    <n v="1106"/>
    <s v="Backyard Zombies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n v="7"/>
    <b v="0"/>
    <x v="4"/>
    <x v="9"/>
    <n v="0.41"/>
    <n v="23.571428571428573"/>
    <x v="304"/>
    <d v="2012-04-04T16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1"/>
    <x v="8"/>
    <n v="1.2"/>
    <n v="49.194029850746269"/>
    <x v="305"/>
    <d v="2012-04-04T17:33:23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1"/>
    <x v="12"/>
    <n v="1.43"/>
    <n v="44.645833333333336"/>
    <x v="306"/>
    <d v="2012-04-05T18:00: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2"/>
    <x v="14"/>
    <n v="1.32"/>
    <n v="215.72549019607843"/>
    <x v="307"/>
    <d v="2012-04-08T18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"/>
    <x v="3"/>
    <n v="1.05"/>
    <n v="32.71875"/>
    <x v="308"/>
    <d v="2012-04-08T21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"/>
    <x v="1"/>
    <n v="1.01"/>
    <n v="63.03458333333333"/>
    <x v="309"/>
    <d v="2012-05-09T02:00:0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n v="0"/>
    <b v="0"/>
    <x v="1"/>
    <x v="6"/>
    <n v="0"/>
    <n v="0"/>
    <x v="310"/>
    <d v="2012-04-09T04:42:49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"/>
    <x v="3"/>
    <n v="1.24"/>
    <n v="43"/>
    <x v="311"/>
    <d v="2012-04-12T17:02:4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n v="1336789860"/>
    <n v="1331666146"/>
    <b v="0"/>
    <n v="2"/>
    <b v="0"/>
    <x v="1"/>
    <x v="3"/>
    <n v="0.01"/>
    <n v="10"/>
    <x v="312"/>
    <d v="2012-05-12T02:31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"/>
    <x v="1"/>
    <n v="1.43"/>
    <n v="162.27272727272728"/>
    <x v="313"/>
    <d v="2012-05-11T15:47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n v="1334592000"/>
    <n v="1331982127"/>
    <b v="0"/>
    <n v="1"/>
    <b v="0"/>
    <x v="1"/>
    <x v="16"/>
    <n v="0.01"/>
    <n v="25"/>
    <x v="314"/>
    <d v="2012-04-16T16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0"/>
    <x v="0"/>
    <n v="1.1599999999999999"/>
    <n v="116.85906040268456"/>
    <x v="315"/>
    <d v="2012-05-03T16:31: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"/>
    <x v="1"/>
    <n v="1.07"/>
    <n v="46.630652173913049"/>
    <x v="316"/>
    <d v="2012-04-18T16:44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"/>
    <x v="1"/>
    <n v="1.48"/>
    <n v="63.485714285714288"/>
    <x v="317"/>
    <d v="2012-04-27T22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0"/>
    <x v="10"/>
    <n v="1.01"/>
    <n v="186.11111111111111"/>
    <x v="318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n v="0"/>
    <b v="0"/>
    <x v="0"/>
    <x v="2"/>
    <n v="0"/>
    <n v="0"/>
    <x v="319"/>
    <d v="2012-05-18T20:02: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1"/>
    <x v="12"/>
    <n v="1.2"/>
    <n v="38.794117647058826"/>
    <x v="320"/>
    <d v="2012-04-18T21:22: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"/>
    <x v="1"/>
    <n v="1.73"/>
    <n v="100.46511627906976"/>
    <x v="321"/>
    <d v="2012-04-23T04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n v="0"/>
    <b v="0"/>
    <x v="2"/>
    <x v="5"/>
    <n v="0"/>
    <n v="0"/>
    <x v="322"/>
    <d v="2012-05-21T01:12: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2"/>
    <x v="14"/>
    <n v="1.48"/>
    <n v="54.266666666666666"/>
    <x v="323"/>
    <d v="2012-04-16T21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0"/>
    <x v="0"/>
    <n v="1.08"/>
    <n v="58.719836956521746"/>
    <x v="324"/>
    <d v="2012-04-27T21:32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"/>
    <x v="3"/>
    <n v="2.66"/>
    <n v="26.566666666666666"/>
    <x v="325"/>
    <d v="2012-04-22T16:59:3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n v="3"/>
    <b v="0"/>
    <x v="0"/>
    <x v="2"/>
    <n v="0.01"/>
    <n v="133.33333333333334"/>
    <x v="326"/>
    <d v="2012-05-25T14:14:0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"/>
    <x v="1"/>
    <n v="2.33"/>
    <n v="175"/>
    <x v="327"/>
    <d v="2012-04-27T15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"/>
    <x v="1"/>
    <n v="1"/>
    <n v="178.60714285714286"/>
    <x v="328"/>
    <d v="2012-04-27T16:00:4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"/>
    <x v="1"/>
    <n v="1.08"/>
    <n v="45.436619718309856"/>
    <x v="329"/>
    <d v="2012-04-29T04:00:0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0"/>
    <x v="10"/>
    <n v="3.93"/>
    <n v="60.384615384615387"/>
    <x v="330"/>
    <d v="2012-05-21T02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"/>
    <x v="20"/>
    <n v="1.03"/>
    <n v="33.235294117647058"/>
    <x v="331"/>
    <d v="2012-04-16T06:10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0"/>
    <x v="10"/>
    <n v="1.24"/>
    <n v="69.71875"/>
    <x v="332"/>
    <d v="2012-05-28T06:30:5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"/>
    <x v="21"/>
    <n v="1.04"/>
    <n v="64.933333333333323"/>
    <x v="333"/>
    <d v="2012-04-29T01:13:4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"/>
    <x v="3"/>
    <n v="1.1299999999999999"/>
    <n v="47.541473684210523"/>
    <x v="334"/>
    <d v="2012-04-30T15:30:08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"/>
    <x v="3"/>
    <n v="1.76"/>
    <n v="56.000127388535034"/>
    <x v="335"/>
    <d v="2012-05-03T23:00: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"/>
    <x v="1"/>
    <n v="1.21"/>
    <n v="163.78378378378378"/>
    <x v="336"/>
    <d v="2012-05-28T03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n v="24"/>
    <b v="0"/>
    <x v="1"/>
    <x v="6"/>
    <n v="7.0000000000000007E-2"/>
    <n v="82.583333333333329"/>
    <x v="337"/>
    <d v="2012-05-05T03:20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"/>
    <x v="3"/>
    <n v="1.1499999999999999"/>
    <n v="72.909090909090907"/>
    <x v="338"/>
    <d v="2012-05-16T04:59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"/>
    <x v="3"/>
    <n v="1.03"/>
    <n v="40.078125"/>
    <x v="339"/>
    <d v="2012-05-05T17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"/>
    <x v="3"/>
    <n v="1.07"/>
    <n v="27.936800000000002"/>
    <x v="340"/>
    <d v="2012-05-05T19:15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"/>
    <x v="1"/>
    <n v="1.17"/>
    <n v="58.625"/>
    <x v="341"/>
    <d v="2012-05-19T03:00:00"/>
  </r>
  <r>
    <n v="1075"/>
    <s v="Towers Of The Apocalypse"/>
    <s v="Fully 3D, post Apocalyptic themed tower defense video game. New take on the genre."/>
    <n v="1000"/>
    <n v="45"/>
    <x v="1"/>
    <x v="0"/>
    <x v="0"/>
    <n v="1336340516"/>
    <n v="1333748516"/>
    <b v="0"/>
    <n v="3"/>
    <b v="0"/>
    <x v="4"/>
    <x v="9"/>
    <n v="0.05"/>
    <n v="15"/>
    <x v="342"/>
    <d v="2012-05-06T21:41:56"/>
  </r>
  <r>
    <n v="1116"/>
    <s v="Quest Remnants of Chaos"/>
    <s v="A medieval, post apocolyptic, Online, MMORPG. Class morphing, character customization game."/>
    <n v="500000"/>
    <n v="178.52"/>
    <x v="1"/>
    <x v="0"/>
    <x v="0"/>
    <n v="1339273208"/>
    <n v="1334089208"/>
    <b v="0"/>
    <n v="10"/>
    <b v="0"/>
    <x v="4"/>
    <x v="9"/>
    <n v="0"/>
    <n v="17.852"/>
    <x v="343"/>
    <d v="2012-06-09T20:20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0"/>
    <x v="0"/>
    <n v="1.18"/>
    <n v="64.945054945054949"/>
    <x v="344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0"/>
    <x v="0"/>
    <n v="1.26"/>
    <n v="57.077922077922075"/>
    <x v="345"/>
    <d v="2012-05-16T19:00:00"/>
  </r>
  <r>
    <n v="927"/>
    <s v="JETRO DA SILVA FUNK PROJECT"/>
    <s v="Studio CD/DVD Solo project of Pianist &amp; Keyboardist Jetro da Silva"/>
    <n v="20000"/>
    <n v="0"/>
    <x v="1"/>
    <x v="0"/>
    <x v="0"/>
    <n v="1337024695"/>
    <n v="1334432695"/>
    <b v="0"/>
    <n v="0"/>
    <b v="0"/>
    <x v="1"/>
    <x v="6"/>
    <n v="0"/>
    <n v="0"/>
    <x v="346"/>
    <d v="2012-05-14T19:44: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x v="15"/>
    <n v="1.26"/>
    <n v="62.883333333333333"/>
    <x v="347"/>
    <d v="2012-06-01T03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0"/>
    <x v="0"/>
    <n v="1.07"/>
    <n v="97.63636363636364"/>
    <x v="348"/>
    <d v="2012-06-07T14:55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n v="1337447105"/>
    <n v="1334855105"/>
    <b v="0"/>
    <n v="16"/>
    <b v="0"/>
    <x v="4"/>
    <x v="9"/>
    <n v="0.01"/>
    <n v="5.3125"/>
    <x v="349"/>
    <d v="2012-05-19T17:05:0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0"/>
    <x v="0"/>
    <n v="1.01"/>
    <n v="287.31343283582089"/>
    <x v="350"/>
    <d v="2012-05-20T19:01:5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"/>
    <x v="7"/>
    <n v="3.99"/>
    <n v="577.27593103448271"/>
    <x v="351"/>
    <d v="2012-05-23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"/>
    <x v="3"/>
    <n v="1.01"/>
    <n v="38.848205128205123"/>
    <x v="352"/>
    <d v="2012-05-23T15:29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"/>
    <x v="3"/>
    <n v="1.03"/>
    <n v="28.65666666666667"/>
    <x v="353"/>
    <d v="2012-05-24T01:47:3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"/>
    <x v="3"/>
    <n v="1.21"/>
    <n v="37.9375"/>
    <x v="354"/>
    <d v="2012-06-23T05:27: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1"/>
    <x v="12"/>
    <n v="1.05"/>
    <n v="118.70339366515837"/>
    <x v="355"/>
    <d v="2012-05-24T18:46:08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"/>
    <x v="3"/>
    <n v="1.25"/>
    <n v="27.777777777777779"/>
    <x v="356"/>
    <d v="2012-06-16T09:59:00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"/>
    <x v="3"/>
    <n v="1.19"/>
    <n v="27.558139534883722"/>
    <x v="357"/>
    <d v="2012-05-10T17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"/>
    <x v="3"/>
    <n v="1"/>
    <n v="39.493684210526318"/>
    <x v="358"/>
    <d v="2012-05-27T01:59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1"/>
    <x v="8"/>
    <n v="1.07"/>
    <n v="61.342857142857142"/>
    <x v="359"/>
    <d v="2012-05-28T15:43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x v="15"/>
    <n v="1.02"/>
    <n v="62.921348314606739"/>
    <x v="360"/>
    <d v="2012-06-01T22:52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n v="0"/>
    <b v="0"/>
    <x v="1"/>
    <x v="3"/>
    <n v="0"/>
    <n v="0"/>
    <x v="361"/>
    <d v="2012-05-27T23:00: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"/>
    <x v="1"/>
    <n v="1.03"/>
    <n v="73.571428571428569"/>
    <x v="362"/>
    <d v="2012-05-12T23:54:23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n v="4"/>
    <b v="0"/>
    <x v="2"/>
    <x v="18"/>
    <n v="0.01"/>
    <n v="11.25"/>
    <x v="363"/>
    <d v="2012-05-30T19:00:00"/>
  </r>
  <r>
    <n v="2742"/>
    <s v="What a Zoo!"/>
    <s v="The pachyderms at the Denver Zoo are moving. Follow along on the convoluted journey to their new home."/>
    <n v="2500"/>
    <n v="731"/>
    <x v="1"/>
    <x v="0"/>
    <x v="0"/>
    <n v="1337102187"/>
    <n v="1335892587"/>
    <b v="0"/>
    <n v="18"/>
    <b v="0"/>
    <x v="2"/>
    <x v="18"/>
    <n v="0.28999999999999998"/>
    <n v="40.611111111111114"/>
    <x v="364"/>
    <d v="2012-05-15T17:16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"/>
    <x v="20"/>
    <n v="1.52"/>
    <n v="42.222222222222221"/>
    <x v="365"/>
    <d v="2012-06-01T19:43:0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0"/>
    <x v="0"/>
    <n v="1.37"/>
    <n v="50.292682926829265"/>
    <x v="366"/>
    <d v="2012-06-02T01:42:26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1"/>
    <x v="12"/>
    <n v="1.1299999999999999"/>
    <n v="39.183673469387756"/>
    <x v="367"/>
    <d v="2012-06-04T15:45:3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"/>
    <x v="3"/>
    <n v="1.1299999999999999"/>
    <n v="34"/>
    <x v="368"/>
    <d v="2012-06-04T17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"/>
    <x v="3"/>
    <n v="1.28"/>
    <n v="45.548809523809524"/>
    <x v="369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"/>
    <x v="3"/>
    <n v="1.57"/>
    <n v="37.672800000000002"/>
    <x v="370"/>
    <d v="2012-06-07T13:14: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n v="30"/>
    <b v="0"/>
    <x v="1"/>
    <x v="6"/>
    <n v="0.31"/>
    <n v="21.466666666666665"/>
    <x v="371"/>
    <d v="2012-05-29T19:55:05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"/>
    <x v="3"/>
    <n v="1.21"/>
    <n v="48.240400000000001"/>
    <x v="372"/>
    <d v="2012-05-22T03:3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"/>
    <x v="7"/>
    <n v="10.27"/>
    <n v="1323.2540463917526"/>
    <x v="373"/>
    <d v="2012-06-12T07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1"/>
    <x v="12"/>
    <n v="1.05"/>
    <n v="113.82608695652173"/>
    <x v="374"/>
    <d v="2012-06-09T09:49:3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n v="0"/>
    <b v="0"/>
    <x v="0"/>
    <x v="2"/>
    <n v="0"/>
    <n v="0"/>
    <x v="375"/>
    <d v="2012-07-11T03:51:0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n v="4"/>
    <b v="0"/>
    <x v="2"/>
    <x v="18"/>
    <n v="0.28000000000000003"/>
    <n v="35"/>
    <x v="376"/>
    <d v="2012-06-16T03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n v="49"/>
    <b v="0"/>
    <x v="2"/>
    <x v="18"/>
    <n v="0.22"/>
    <n v="35.734693877551024"/>
    <x v="377"/>
    <d v="2012-07-14T23:42: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0"/>
    <x v="0"/>
    <n v="1.03"/>
    <n v="115.44812080536913"/>
    <x v="378"/>
    <d v="2012-06-26T04:03:13"/>
  </r>
  <r>
    <n v="1484"/>
    <s v="a book called filtered down thru the stars"/>
    <s v="The mussings of an old wizard"/>
    <n v="2000"/>
    <n v="0"/>
    <x v="1"/>
    <x v="0"/>
    <x v="0"/>
    <n v="1342882260"/>
    <n v="1337834963"/>
    <b v="0"/>
    <n v="0"/>
    <b v="0"/>
    <x v="2"/>
    <x v="4"/>
    <n v="0"/>
    <n v="0"/>
    <x v="379"/>
    <d v="2012-07-21T14:51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"/>
    <x v="3"/>
    <n v="1.1299999999999999"/>
    <n v="23.448275862068964"/>
    <x v="380"/>
    <d v="2012-06-23T18:32:55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"/>
    <x v="1"/>
    <n v="1.45"/>
    <n v="70.785365853658533"/>
    <x v="381"/>
    <d v="2012-06-14T19:24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n v="2"/>
    <b v="0"/>
    <x v="2"/>
    <x v="5"/>
    <n v="0.01"/>
    <n v="27.5"/>
    <x v="382"/>
    <d v="2012-07-24T20:20:4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1"/>
    <x v="8"/>
    <n v="1"/>
    <n v="100.325"/>
    <x v="383"/>
    <d v="2012-06-28T20:16: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"/>
    <x v="1"/>
    <n v="2.04"/>
    <n v="59.85441176470588"/>
    <x v="384"/>
    <d v="2012-07-07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"/>
    <x v="3"/>
    <n v="1.87"/>
    <n v="38.740344827586206"/>
    <x v="385"/>
    <d v="2012-06-15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"/>
    <x v="1"/>
    <n v="1.21"/>
    <n v="46.088607594936711"/>
    <x v="386"/>
    <d v="2012-06-29T04:27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0"/>
    <x v="10"/>
    <n v="1.1100000000000001"/>
    <n v="73.733333333333334"/>
    <x v="387"/>
    <d v="2012-07-03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"/>
    <x v="1"/>
    <n v="1.04"/>
    <n v="64.46913580246914"/>
    <x v="388"/>
    <d v="2012-07-07T17:46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"/>
    <x v="1"/>
    <n v="1"/>
    <n v="40.04"/>
    <x v="389"/>
    <d v="2012-06-26T18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"/>
    <x v="3"/>
    <n v="1.01"/>
    <n v="41.728395061728392"/>
    <x v="390"/>
    <d v="2012-07-10T23:48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1"/>
    <x v="8"/>
    <n v="1.01"/>
    <n v="88.438596491228068"/>
    <x v="391"/>
    <d v="2012-07-08T12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"/>
    <x v="7"/>
    <n v="8.19"/>
    <n v="152.62361216730039"/>
    <x v="392"/>
    <d v="2012-07-09T02:07:27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"/>
    <x v="1"/>
    <n v="1.24"/>
    <n v="38.75"/>
    <x v="393"/>
    <d v="2012-07-12T17:45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"/>
    <x v="1"/>
    <n v="1.07"/>
    <n v="36.60526315789474"/>
    <x v="394"/>
    <d v="2012-06-25T16:24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"/>
    <x v="3"/>
    <n v="1.37"/>
    <n v="54"/>
    <x v="395"/>
    <d v="2012-07-14T05:19:0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"/>
    <x v="1"/>
    <n v="1.01"/>
    <n v="115.71428571428571"/>
    <x v="396"/>
    <d v="2012-06-28T17:26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"/>
    <x v="3"/>
    <n v="1.37"/>
    <n v="30.37037037037037"/>
    <x v="397"/>
    <d v="2012-06-30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"/>
    <x v="21"/>
    <n v="3.04"/>
    <n v="157.29347633136095"/>
    <x v="398"/>
    <d v="2012-07-15T05:42:3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0"/>
    <x v="10"/>
    <n v="1.1599999999999999"/>
    <n v="116.25"/>
    <x v="399"/>
    <d v="2012-07-15T14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"/>
    <x v="3"/>
    <n v="1.24"/>
    <n v="89.301204819277103"/>
    <x v="400"/>
    <d v="2012-07-15T20:03:07"/>
  </r>
  <r>
    <n v="2750"/>
    <s v="My Child, My Blessing"/>
    <s v="This is a journal where parents daily write something positive about their child.  Places for pictures, too."/>
    <n v="1999"/>
    <n v="0"/>
    <x v="1"/>
    <x v="0"/>
    <x v="0"/>
    <n v="1341086400"/>
    <n v="1340055345"/>
    <b v="0"/>
    <n v="0"/>
    <b v="0"/>
    <x v="2"/>
    <x v="18"/>
    <n v="0"/>
    <n v="0"/>
    <x v="401"/>
    <d v="2012-06-30T2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0"/>
    <x v="0"/>
    <n v="1.07"/>
    <n v="89.887640449438209"/>
    <x v="402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0"/>
    <x v="0"/>
    <n v="1.05"/>
    <n v="78.660818713450297"/>
    <x v="403"/>
    <d v="2012-07-19T21:03:3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"/>
    <x v="1"/>
    <n v="1.6"/>
    <n v="24.999375000000001"/>
    <x v="404"/>
    <d v="2012-07-20T23:02: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n v="8"/>
    <b v="0"/>
    <x v="1"/>
    <x v="6"/>
    <n v="0.03"/>
    <n v="65"/>
    <x v="405"/>
    <d v="2012-07-23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"/>
    <x v="1"/>
    <n v="1.02"/>
    <n v="39.03846153846154"/>
    <x v="406"/>
    <d v="2012-07-22T01:40:0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0"/>
    <x v="0"/>
    <n v="1.07"/>
    <n v="81.632653061224488"/>
    <x v="407"/>
    <d v="2012-07-07T13:33:26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0"/>
    <x v="0"/>
    <n v="1.05"/>
    <n v="104.31274900398407"/>
    <x v="408"/>
    <d v="2012-07-30T05:00:0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"/>
    <x v="3"/>
    <n v="1.71"/>
    <n v="31.341463414634145"/>
    <x v="409"/>
    <d v="2012-08-12T16:35: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"/>
    <x v="3"/>
    <n v="1.1100000000000001"/>
    <n v="28.880434782608695"/>
    <x v="410"/>
    <d v="2012-07-19T04:28:1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2"/>
    <x v="14"/>
    <n v="1.73"/>
    <n v="32.074074074074076"/>
    <x v="411"/>
    <d v="2012-08-02T21:3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"/>
    <x v="3"/>
    <n v="1.1599999999999999"/>
    <n v="50.685714285714283"/>
    <x v="412"/>
    <d v="2012-08-10T2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0"/>
    <x v="0"/>
    <n v="1.27"/>
    <n v="57.654545454545456"/>
    <x v="413"/>
    <d v="2012-07-25T17:49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"/>
    <x v="7"/>
    <n v="5.85"/>
    <n v="222.99047619047619"/>
    <x v="414"/>
    <d v="2012-08-1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0"/>
    <x v="10"/>
    <n v="1.98"/>
    <n v="53.035714285714285"/>
    <x v="415"/>
    <d v="2012-07-14T03:02:00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n v="1344635088"/>
    <n v="1342043088"/>
    <b v="0"/>
    <n v="3"/>
    <b v="0"/>
    <x v="4"/>
    <x v="9"/>
    <n v="0.01"/>
    <n v="18.666666666666668"/>
    <x v="416"/>
    <d v="2012-08-10T21:44: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0"/>
    <x v="0"/>
    <n v="1.04"/>
    <n v="54.020833333333336"/>
    <x v="417"/>
    <d v="2012-08-16T01:16:25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"/>
    <x v="3"/>
    <n v="1.01"/>
    <n v="91.590909090909093"/>
    <x v="418"/>
    <d v="2012-08-16T03:07:2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"/>
    <x v="3"/>
    <n v="1.33"/>
    <n v="25.020624999999999"/>
    <x v="419"/>
    <d v="2012-07-28T02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1"/>
    <x v="8"/>
    <n v="1.26"/>
    <n v="84.083333333333329"/>
    <x v="420"/>
    <d v="2012-08-16T20:22:46"/>
  </r>
  <r>
    <n v="1236"/>
    <s v="&quot;Volando&quot; CD Release (Canceled)"/>
    <s v="Raising money to give the musicians their due."/>
    <n v="2500"/>
    <n v="0"/>
    <x v="2"/>
    <x v="0"/>
    <x v="0"/>
    <n v="1343491200"/>
    <n v="1342801164"/>
    <b v="0"/>
    <n v="0"/>
    <b v="0"/>
    <x v="1"/>
    <x v="16"/>
    <n v="0"/>
    <n v="0"/>
    <x v="421"/>
    <d v="2012-07-28T16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2"/>
    <x v="14"/>
    <n v="1.31"/>
    <n v="43.55"/>
    <x v="422"/>
    <d v="2012-09-19T04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1"/>
    <x v="8"/>
    <n v="1.56"/>
    <n v="38.883333333333333"/>
    <x v="423"/>
    <d v="2012-09-21T04:46:4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0"/>
    <x v="0"/>
    <n v="1.01"/>
    <n v="200.88888888888889"/>
    <x v="424"/>
    <d v="2012-08-22T18:32:14"/>
  </r>
  <r>
    <n v="490"/>
    <s v="PROJECT IS CANCELLED"/>
    <s v="Cancelled"/>
    <n v="1000"/>
    <n v="0"/>
    <x v="1"/>
    <x v="0"/>
    <x v="0"/>
    <n v="1345677285"/>
    <n v="1343085285"/>
    <b v="0"/>
    <n v="0"/>
    <b v="0"/>
    <x v="0"/>
    <x v="2"/>
    <n v="0"/>
    <n v="0"/>
    <x v="425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0"/>
    <x v="0"/>
    <n v="2.3199999999999998"/>
    <n v="106.43243243243244"/>
    <x v="426"/>
    <d v="2012-09-01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"/>
    <x v="1"/>
    <n v="1.55"/>
    <n v="82.963254817987149"/>
    <x v="427"/>
    <d v="2012-08-30T16:33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"/>
    <x v="1"/>
    <n v="1"/>
    <n v="50"/>
    <x v="428"/>
    <d v="2012-08-25T18:11:42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n v="1345918747"/>
    <n v="1343326747"/>
    <b v="0"/>
    <n v="0"/>
    <b v="0"/>
    <x v="1"/>
    <x v="6"/>
    <n v="0"/>
    <n v="0"/>
    <x v="429"/>
    <d v="2012-08-25T18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n v="1346017023"/>
    <n v="1343425023"/>
    <b v="0"/>
    <n v="8"/>
    <b v="0"/>
    <x v="2"/>
    <x v="18"/>
    <n v="0.19"/>
    <n v="47.5"/>
    <x v="430"/>
    <d v="2012-08-26T21:37: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"/>
    <x v="1"/>
    <n v="1.56"/>
    <n v="28.684210526315791"/>
    <x v="431"/>
    <d v="2012-08-07T17:01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"/>
    <x v="1"/>
    <n v="1.06"/>
    <n v="38.543946731234868"/>
    <x v="432"/>
    <d v="2012-09-04T13:29:0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"/>
    <x v="1"/>
    <n v="1.01"/>
    <n v="81.066666666666663"/>
    <x v="433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"/>
    <x v="1"/>
    <n v="1.05"/>
    <n v="58.333333333333336"/>
    <x v="434"/>
    <d v="2012-09-01T01:21:02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n v="1346585448"/>
    <n v="1343993448"/>
    <b v="0"/>
    <n v="1"/>
    <b v="0"/>
    <x v="1"/>
    <x v="6"/>
    <n v="0"/>
    <n v="25"/>
    <x v="435"/>
    <d v="2012-09-02T11:30:4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n v="1345790865"/>
    <n v="1344062865"/>
    <b v="0"/>
    <n v="0"/>
    <b v="0"/>
    <x v="1"/>
    <x v="16"/>
    <n v="0"/>
    <n v="0"/>
    <x v="436"/>
    <d v="2012-08-24T06:47: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"/>
    <x v="20"/>
    <n v="1.23"/>
    <n v="32.324473684210524"/>
    <x v="437"/>
    <d v="2012-08-29T00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n v="5"/>
    <b v="0"/>
    <x v="0"/>
    <x v="2"/>
    <n v="0.01"/>
    <n v="15.2"/>
    <x v="438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0"/>
    <x v="0"/>
    <n v="1.19"/>
    <n v="230.08953488372092"/>
    <x v="439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0"/>
    <x v="0"/>
    <n v="1.19"/>
    <n v="89.957983193277315"/>
    <x v="440"/>
    <d v="2012-09-03T18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"/>
    <x v="3"/>
    <n v="1.07"/>
    <n v="89.895287958115176"/>
    <x v="441"/>
    <d v="2012-09-10T03:5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n v="39"/>
    <b v="0"/>
    <x v="0"/>
    <x v="2"/>
    <n v="0.22"/>
    <n v="110.64102564102564"/>
    <x v="442"/>
    <d v="2012-09-28T16:18:5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"/>
    <x v="1"/>
    <n v="1.55"/>
    <n v="112.01923076923077"/>
    <x v="443"/>
    <d v="2012-09-11T16:47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"/>
    <x v="3"/>
    <n v="1.01"/>
    <n v="526.45652173913038"/>
    <x v="444"/>
    <d v="2012-10-02T18:40:0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n v="1"/>
    <b v="0"/>
    <x v="2"/>
    <x v="4"/>
    <n v="0"/>
    <n v="5"/>
    <x v="445"/>
    <d v="2012-09-07T07:51:0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"/>
    <x v="21"/>
    <n v="1.01"/>
    <n v="270.57142857142856"/>
    <x v="446"/>
    <d v="2012-09-21T19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"/>
    <x v="21"/>
    <n v="13.79"/>
    <n v="31.820544982698959"/>
    <x v="447"/>
    <d v="2012-09-13T10:07: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0"/>
    <x v="0"/>
    <n v="2.56"/>
    <n v="69.772727272727266"/>
    <x v="448"/>
    <d v="2012-09-06T17:01:4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"/>
    <x v="1"/>
    <n v="1.17"/>
    <n v="60.737812499999997"/>
    <x v="449"/>
    <d v="2012-09-22T18:19:16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"/>
    <x v="3"/>
    <n v="1.8"/>
    <n v="26.270833333333332"/>
    <x v="450"/>
    <d v="2012-09-23T17:15:4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1"/>
    <x v="12"/>
    <n v="1.25"/>
    <n v="168.51351351351352"/>
    <x v="451"/>
    <d v="2012-09-24T19:46:5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"/>
    <x v="7"/>
    <n v="11.05"/>
    <n v="67.690214329454989"/>
    <x v="452"/>
    <d v="2012-10-06T03:59:0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n v="1348367100"/>
    <n v="1346180780"/>
    <b v="0"/>
    <n v="4"/>
    <b v="0"/>
    <x v="1"/>
    <x v="6"/>
    <n v="0.03"/>
    <n v="40"/>
    <x v="453"/>
    <d v="2012-09-23T02:2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0"/>
    <x v="0"/>
    <n v="1.18"/>
    <n v="30.654485981308412"/>
    <x v="454"/>
    <d v="2012-09-27T22:54:5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"/>
    <x v="21"/>
    <n v="6.61"/>
    <n v="21.900662251655628"/>
    <x v="455"/>
    <d v="2012-09-13T03:59:00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"/>
    <x v="1"/>
    <n v="1.08"/>
    <n v="34.074074074074076"/>
    <x v="456"/>
    <d v="2012-09-25T03:59:0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"/>
    <x v="1"/>
    <n v="1.2"/>
    <n v="22.5"/>
    <x v="457"/>
    <d v="2012-09-15T01:35:3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n v="10"/>
    <b v="0"/>
    <x v="0"/>
    <x v="2"/>
    <n v="0.03"/>
    <n v="64"/>
    <x v="458"/>
    <d v="2012-10-19T23:00:5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n v="22"/>
    <b v="0"/>
    <x v="4"/>
    <x v="9"/>
    <n v="0.1"/>
    <n v="21.727272727272727"/>
    <x v="459"/>
    <d v="2012-10-04T23:07:13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2"/>
    <x v="14"/>
    <n v="1.1100000000000001"/>
    <n v="34.206185567010309"/>
    <x v="460"/>
    <d v="2012-09-23T03:59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"/>
    <x v="1"/>
    <n v="1.19"/>
    <n v="51.811594202898547"/>
    <x v="461"/>
    <d v="2012-10-05T22:44: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6"/>
    <x v="13"/>
    <n v="2.46"/>
    <n v="67.697802197802204"/>
    <x v="462"/>
    <d v="2012-10-06T23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"/>
    <x v="3"/>
    <n v="1.0900000000000001"/>
    <n v="50.631666666666668"/>
    <x v="463"/>
    <d v="2012-10-06T09:59:00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n v="21"/>
    <b v="0"/>
    <x v="0"/>
    <x v="2"/>
    <n v="0.06"/>
    <n v="87.142857142857139"/>
    <x v="464"/>
    <d v="2012-10-10T16:08: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n v="2"/>
    <b v="0"/>
    <x v="4"/>
    <x v="9"/>
    <n v="0.01"/>
    <n v="35"/>
    <x v="465"/>
    <d v="2012-10-01T00:17:02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0"/>
    <x v="0"/>
    <n v="1.5"/>
    <n v="97.816867469879512"/>
    <x v="466"/>
    <d v="2012-10-12T00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"/>
    <x v="1"/>
    <n v="1.56"/>
    <n v="117.22556390977444"/>
    <x v="467"/>
    <d v="2012-10-12T20:37:4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"/>
    <x v="1"/>
    <n v="1"/>
    <n v="37.625"/>
    <x v="468"/>
    <d v="2012-10-17T20:17:39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"/>
    <x v="3"/>
    <n v="1.07"/>
    <n v="36.97137931034483"/>
    <x v="469"/>
    <d v="2012-10-28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1"/>
    <x v="12"/>
    <n v="1.1000000000000001"/>
    <n v="85.546875"/>
    <x v="470"/>
    <d v="2012-11-22T02:26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"/>
    <x v="1"/>
    <n v="1.1599999999999999"/>
    <n v="24.575757575757574"/>
    <x v="471"/>
    <d v="2012-10-24T16:26: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"/>
    <x v="1"/>
    <n v="1.02"/>
    <n v="58.214285714285715"/>
    <x v="472"/>
    <d v="2012-11-14T02:26:57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"/>
    <x v="7"/>
    <n v="1.68"/>
    <n v="76.138500000000008"/>
    <x v="473"/>
    <d v="2012-10-27T02:21:5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n v="8"/>
    <b v="0"/>
    <x v="1"/>
    <x v="3"/>
    <n v="0.03"/>
    <n v="14.125"/>
    <x v="474"/>
    <d v="2012-10-30T07:42:18"/>
  </r>
  <r>
    <n v="928"/>
    <s v="In a Jazzy Motown"/>
    <s v="A real Motown Backup singer on 22 gold and platinum albums headlines her own Jazz CD of Motown songs."/>
    <n v="14500"/>
    <n v="1575"/>
    <x v="1"/>
    <x v="0"/>
    <x v="0"/>
    <n v="1353196800"/>
    <n v="1348864913"/>
    <b v="0"/>
    <n v="28"/>
    <b v="0"/>
    <x v="1"/>
    <x v="6"/>
    <n v="0.11"/>
    <n v="56.25"/>
    <x v="475"/>
    <d v="2012-11-18T00:00:00"/>
  </r>
  <r>
    <n v="873"/>
    <s v="The Dreamer-An Original Jazz CD"/>
    <s v="Fall in love with &quot;The Dreamer&quot;, new original music from trumpeter Freddie Dunn!"/>
    <n v="3500"/>
    <n v="45"/>
    <x v="1"/>
    <x v="0"/>
    <x v="0"/>
    <n v="1352610040"/>
    <n v="1349150440"/>
    <b v="0"/>
    <n v="5"/>
    <b v="0"/>
    <x v="1"/>
    <x v="6"/>
    <n v="0.01"/>
    <n v="9"/>
    <x v="476"/>
    <d v="2012-11-11T05:00:4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0"/>
    <x v="0"/>
    <n v="1.76"/>
    <n v="91.189655172413794"/>
    <x v="477"/>
    <d v="2012-11-02T04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"/>
    <x v="20"/>
    <n v="7.04"/>
    <n v="39.066920943134534"/>
    <x v="478"/>
    <d v="2012-11-01T20:22:48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"/>
    <x v="1"/>
    <n v="1"/>
    <n v="126.8080808080808"/>
    <x v="479"/>
    <d v="2012-10-29T07:21:2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"/>
    <x v="3"/>
    <n v="1.46"/>
    <n v="98.817391304347822"/>
    <x v="480"/>
    <d v="2012-11-09T19:07:0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"/>
    <x v="3"/>
    <n v="1.02"/>
    <n v="43.571428571428569"/>
    <x v="481"/>
    <d v="2012-10-26T03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0"/>
    <x v="0"/>
    <n v="1.08"/>
    <n v="65.298192771084331"/>
    <x v="482"/>
    <d v="2012-11-10T01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"/>
    <x v="3"/>
    <n v="1"/>
    <n v="42.553191489361701"/>
    <x v="483"/>
    <d v="2012-11-10T18:57:49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n v="1355197047"/>
    <n v="1350009447"/>
    <b v="0"/>
    <n v="2"/>
    <b v="0"/>
    <x v="1"/>
    <x v="6"/>
    <n v="0.01"/>
    <n v="15"/>
    <x v="484"/>
    <d v="2012-12-11T03:37:2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n v="1351432428"/>
    <n v="1350050028"/>
    <b v="0"/>
    <n v="0"/>
    <b v="0"/>
    <x v="2"/>
    <x v="18"/>
    <n v="0"/>
    <n v="0"/>
    <x v="485"/>
    <d v="2012-10-28T13:53:48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"/>
    <x v="1"/>
    <n v="1.04"/>
    <n v="66.369426751592357"/>
    <x v="486"/>
    <d v="2012-11-22T22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0"/>
    <x v="10"/>
    <n v="1"/>
    <n v="192.30769230769232"/>
    <x v="487"/>
    <d v="2012-11-04T19:04: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n v="0"/>
    <b v="0"/>
    <x v="2"/>
    <x v="4"/>
    <n v="0"/>
    <n v="0"/>
    <x v="488"/>
    <d v="2012-11-15T15:40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"/>
    <x v="7"/>
    <n v="6.74"/>
    <n v="70.848739495798313"/>
    <x v="489"/>
    <d v="2012-11-18T01:17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"/>
    <x v="3"/>
    <n v="1.35"/>
    <n v="51.96153846153846"/>
    <x v="490"/>
    <d v="2012-11-27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"/>
    <x v="1"/>
    <n v="1.17"/>
    <n v="61.578947368421055"/>
    <x v="491"/>
    <d v="2012-11-26T04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"/>
    <x v="3"/>
    <n v="1.02"/>
    <n v="66.826086956521735"/>
    <x v="492"/>
    <d v="2012-12-22T21:30:32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0"/>
    <x v="10"/>
    <n v="1.08"/>
    <n v="58.170731707317074"/>
    <x v="493"/>
    <d v="2012-11-15T00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n v="0"/>
    <b v="0"/>
    <x v="1"/>
    <x v="3"/>
    <n v="0"/>
    <n v="0"/>
    <x v="494"/>
    <d v="2012-11-28T17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"/>
    <x v="7"/>
    <n v="2.2599999999999998"/>
    <n v="118.6144"/>
    <x v="495"/>
    <d v="2012-11-29T23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2"/>
    <x v="14"/>
    <n v="1.23"/>
    <n v="25.347107438016529"/>
    <x v="496"/>
    <d v="2012-11-30T10:00:0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0"/>
    <x v="10"/>
    <n v="1.06"/>
    <n v="56.666666666666664"/>
    <x v="497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n v="70"/>
    <b v="0"/>
    <x v="0"/>
    <x v="2"/>
    <n v="0.23"/>
    <n v="39.228571428571428"/>
    <x v="498"/>
    <d v="2012-12-05T09:23:4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n v="11"/>
    <b v="0"/>
    <x v="4"/>
    <x v="9"/>
    <n v="0.01"/>
    <n v="23.181818181818183"/>
    <x v="499"/>
    <d v="2012-12-07T22:23: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1"/>
    <x v="8"/>
    <n v="1.06"/>
    <n v="23.117647058823529"/>
    <x v="500"/>
    <d v="2012-12-24T23:47: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1"/>
    <x v="12"/>
    <n v="1.32"/>
    <n v="74.149532710280369"/>
    <x v="501"/>
    <d v="2012-12-18T14:2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x v="15"/>
    <n v="1.04"/>
    <n v="52"/>
    <x v="502"/>
    <d v="2012-12-07T0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"/>
    <x v="3"/>
    <n v="2.0299999999999998"/>
    <n v="47.676470588235297"/>
    <x v="503"/>
    <d v="2012-12-31T18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1"/>
    <x v="12"/>
    <n v="1"/>
    <n v="156.77333333333334"/>
    <x v="504"/>
    <d v="2012-12-13T22:17:32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2"/>
    <x v="14"/>
    <n v="1.02"/>
    <n v="82.516129032258064"/>
    <x v="505"/>
    <d v="2012-12-13T22:58:23"/>
  </r>
  <r>
    <n v="919"/>
    <s v="Jazz CD:  Out of The Blue"/>
    <s v="Cool jazz with a New Orleans flavor."/>
    <n v="20000"/>
    <n v="100"/>
    <x v="1"/>
    <x v="0"/>
    <x v="0"/>
    <n v="1355930645"/>
    <n v="1352906645"/>
    <b v="0"/>
    <n v="1"/>
    <b v="0"/>
    <x v="1"/>
    <x v="6"/>
    <n v="0.01"/>
    <n v="100"/>
    <x v="506"/>
    <d v="2012-12-19T15:24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"/>
    <x v="1"/>
    <n v="1.38"/>
    <n v="98.990430622009569"/>
    <x v="507"/>
    <d v="2012-12-15T15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"/>
    <x v="3"/>
    <n v="1.45"/>
    <n v="70.5289837398374"/>
    <x v="508"/>
    <d v="2012-12-15T18:52:08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"/>
    <x v="1"/>
    <n v="2.72"/>
    <n v="48.544642857142854"/>
    <x v="509"/>
    <d v="2012-12-15T22:11: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n v="2"/>
    <b v="0"/>
    <x v="1"/>
    <x v="6"/>
    <n v="0.02"/>
    <n v="22.5"/>
    <x v="510"/>
    <d v="2013-01-16T18:33: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x v="15"/>
    <n v="1.89"/>
    <n v="31.209370860927152"/>
    <x v="511"/>
    <d v="2012-12-20T11:58: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2"/>
    <x v="14"/>
    <n v="2.38"/>
    <n v="33.055555555555557"/>
    <x v="512"/>
    <d v="2012-12-06T01:18: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6"/>
    <x v="13"/>
    <n v="1.0900000000000001"/>
    <n v="73.032980769230775"/>
    <x v="513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n v="1359434672"/>
    <n v="1354250672"/>
    <b v="0"/>
    <n v="147"/>
    <b v="0"/>
    <x v="0"/>
    <x v="2"/>
    <n v="0.5"/>
    <n v="51.224489795918366"/>
    <x v="514"/>
    <d v="2013-01-29T04:44:3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"/>
    <x v="1"/>
    <n v="1.18"/>
    <n v="47.2"/>
    <x v="515"/>
    <d v="2013-01-09T08:48:5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"/>
    <x v="1"/>
    <n v="1.1000000000000001"/>
    <n v="50"/>
    <x v="516"/>
    <d v="2013-01-02T20:5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2"/>
    <x v="14"/>
    <n v="1.56"/>
    <n v="36.530201342281877"/>
    <x v="517"/>
    <d v="2013-01-14T21:20:00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n v="1357176693"/>
    <n v="1354584693"/>
    <b v="0"/>
    <n v="4"/>
    <b v="0"/>
    <x v="2"/>
    <x v="18"/>
    <n v="0.01"/>
    <n v="9"/>
    <x v="518"/>
    <d v="2013-01-03T01:31:33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"/>
    <x v="20"/>
    <n v="1.1200000000000001"/>
    <n v="23.963127962085309"/>
    <x v="519"/>
    <d v="2013-01-07T0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2"/>
    <x v="14"/>
    <n v="1.04"/>
    <n v="42.346938775510203"/>
    <x v="520"/>
    <d v="2013-01-05T17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n v="7"/>
    <b v="0"/>
    <x v="4"/>
    <x v="9"/>
    <n v="0.01"/>
    <n v="3"/>
    <x v="521"/>
    <d v="2013-01-06T00:37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"/>
    <x v="17"/>
    <n v="1.25"/>
    <n v="23.172839506172838"/>
    <x v="522"/>
    <d v="2012-12-28T19:51:0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n v="11"/>
    <b v="0"/>
    <x v="4"/>
    <x v="9"/>
    <n v="0"/>
    <n v="50.909090909090907"/>
    <x v="523"/>
    <d v="2013-01-11T20:00: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n v="0"/>
    <b v="0"/>
    <x v="2"/>
    <x v="18"/>
    <n v="0"/>
    <n v="0"/>
    <x v="524"/>
    <d v="2013-02-01T17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"/>
    <x v="3"/>
    <n v="1.28"/>
    <n v="129.1139240506329"/>
    <x v="525"/>
    <d v="2013-01-13T22:48:33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0"/>
    <x v="0"/>
    <n v="1.1399999999999999"/>
    <n v="161.25517890772127"/>
    <x v="526"/>
    <d v="2013-02-01T18:25:3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"/>
    <x v="1"/>
    <n v="1.46"/>
    <n v="65.214642857142863"/>
    <x v="527"/>
    <d v="2013-01-20T17:21:20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n v="311"/>
    <b v="0"/>
    <x v="4"/>
    <x v="9"/>
    <n v="7.0000000000000007E-2"/>
    <n v="63.569485530546629"/>
    <x v="528"/>
    <d v="2013-02-04T20:2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"/>
    <x v="3"/>
    <n v="1.07"/>
    <n v="53.522727272727273"/>
    <x v="529"/>
    <d v="2013-01-26T05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"/>
    <x v="1"/>
    <n v="1.25"/>
    <n v="44.205882352941174"/>
    <x v="530"/>
    <d v="2013-01-26T22:54: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0"/>
    <x v="10"/>
    <n v="1"/>
    <n v="100"/>
    <x v="531"/>
    <d v="2013-01-24T18:38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"/>
    <x v="1"/>
    <n v="1.44"/>
    <n v="92.547820512820508"/>
    <x v="532"/>
    <d v="2013-02-01T01:08:59"/>
  </r>
  <r>
    <n v="876"/>
    <s v="Sound Of Dobells"/>
    <s v="What was the greatest record shop ever?  DOBELLS!"/>
    <n v="3152"/>
    <n v="1286"/>
    <x v="1"/>
    <x v="1"/>
    <x v="1"/>
    <n v="1359978927"/>
    <n v="1357127727"/>
    <b v="0"/>
    <n v="45"/>
    <b v="0"/>
    <x v="1"/>
    <x v="6"/>
    <n v="0.41"/>
    <n v="28.577777777777779"/>
    <x v="533"/>
    <d v="2013-02-04T11:55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"/>
    <x v="20"/>
    <n v="3.83"/>
    <n v="15.035357142857142"/>
    <x v="534"/>
    <d v="2013-01-16T20:19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"/>
    <x v="1"/>
    <n v="1.0900000000000001"/>
    <n v="132.85714285714286"/>
    <x v="535"/>
    <d v="2013-01-21T07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"/>
    <x v="1"/>
    <n v="1.52"/>
    <n v="27.606060606060606"/>
    <x v="536"/>
    <d v="2013-03-01T13:58:00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0"/>
    <x v="0"/>
    <n v="1.1100000000000001"/>
    <n v="42.517361111111114"/>
    <x v="537"/>
    <d v="2013-02-07T22:40:0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"/>
    <x v="1"/>
    <n v="1.05"/>
    <n v="38.888888888888886"/>
    <x v="538"/>
    <d v="2013-02-28T21:25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n v="15"/>
    <b v="0"/>
    <x v="1"/>
    <x v="6"/>
    <n v="0.11"/>
    <n v="21.8"/>
    <x v="539"/>
    <d v="2013-02-13T22:37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n v="0"/>
    <b v="0"/>
    <x v="2"/>
    <x v="4"/>
    <n v="0"/>
    <n v="0"/>
    <x v="540"/>
    <d v="2013-02-24T23:59:2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"/>
    <x v="17"/>
    <n v="1.08"/>
    <n v="149.46417445482865"/>
    <x v="541"/>
    <d v="2013-02-15T14:21:49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"/>
    <x v="17"/>
    <n v="1.63"/>
    <n v="34.871794871794869"/>
    <x v="542"/>
    <d v="2013-02-16T15:52:38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1"/>
    <x v="8"/>
    <n v="1.1299999999999999"/>
    <n v="109.96308108108107"/>
    <x v="543"/>
    <d v="2013-02-2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"/>
    <x v="3"/>
    <n v="1.1499999999999999"/>
    <n v="57.520187499999999"/>
    <x v="544"/>
    <d v="2013-02-24T09:09: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"/>
    <x v="3"/>
    <n v="1.07"/>
    <n v="48.454545454545453"/>
    <x v="545"/>
    <d v="2013-03-11T18:02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2"/>
    <x v="14"/>
    <n v="1.03"/>
    <n v="77.271186440677965"/>
    <x v="546"/>
    <d v="2013-02-24T21:04:32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"/>
    <x v="1"/>
    <n v="1.05"/>
    <n v="58.370370370370374"/>
    <x v="547"/>
    <d v="2013-03-08T15:42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"/>
    <x v="1"/>
    <n v="2.63"/>
    <n v="42"/>
    <x v="548"/>
    <d v="2013-03-02T07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"/>
    <x v="1"/>
    <n v="1.81"/>
    <n v="31.142758620689655"/>
    <x v="549"/>
    <d v="2013-02-28T14:1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1"/>
    <x v="8"/>
    <n v="1.1100000000000001"/>
    <n v="61.029411764705884"/>
    <x v="550"/>
    <d v="2013-03-01T18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0"/>
    <x v="0"/>
    <n v="3.85"/>
    <n v="32.095833333333331"/>
    <x v="551"/>
    <d v="2013-03-01T19:59:48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2"/>
    <x v="14"/>
    <n v="1.25"/>
    <n v="38.553846153846152"/>
    <x v="552"/>
    <d v="2013-03-01T05:59:00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"/>
    <x v="1"/>
    <n v="2"/>
    <n v="182.12727272727273"/>
    <x v="553"/>
    <d v="2013-02-17T19:25:2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"/>
    <x v="3"/>
    <n v="1.07"/>
    <n v="59.817476635514019"/>
    <x v="554"/>
    <d v="2013-03-09T23:42:1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2"/>
    <x v="14"/>
    <n v="1.34"/>
    <n v="31.80952380952381"/>
    <x v="555"/>
    <d v="2013-03-11T00:00:00"/>
  </r>
  <r>
    <n v="932"/>
    <s v="Mandy Harvey Christmas Album"/>
    <s v="Help me to create my 3rd album, a Christmas CD with 16 Holiday/Original favorites!"/>
    <n v="9500"/>
    <n v="1381"/>
    <x v="1"/>
    <x v="0"/>
    <x v="0"/>
    <n v="1363990545"/>
    <n v="1360106145"/>
    <b v="0"/>
    <n v="30"/>
    <b v="0"/>
    <x v="1"/>
    <x v="6"/>
    <n v="0.15"/>
    <n v="46.033333333333331"/>
    <x v="556"/>
    <d v="2013-03-22T22:15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n v="13"/>
    <b v="0"/>
    <x v="2"/>
    <x v="18"/>
    <n v="0.14000000000000001"/>
    <n v="43.846153846153847"/>
    <x v="557"/>
    <d v="2013-03-08T03:02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0"/>
    <x v="10"/>
    <n v="1.55"/>
    <n v="96.708333333333329"/>
    <x v="558"/>
    <d v="2013-03-03T19:11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"/>
    <x v="20"/>
    <n v="1.33"/>
    <n v="27.301369863013697"/>
    <x v="559"/>
    <d v="2013-03-09T07:28:39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0"/>
    <x v="0"/>
    <n v="1.19"/>
    <n v="61.496215139442228"/>
    <x v="560"/>
    <d v="2013-03-19T16:42:15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"/>
    <x v="7"/>
    <n v="9.2200000000000006"/>
    <n v="192.38876826722338"/>
    <x v="561"/>
    <d v="2013-03-09T21:08:1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"/>
    <x v="7"/>
    <n v="2.09"/>
    <n v="131.98948616600788"/>
    <x v="562"/>
    <d v="2013-03-10T18:07:3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0"/>
    <x v="0"/>
    <n v="1.0900000000000001"/>
    <n v="121.28148148148148"/>
    <x v="563"/>
    <d v="2013-03-25T18:35: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"/>
    <x v="3"/>
    <n v="1.1100000000000001"/>
    <n v="115.3125"/>
    <x v="564"/>
    <d v="2013-03-10T22:38: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"/>
    <x v="7"/>
    <n v="9.7799999999999994"/>
    <n v="21.640147492625371"/>
    <x v="565"/>
    <d v="2013-03-13T2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4"/>
    <x v="19"/>
    <n v="18.57"/>
    <n v="149.03451043338683"/>
    <x v="566"/>
    <d v="2013-03-26T08:23: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0"/>
    <x v="0"/>
    <n v="1.39"/>
    <n v="65.756363636363631"/>
    <x v="567"/>
    <d v="2013-03-16T18:27:47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"/>
    <x v="1"/>
    <n v="2.11"/>
    <n v="95.931818181818187"/>
    <x v="568"/>
    <d v="2013-03-11T04:00:00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"/>
    <x v="1"/>
    <n v="1.1299999999999999"/>
    <n v="66.470588235294116"/>
    <x v="569"/>
    <d v="2013-02-23T08:09:0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"/>
    <x v="7"/>
    <n v="11.32"/>
    <n v="80.727532097004286"/>
    <x v="570"/>
    <d v="2013-04-20T03:38: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"/>
    <x v="7"/>
    <n v="78.14"/>
    <n v="88.601680840609291"/>
    <x v="571"/>
    <d v="2013-03-25T04:08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"/>
    <x v="3"/>
    <n v="4.29"/>
    <n v="64.816470588235291"/>
    <x v="572"/>
    <d v="2013-03-21T18:03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"/>
    <x v="1"/>
    <n v="1.08"/>
    <n v="60.65625"/>
    <x v="573"/>
    <d v="2013-03-22T11:37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"/>
    <x v="17"/>
    <n v="1.48"/>
    <n v="35.44"/>
    <x v="574"/>
    <d v="2013-04-07T20:52: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"/>
    <x v="7"/>
    <n v="14.36"/>
    <n v="74.107684365781708"/>
    <x v="575"/>
    <d v="2013-03-23T22:42:4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"/>
    <x v="3"/>
    <n v="1"/>
    <n v="600"/>
    <x v="576"/>
    <d v="2013-03-29T22:54:5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0"/>
    <x v="0"/>
    <n v="2.83"/>
    <n v="49.880281690140848"/>
    <x v="577"/>
    <d v="2013-03-26T23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1"/>
    <x v="12"/>
    <n v="1.61"/>
    <n v="41.04081632653061"/>
    <x v="578"/>
    <d v="2013-03-28T05:04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n v="1364041163"/>
    <n v="1361884763"/>
    <b v="0"/>
    <n v="1"/>
    <b v="0"/>
    <x v="0"/>
    <x v="2"/>
    <n v="0"/>
    <n v="5"/>
    <x v="579"/>
    <d v="2013-03-23T12:19:23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0"/>
    <x v="0"/>
    <n v="2.93"/>
    <n v="36.612499999999997"/>
    <x v="580"/>
    <d v="2013-03-20T19:05:33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4"/>
    <x v="19"/>
    <n v="1.69"/>
    <n v="32.81666666666667"/>
    <x v="581"/>
    <d v="2013-04-02T15:52:45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n v="5"/>
    <b v="0"/>
    <x v="0"/>
    <x v="2"/>
    <n v="0.03"/>
    <n v="30"/>
    <x v="582"/>
    <d v="2013-04-06T06:16:22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"/>
    <x v="3"/>
    <n v="1.1599999999999999"/>
    <n v="31"/>
    <x v="583"/>
    <d v="2013-04-16T19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"/>
    <x v="1"/>
    <n v="1.1499999999999999"/>
    <n v="39.31"/>
    <x v="584"/>
    <d v="2013-04-09T06:3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n v="3"/>
    <b v="0"/>
    <x v="1"/>
    <x v="6"/>
    <n v="0.12"/>
    <n v="346.66666666666669"/>
    <x v="585"/>
    <d v="2013-04-08T19:17:37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"/>
    <x v="17"/>
    <n v="1.0900000000000001"/>
    <n v="28.937999999999999"/>
    <x v="586"/>
    <d v="2013-04-10T15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2"/>
    <x v="14"/>
    <n v="1.01"/>
    <n v="72.428571428571431"/>
    <x v="587"/>
    <d v="2013-04-12T01:01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"/>
    <x v="3"/>
    <n v="1.29"/>
    <n v="99.382239382239376"/>
    <x v="588"/>
    <d v="2013-04-29T04:02: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0"/>
    <x v="0"/>
    <n v="1.1200000000000001"/>
    <n v="61.301369863013697"/>
    <x v="589"/>
    <d v="2013-04-14T21:03:5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"/>
    <x v="7"/>
    <n v="1.7"/>
    <n v="67.417903225806455"/>
    <x v="590"/>
    <d v="2013-04-22T12:59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"/>
    <x v="7"/>
    <n v="1.53"/>
    <n v="138.49458483754512"/>
    <x v="591"/>
    <d v="2013-04-17T18:15:4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0"/>
    <x v="0"/>
    <n v="1.08"/>
    <n v="117.84759124087591"/>
    <x v="592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0"/>
    <x v="0"/>
    <n v="1.03"/>
    <n v="86.84882352941176"/>
    <x v="593"/>
    <d v="2013-05-01T04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"/>
    <x v="1"/>
    <n v="1.04"/>
    <n v="46.133333333333333"/>
    <x v="594"/>
    <d v="2013-04-22T21:00:0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0"/>
    <x v="10"/>
    <n v="1.1499999999999999"/>
    <n v="85.957446808510639"/>
    <x v="595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0"/>
    <x v="0"/>
    <n v="1"/>
    <n v="202.42307692307693"/>
    <x v="596"/>
    <d v="2013-04-08T04:33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n v="3"/>
    <b v="0"/>
    <x v="4"/>
    <x v="9"/>
    <n v="0.02"/>
    <n v="34.666666666666664"/>
    <x v="597"/>
    <d v="2013-04-27T21:16:3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0"/>
    <x v="10"/>
    <n v="2.4700000000000002"/>
    <n v="78.723404255319153"/>
    <x v="598"/>
    <d v="2013-05-31T14:42: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n v="15"/>
    <b v="0"/>
    <x v="2"/>
    <x v="4"/>
    <n v="0.25"/>
    <n v="46.733333333333334"/>
    <x v="599"/>
    <d v="2013-05-01T21:42:37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"/>
    <x v="3"/>
    <n v="1"/>
    <n v="27.272727272727273"/>
    <x v="600"/>
    <d v="2013-04-15T22:16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2"/>
    <x v="14"/>
    <n v="1.79"/>
    <n v="53.729729729729726"/>
    <x v="601"/>
    <d v="2013-05-03T13:44:05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6"/>
    <x v="13"/>
    <n v="1.0900000000000001"/>
    <n v="88.588631921824103"/>
    <x v="602"/>
    <d v="2013-05-04T13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n v="21"/>
    <b v="0"/>
    <x v="1"/>
    <x v="6"/>
    <n v="0.24"/>
    <n v="34.761904761904759"/>
    <x v="603"/>
    <d v="2013-05-04T14:00:3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"/>
    <x v="1"/>
    <n v="1.22"/>
    <n v="85.5"/>
    <x v="604"/>
    <d v="2013-05-06T07:00:5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"/>
    <x v="1"/>
    <n v="1.04"/>
    <n v="56.412162162162161"/>
    <x v="605"/>
    <d v="2013-05-06T19:12:1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"/>
    <x v="3"/>
    <n v="1.03"/>
    <n v="77.352941176470594"/>
    <x v="606"/>
    <d v="2013-05-07T15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"/>
    <x v="3"/>
    <n v="1"/>
    <n v="48.07692307692308"/>
    <x v="607"/>
    <d v="2013-05-09T02:27:33"/>
  </r>
  <r>
    <n v="2763"/>
    <s v="My Christmas Star"/>
    <s v="How Santa finds childrens homes without getting lost by following certain stars."/>
    <n v="39400"/>
    <n v="90"/>
    <x v="1"/>
    <x v="0"/>
    <x v="0"/>
    <n v="1369403684"/>
    <n v="1365515684"/>
    <b v="0"/>
    <n v="3"/>
    <b v="0"/>
    <x v="2"/>
    <x v="18"/>
    <n v="0"/>
    <n v="30"/>
    <x v="608"/>
    <d v="2013-05-24T13:54: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"/>
    <x v="3"/>
    <n v="1.34"/>
    <n v="62.38"/>
    <x v="609"/>
    <d v="2013-05-09T16:33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x v="22"/>
    <n v="1.1000000000000001"/>
    <n v="41.68181818181818"/>
    <x v="610"/>
    <d v="2013-05-11T01:22:24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x v="15"/>
    <n v="1.1399999999999999"/>
    <n v="77.335806451612896"/>
    <x v="61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0"/>
    <x v="0"/>
    <n v="1.2"/>
    <n v="46.8828125"/>
    <x v="61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n v="1368550060"/>
    <n v="1365958060"/>
    <b v="0"/>
    <n v="49"/>
    <b v="0"/>
    <x v="0"/>
    <x v="2"/>
    <n v="0.08"/>
    <n v="16.755102040816325"/>
    <x v="61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0"/>
    <x v="0"/>
    <n v="1.02"/>
    <n v="104.82352941176471"/>
    <x v="61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n v="1368792499"/>
    <n v="1366200499"/>
    <b v="0"/>
    <n v="125"/>
    <b v="0"/>
    <x v="0"/>
    <x v="2"/>
    <n v="0.22"/>
    <n v="66.520080000000007"/>
    <x v="615"/>
    <d v="2013-05-17T12:08: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"/>
    <x v="1"/>
    <n v="1.0900000000000001"/>
    <n v="75.384615384615387"/>
    <x v="616"/>
    <d v="2013-05-07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2"/>
    <x v="14"/>
    <n v="1.02"/>
    <n v="37.466029411764708"/>
    <x v="617"/>
    <d v="2013-05-20T00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"/>
    <x v="7"/>
    <n v="1.21"/>
    <n v="55.806451612903224"/>
    <x v="618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"/>
    <x v="7"/>
    <n v="1.48"/>
    <n v="91.82989803350327"/>
    <x v="619"/>
    <d v="2013-05-23T15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"/>
    <x v="1"/>
    <n v="1.02"/>
    <n v="88.037643678160919"/>
    <x v="620"/>
    <d v="2013-05-24T00:30: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"/>
    <x v="7"/>
    <n v="1.91"/>
    <n v="86.163845492085343"/>
    <x v="621"/>
    <d v="2013-05-31T12:00:00"/>
  </r>
  <r>
    <n v="1569"/>
    <s v="to be removed (Canceled)"/>
    <s v="to be removed"/>
    <n v="30000"/>
    <n v="0"/>
    <x v="2"/>
    <x v="0"/>
    <x v="0"/>
    <n v="1369498714"/>
    <n v="1366906714"/>
    <b v="0"/>
    <n v="0"/>
    <b v="0"/>
    <x v="2"/>
    <x v="5"/>
    <n v="0"/>
    <n v="0"/>
    <x v="622"/>
    <d v="2013-05-25T16:18: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"/>
    <x v="7"/>
    <n v="1.18"/>
    <n v="97.191780821917803"/>
    <x v="623"/>
    <d v="2013-05-28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1"/>
    <x v="8"/>
    <n v="1.03"/>
    <n v="43.621621621621621"/>
    <x v="624"/>
    <d v="2013-05-31T17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6"/>
    <x v="13"/>
    <n v="3.51"/>
    <n v="71.237487309644663"/>
    <x v="625"/>
    <d v="2013-05-27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"/>
    <x v="3"/>
    <n v="1.3"/>
    <n v="28"/>
    <x v="626"/>
    <d v="2013-05-31T00:00:0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0"/>
    <x v="0"/>
    <n v="1"/>
    <n v="110.06849315068493"/>
    <x v="627"/>
    <d v="2013-06-29T20:13: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"/>
    <x v="17"/>
    <n v="11.82"/>
    <n v="29.187190495010373"/>
    <x v="628"/>
    <d v="2013-05-14T20:55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"/>
    <x v="1"/>
    <n v="4.97"/>
    <n v="51.720833333333331"/>
    <x v="629"/>
    <d v="2013-05-26T23:54:3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n v="1370470430"/>
    <n v="1367878430"/>
    <b v="0"/>
    <n v="13"/>
    <b v="0"/>
    <x v="0"/>
    <x v="2"/>
    <n v="0.01"/>
    <n v="11.76923076923077"/>
    <x v="630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0"/>
    <x v="0"/>
    <n v="1.06"/>
    <n v="72.482837528604122"/>
    <x v="631"/>
    <d v="2013-06-06T13:34:5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2"/>
    <x v="14"/>
    <n v="1.02"/>
    <n v="141.42340425531913"/>
    <x v="632"/>
    <d v="2013-06-11T15:33:2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"/>
    <x v="3"/>
    <n v="1.27"/>
    <n v="48.846153846153847"/>
    <x v="633"/>
    <d v="2013-07-07T13:24:4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0"/>
    <x v="10"/>
    <n v="1.1499999999999999"/>
    <n v="123.28571428571429"/>
    <x v="634"/>
    <d v="2013-06-02T18:03:12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"/>
    <x v="1"/>
    <n v="1.33"/>
    <n v="42.609200000000001"/>
    <x v="635"/>
    <d v="2013-06-08T00:01: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n v="1370204367"/>
    <n v="1368476367"/>
    <b v="0"/>
    <n v="0"/>
    <b v="0"/>
    <x v="0"/>
    <x v="2"/>
    <n v="0"/>
    <n v="0"/>
    <x v="636"/>
    <d v="2013-06-02T20:19:27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"/>
    <x v="1"/>
    <n v="1.25"/>
    <n v="37.074074074074076"/>
    <x v="637"/>
    <d v="2013-06-05T00:00:32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n v="1373665860"/>
    <n v="1368579457"/>
    <b v="0"/>
    <n v="8"/>
    <b v="0"/>
    <x v="1"/>
    <x v="16"/>
    <n v="0.03"/>
    <n v="30.125"/>
    <x v="638"/>
    <d v="2013-07-12T21:51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0"/>
    <x v="10"/>
    <n v="1.48"/>
    <n v="322.39130434782606"/>
    <x v="639"/>
    <d v="2013-06-06T19:32: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n v="1369932825"/>
    <n v="1368723225"/>
    <b v="0"/>
    <n v="0"/>
    <b v="0"/>
    <x v="4"/>
    <x v="9"/>
    <n v="0"/>
    <n v="0"/>
    <x v="640"/>
    <d v="2013-05-30T16:53:45"/>
  </r>
  <r>
    <n v="1493"/>
    <s v="The Great Grand Zeppelin Chase"/>
    <s v="Help illustrate the sequel to the bestselling _x000a_The Transylvania Flying Squad of Detectives"/>
    <n v="2400"/>
    <n v="0"/>
    <x v="1"/>
    <x v="0"/>
    <x v="0"/>
    <n v="1371415675"/>
    <n v="1368823675"/>
    <b v="0"/>
    <n v="0"/>
    <b v="0"/>
    <x v="2"/>
    <x v="4"/>
    <n v="0"/>
    <n v="0"/>
    <x v="641"/>
    <d v="2013-06-16T20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n v="1371726258"/>
    <n v="1369134258"/>
    <b v="0"/>
    <n v="0"/>
    <b v="0"/>
    <x v="2"/>
    <x v="18"/>
    <n v="0"/>
    <n v="0"/>
    <x v="642"/>
    <d v="2013-06-20T11:04:18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"/>
    <x v="3"/>
    <n v="1.34"/>
    <n v="31.659810426540286"/>
    <x v="643"/>
    <d v="2013-06-21T03:31: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n v="2"/>
    <b v="0"/>
    <x v="1"/>
    <x v="6"/>
    <n v="0.01"/>
    <n v="20"/>
    <x v="644"/>
    <d v="2013-06-30T19:58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n v="123"/>
    <b v="0"/>
    <x v="4"/>
    <x v="9"/>
    <n v="0.09"/>
    <n v="65.666666666666671"/>
    <x v="645"/>
    <d v="2013-07-07T05:28:2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2"/>
    <x v="14"/>
    <n v="1.47"/>
    <n v="48.449664429530202"/>
    <x v="646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"/>
    <x v="1"/>
    <n v="1.31"/>
    <n v="96.08"/>
    <x v="647"/>
    <d v="2013-07-01T03:59:00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4"/>
    <x v="19"/>
    <n v="12.12"/>
    <n v="27.226630727762803"/>
    <x v="648"/>
    <d v="2013-06-25T05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"/>
    <x v="7"/>
    <n v="4.21"/>
    <n v="164.90686274509804"/>
    <x v="649"/>
    <d v="2013-07-01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"/>
    <x v="3"/>
    <n v="1.1599999999999999"/>
    <n v="152.54385964912279"/>
    <x v="650"/>
    <d v="2013-07-02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2"/>
    <x v="14"/>
    <n v="1.83"/>
    <n v="71.443218390804603"/>
    <x v="651"/>
    <d v="2013-07-05T00:5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6"/>
    <x v="13"/>
    <n v="1.31"/>
    <n v="50.531468531468533"/>
    <x v="652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0"/>
    <x v="10"/>
    <n v="1.73"/>
    <n v="86.666666666666671"/>
    <x v="653"/>
    <d v="2013-07-08T00:26:2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"/>
    <x v="7"/>
    <n v="3.47"/>
    <n v="29.310782241014799"/>
    <x v="654"/>
    <d v="2013-07-13T21:35: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"/>
    <x v="1"/>
    <n v="1.03"/>
    <n v="88.325937499999995"/>
    <x v="655"/>
    <d v="2013-07-03T04:59:0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"/>
    <x v="1"/>
    <n v="1.04"/>
    <n v="86.666666666666671"/>
    <x v="656"/>
    <d v="2013-07-10T16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"/>
    <x v="1"/>
    <n v="1.05"/>
    <n v="42.02"/>
    <x v="657"/>
    <d v="2013-07-11T20:01:43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n v="1"/>
    <b v="0"/>
    <x v="2"/>
    <x v="4"/>
    <n v="0"/>
    <n v="1"/>
    <x v="658"/>
    <d v="2013-07-31T19:43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"/>
    <x v="7"/>
    <n v="3.75"/>
    <n v="186.81393034825871"/>
    <x v="659"/>
    <d v="2013-08-19T08:01:09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n v="148"/>
    <b v="0"/>
    <x v="4"/>
    <x v="9"/>
    <n v="0.03"/>
    <n v="34.128378378378379"/>
    <x v="660"/>
    <d v="2013-08-04T23:06:22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x v="15"/>
    <n v="1.1399999999999999"/>
    <n v="82.608695652173907"/>
    <x v="661"/>
    <d v="2013-07-22T20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"/>
    <x v="1"/>
    <n v="1.02"/>
    <n v="140.85534591194968"/>
    <x v="662"/>
    <d v="2013-07-24T14:02:3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"/>
    <x v="7"/>
    <n v="16.78"/>
    <n v="20.465926829268295"/>
    <x v="663"/>
    <d v="2013-07-25T16:21:2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"/>
    <x v="1"/>
    <n v="1.03"/>
    <n v="62.166666666666664"/>
    <x v="664"/>
    <d v="2013-07-26T01:30:3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"/>
    <x v="20"/>
    <n v="1.01"/>
    <n v="51.304347826086953"/>
    <x v="665"/>
    <d v="2013-07-27T01:27:16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"/>
    <x v="3"/>
    <n v="1.2"/>
    <n v="48.54854838709678"/>
    <x v="666"/>
    <d v="2013-08-02T01:49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"/>
    <x v="1"/>
    <n v="1.01"/>
    <n v="42.111111111111114"/>
    <x v="667"/>
    <d v="2013-08-27T16:31:29"/>
  </r>
  <r>
    <n v="436"/>
    <s v="Blinky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n v="0"/>
    <b v="0"/>
    <x v="0"/>
    <x v="2"/>
    <n v="0"/>
    <n v="0"/>
    <x v="668"/>
    <d v="2013-07-31T08:41:5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n v="3"/>
    <b v="0"/>
    <x v="2"/>
    <x v="4"/>
    <n v="0.01"/>
    <n v="7"/>
    <x v="669"/>
    <d v="2013-07-31T23:32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"/>
    <x v="1"/>
    <n v="1.62"/>
    <n v="62.522107969151669"/>
    <x v="670"/>
    <d v="2013-08-07T20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"/>
    <x v="1"/>
    <n v="1.1100000000000001"/>
    <n v="104.72972972972973"/>
    <x v="671"/>
    <d v="2013-07-28T17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1"/>
    <x v="8"/>
    <n v="1.1599999999999999"/>
    <n v="7.25"/>
    <x v="672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"/>
    <x v="17"/>
    <n v="1.17"/>
    <n v="92.157795275590544"/>
    <x v="673"/>
    <d v="2013-07-26T17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2"/>
    <x v="14"/>
    <n v="1.0900000000000001"/>
    <n v="43.64"/>
    <x v="674"/>
    <d v="2013-09-07T22:25:31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n v="140"/>
    <b v="0"/>
    <x v="0"/>
    <x v="2"/>
    <n v="0.19"/>
    <n v="55.457142857142856"/>
    <x v="675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n v="1376140520"/>
    <n v="1373548520"/>
    <b v="0"/>
    <n v="1"/>
    <b v="0"/>
    <x v="0"/>
    <x v="2"/>
    <n v="0"/>
    <n v="250"/>
    <x v="676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6"/>
    <x v="13"/>
    <n v="1.27"/>
    <n v="96.300911854103347"/>
    <x v="677"/>
    <d v="2013-08-16T11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n v="1376563408"/>
    <n v="1373971408"/>
    <b v="0"/>
    <n v="1"/>
    <b v="0"/>
    <x v="2"/>
    <x v="4"/>
    <n v="0"/>
    <n v="5"/>
    <x v="678"/>
    <d v="2013-08-15T10:43: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x v="15"/>
    <n v="1.1499999999999999"/>
    <n v="39.672727272727272"/>
    <x v="679"/>
    <d v="2013-08-18T15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n v="1377734091"/>
    <n v="1374882891"/>
    <b v="0"/>
    <n v="2"/>
    <b v="0"/>
    <x v="2"/>
    <x v="5"/>
    <n v="0.01"/>
    <n v="14"/>
    <x v="680"/>
    <d v="2013-08-28T23:54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1"/>
    <x v="8"/>
    <n v="1.07"/>
    <n v="59.460317460317462"/>
    <x v="681"/>
    <d v="2013-09-26T10:46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4"/>
    <x v="19"/>
    <n v="1.71"/>
    <n v="25.42547309833024"/>
    <x v="682"/>
    <d v="2013-09-03T04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2"/>
    <x v="14"/>
    <n v="1.6"/>
    <n v="4.9230769230769234"/>
    <x v="683"/>
    <d v="2013-09-29T10:11:0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n v="94"/>
    <b v="0"/>
    <x v="4"/>
    <x v="9"/>
    <n v="0.05"/>
    <n v="267.80851063829789"/>
    <x v="684"/>
    <d v="2013-08-30T12:53:4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"/>
    <x v="1"/>
    <n v="2.13"/>
    <n v="38.175462686567165"/>
    <x v="685"/>
    <d v="2013-08-31T14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n v="1377995523"/>
    <n v="1375403523"/>
    <b v="0"/>
    <n v="5"/>
    <b v="0"/>
    <x v="1"/>
    <x v="6"/>
    <n v="0"/>
    <n v="12.4"/>
    <x v="686"/>
    <d v="2013-09-01T00:32:03"/>
  </r>
  <r>
    <n v="2156"/>
    <s v="Beyond Black Space"/>
    <s v="Captain and manage your ship along with your crew in this deep space adventure! (PC/Linux/Mac)"/>
    <n v="56000"/>
    <n v="1493"/>
    <x v="1"/>
    <x v="0"/>
    <x v="0"/>
    <n v="1379363406"/>
    <n v="1375475406"/>
    <b v="0"/>
    <n v="83"/>
    <b v="0"/>
    <x v="4"/>
    <x v="9"/>
    <n v="0.03"/>
    <n v="17.987951807228917"/>
    <x v="687"/>
    <d v="2013-09-16T20:30:0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x v="15"/>
    <n v="1.0900000000000001"/>
    <n v="40.073529411764703"/>
    <x v="688"/>
    <d v="2013-08-23T19:04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"/>
    <x v="7"/>
    <n v="14.62"/>
    <n v="40.762081784386616"/>
    <x v="689"/>
    <d v="2013-09-06T19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"/>
    <x v="1"/>
    <n v="1"/>
    <n v="107.21428571428571"/>
    <x v="690"/>
    <d v="2013-09-06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"/>
    <x v="1"/>
    <n v="1.27"/>
    <n v="59.233333333333334"/>
    <x v="691"/>
    <d v="2013-09-10T03:59:00"/>
  </r>
  <r>
    <n v="2144"/>
    <s v="Project Starborn"/>
    <s v="A thousand community-built sandbox games (and more!) with a fully-customizable game engine."/>
    <n v="35500"/>
    <n v="607"/>
    <x v="1"/>
    <x v="0"/>
    <x v="0"/>
    <n v="1379164040"/>
    <n v="1376399240"/>
    <b v="0"/>
    <n v="24"/>
    <b v="0"/>
    <x v="4"/>
    <x v="9"/>
    <n v="0.02"/>
    <n v="25.291666666666668"/>
    <x v="692"/>
    <d v="2013-09-14T13:07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"/>
    <x v="17"/>
    <n v="1.1200000000000001"/>
    <n v="44.315789473684212"/>
    <x v="693"/>
    <d v="2013-09-13T17:28: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n v="3"/>
    <b v="0"/>
    <x v="0"/>
    <x v="2"/>
    <n v="0"/>
    <n v="1"/>
    <x v="694"/>
    <d v="2013-09-13T17:56: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"/>
    <x v="1"/>
    <n v="1.01"/>
    <n v="112.61111111111111"/>
    <x v="695"/>
    <d v="2013-09-15T21:1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0"/>
    <x v="0"/>
    <n v="2.29"/>
    <n v="56.901438721136763"/>
    <x v="696"/>
    <d v="2013-09-19T18:08:4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n v="1381090870"/>
    <n v="1377030070"/>
    <b v="0"/>
    <n v="1"/>
    <b v="0"/>
    <x v="1"/>
    <x v="16"/>
    <n v="0.01"/>
    <n v="40"/>
    <x v="697"/>
    <d v="2013-10-06T20:21:1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"/>
    <x v="1"/>
    <n v="1.17"/>
    <n v="76.92307692307692"/>
    <x v="698"/>
    <d v="2013-09-20T20:17:27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1"/>
    <x v="8"/>
    <n v="1.04"/>
    <n v="55.769230769230766"/>
    <x v="699"/>
    <d v="2013-10-01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n v="1382478278"/>
    <n v="1377294278"/>
    <b v="0"/>
    <n v="3"/>
    <b v="0"/>
    <x v="1"/>
    <x v="16"/>
    <n v="0.04"/>
    <n v="44"/>
    <x v="700"/>
    <d v="2013-10-22T21:4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n v="5"/>
    <b v="0"/>
    <x v="0"/>
    <x v="2"/>
    <n v="0.02"/>
    <n v="4.8"/>
    <x v="701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0"/>
    <x v="0"/>
    <n v="1.33"/>
    <n v="100.08204511278196"/>
    <x v="702"/>
    <d v="2013-1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n v="19"/>
    <b v="0"/>
    <x v="2"/>
    <x v="4"/>
    <n v="0.31"/>
    <n v="47.10526315789474"/>
    <x v="703"/>
    <d v="2013-10-02T13:2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1"/>
    <x v="12"/>
    <n v="1.1100000000000001"/>
    <n v="554"/>
    <x v="704"/>
    <d v="2013-09-18T14:49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"/>
    <x v="1"/>
    <n v="1.01"/>
    <n v="109.70695652173914"/>
    <x v="705"/>
    <d v="2013-10-07T01:21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1"/>
    <x v="8"/>
    <n v="1.1200000000000001"/>
    <n v="60.153846153846153"/>
    <x v="706"/>
    <d v="2013-10-05T05:00:0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n v="1381306687"/>
    <n v="1378714687"/>
    <b v="0"/>
    <n v="3"/>
    <b v="0"/>
    <x v="4"/>
    <x v="9"/>
    <n v="0"/>
    <n v="3.3333333333333335"/>
    <x v="707"/>
    <d v="2013-10-09T08:18:0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1"/>
    <x v="12"/>
    <n v="1.42"/>
    <n v="88.46875"/>
    <x v="708"/>
    <d v="2013-10-09T10:27: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x v="2"/>
    <n v="1381723140"/>
    <n v="1378735983"/>
    <b v="1"/>
    <n v="39"/>
    <b v="1"/>
    <x v="1"/>
    <x v="23"/>
    <n v="1.04"/>
    <n v="66.871794871794876"/>
    <x v="709"/>
    <d v="2013-10-14T03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x v="2"/>
    <n v="1381934015"/>
    <n v="1378737215"/>
    <b v="1"/>
    <n v="682"/>
    <b v="1"/>
    <x v="3"/>
    <x v="7"/>
    <n v="1.98"/>
    <n v="101.85532258064516"/>
    <x v="710"/>
    <d v="2013-10-16T14:33:35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0"/>
    <x v="0"/>
    <n v="1.1000000000000001"/>
    <n v="157.33048433048432"/>
    <x v="711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0"/>
    <x v="0"/>
    <n v="1.03"/>
    <n v="91.480769230769226"/>
    <x v="712"/>
    <d v="2013-10-12T01:31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"/>
    <x v="17"/>
    <n v="1.39"/>
    <n v="103.20238095238095"/>
    <x v="713"/>
    <d v="2013-10-16T13:01:4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n v="1382017085"/>
    <n v="1379425085"/>
    <b v="0"/>
    <n v="5"/>
    <b v="0"/>
    <x v="0"/>
    <x v="2"/>
    <n v="0.02"/>
    <n v="9"/>
    <x v="714"/>
    <d v="2013-10-17T13:38:05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"/>
    <x v="7"/>
    <n v="1.24"/>
    <n v="194.26193717277485"/>
    <x v="715"/>
    <d v="2013-10-16T03:59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"/>
    <x v="3"/>
    <n v="1.1000000000000001"/>
    <n v="31.826923076923077"/>
    <x v="716"/>
    <d v="2013-10-11T00:00:00"/>
  </r>
  <r>
    <n v="2136"/>
    <s v="Dark Paradise"/>
    <s v="A dark and twisted game with physiological madness and corruption as a man becomes the ultimate bio weapon."/>
    <n v="80000"/>
    <n v="47.69"/>
    <x v="1"/>
    <x v="0"/>
    <x v="0"/>
    <n v="1382184786"/>
    <n v="1379592786"/>
    <b v="0"/>
    <n v="4"/>
    <b v="0"/>
    <x v="4"/>
    <x v="9"/>
    <n v="0"/>
    <n v="11.922499999999999"/>
    <x v="717"/>
    <d v="2013-10-19T12:13: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n v="0"/>
    <b v="0"/>
    <x v="2"/>
    <x v="18"/>
    <n v="0"/>
    <n v="0"/>
    <x v="718"/>
    <d v="2013-10-05T20:51: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n v="79"/>
    <b v="0"/>
    <x v="1"/>
    <x v="6"/>
    <n v="0.42"/>
    <n v="34.177215189873415"/>
    <x v="719"/>
    <d v="2013-10-16T09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"/>
    <x v="24"/>
    <n v="1.03"/>
    <n v="85.75"/>
    <x v="720"/>
    <d v="2013-10-25T23:00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0"/>
    <x v="0"/>
    <n v="1.01"/>
    <n v="160.16473684210527"/>
    <x v="721"/>
    <d v="2013-11-05T18:39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"/>
    <x v="1"/>
    <n v="1.38"/>
    <n v="34.170212765957444"/>
    <x v="722"/>
    <d v="2013-10-24T23:42:49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"/>
    <x v="1"/>
    <n v="1.46"/>
    <n v="64.620253164556956"/>
    <x v="723"/>
    <d v="2013-11-01T19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1"/>
    <x v="8"/>
    <n v="1.02"/>
    <n v="57.535211267605632"/>
    <x v="724"/>
    <d v="2013-10-18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"/>
    <x v="1"/>
    <n v="1.66"/>
    <n v="31.823529411764707"/>
    <x v="725"/>
    <d v="2013-10-29T15:54:4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n v="3"/>
    <b v="0"/>
    <x v="0"/>
    <x v="2"/>
    <n v="0.01"/>
    <n v="20.333333333333332"/>
    <x v="726"/>
    <d v="2013-10-22T03:59:00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"/>
    <x v="1"/>
    <n v="1.04"/>
    <n v="77.75"/>
    <x v="727"/>
    <d v="2013-10-16T00:04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"/>
    <x v="20"/>
    <n v="1.1399999999999999"/>
    <n v="55.796747967479675"/>
    <x v="728"/>
    <d v="2013-11-04T01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"/>
    <x v="1"/>
    <n v="1.1399999999999999"/>
    <n v="80.588235294117652"/>
    <x v="729"/>
    <d v="2013-11-01T15:03:4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0"/>
    <x v="0"/>
    <n v="1.05"/>
    <n v="67.771551724137936"/>
    <x v="730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n v="1383418996"/>
    <n v="1380826996"/>
    <b v="0"/>
    <n v="0"/>
    <b v="0"/>
    <x v="0"/>
    <x v="2"/>
    <n v="0"/>
    <n v="0"/>
    <x v="731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x v="15"/>
    <n v="1.06"/>
    <n v="34.791044776119406"/>
    <x v="732"/>
    <d v="2013-11-02T20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x v="2"/>
    <n v="1383430145"/>
    <n v="1380838145"/>
    <b v="0"/>
    <n v="6"/>
    <b v="0"/>
    <x v="2"/>
    <x v="4"/>
    <n v="0.02"/>
    <n v="17.5"/>
    <x v="733"/>
    <d v="2013-11-02T22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n v="2"/>
    <b v="0"/>
    <x v="1"/>
    <x v="6"/>
    <n v="0.01"/>
    <n v="20"/>
    <x v="734"/>
    <d v="2013-11-03T20:09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n v="1"/>
    <b v="0"/>
    <x v="2"/>
    <x v="5"/>
    <n v="0.01"/>
    <n v="67"/>
    <x v="735"/>
    <d v="2013-11-07T02:00:03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"/>
    <x v="1"/>
    <n v="1"/>
    <n v="41.851833333333339"/>
    <x v="736"/>
    <d v="2013-11-07T21:58:03"/>
  </r>
  <r>
    <n v="2138"/>
    <s v="Tales Of Tameria - Dawning Light"/>
    <s v="A game with a mixture of a few genres from RPG, Simulation and to adventure elements."/>
    <n v="1000"/>
    <n v="128"/>
    <x v="1"/>
    <x v="1"/>
    <x v="1"/>
    <n v="1383959939"/>
    <n v="1381364339"/>
    <b v="0"/>
    <n v="12"/>
    <b v="0"/>
    <x v="4"/>
    <x v="9"/>
    <n v="0.13"/>
    <n v="10.666666666666666"/>
    <x v="737"/>
    <d v="2013-11-09T01:1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"/>
    <x v="1"/>
    <n v="1.04"/>
    <n v="60.859375"/>
    <x v="738"/>
    <d v="2013-11-13T05:59:0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0"/>
    <x v="10"/>
    <n v="1.31"/>
    <n v="65.384615384615387"/>
    <x v="739"/>
    <d v="2013-11-14T05:59:0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n v="1384179548"/>
    <n v="1381583948"/>
    <b v="0"/>
    <n v="4"/>
    <b v="0"/>
    <x v="1"/>
    <x v="6"/>
    <n v="0"/>
    <n v="42.5"/>
    <x v="740"/>
    <d v="2013-11-11T14:19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"/>
    <x v="7"/>
    <n v="2.63"/>
    <n v="272.35590732591254"/>
    <x v="741"/>
    <d v="2013-11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"/>
    <x v="1"/>
    <n v="1.02"/>
    <n v="246.29032258064515"/>
    <x v="742"/>
    <d v="2013-11-13T17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4"/>
    <x v="19"/>
    <n v="1.57"/>
    <n v="67.970099667774093"/>
    <x v="743"/>
    <d v="2013-11-13T20:22:3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n v="1384448822"/>
    <n v="1381853222"/>
    <b v="0"/>
    <n v="0"/>
    <b v="0"/>
    <x v="1"/>
    <x v="6"/>
    <n v="0"/>
    <n v="0"/>
    <x v="744"/>
    <d v="2013-11-14T17:07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n v="890"/>
    <b v="0"/>
    <x v="3"/>
    <x v="25"/>
    <n v="0.82"/>
    <n v="120.39184269662923"/>
    <x v="745"/>
    <d v="2013-11-22T16:00:00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"/>
    <x v="20"/>
    <n v="1"/>
    <n v="285.71428571428572"/>
    <x v="746"/>
    <d v="2013-11-16T05:39:33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4"/>
    <x v="19"/>
    <n v="13.6"/>
    <n v="53.865251485148519"/>
    <x v="747"/>
    <d v="2013-11-27T03:02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n v="4"/>
    <b v="0"/>
    <x v="1"/>
    <x v="3"/>
    <n v="0.04"/>
    <n v="31.25"/>
    <x v="748"/>
    <d v="2013-11-21T17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n v="48"/>
    <b v="0"/>
    <x v="1"/>
    <x v="6"/>
    <n v="0.18"/>
    <n v="52.916666666666664"/>
    <x v="749"/>
    <d v="2013-11-22T12:35: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"/>
    <x v="1"/>
    <n v="1.07"/>
    <n v="64.44"/>
    <x v="750"/>
    <d v="2013-12-06T23:22:00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n v="1385447459"/>
    <n v="1382679059"/>
    <b v="0"/>
    <n v="21"/>
    <b v="0"/>
    <x v="4"/>
    <x v="9"/>
    <n v="0.39"/>
    <n v="40.476190476190474"/>
    <x v="751"/>
    <d v="2013-11-26T06:30: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1"/>
    <x v="12"/>
    <n v="1.01"/>
    <n v="64.714285714285708"/>
    <x v="752"/>
    <d v="2013-11-24T12:49:53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4"/>
    <x v="19"/>
    <n v="1.28"/>
    <n v="75.133028169014082"/>
    <x v="753"/>
    <d v="2013-12-01T04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n v="89"/>
    <b v="0"/>
    <x v="4"/>
    <x v="9"/>
    <n v="0.3"/>
    <n v="51.292134831460672"/>
    <x v="754"/>
    <d v="2013-11-27T06:41:54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"/>
    <x v="7"/>
    <n v="1.2"/>
    <n v="80.991037735849048"/>
    <x v="755"/>
    <d v="2013-12-02T22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n v="5"/>
    <b v="0"/>
    <x v="1"/>
    <x v="6"/>
    <n v="0.03"/>
    <n v="32"/>
    <x v="756"/>
    <d v="2013-11-27T22:08: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n v="2"/>
    <b v="0"/>
    <x v="0"/>
    <x v="2"/>
    <n v="0.05"/>
    <n v="62.5"/>
    <x v="757"/>
    <d v="2013-12-01T21:01:42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n v="24"/>
    <b v="0"/>
    <x v="4"/>
    <x v="9"/>
    <n v="0.05"/>
    <n v="17.708333333333332"/>
    <x v="758"/>
    <d v="2013-12-09T05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n v="12"/>
    <b v="0"/>
    <x v="1"/>
    <x v="6"/>
    <n v="0.05"/>
    <n v="27.083333333333332"/>
    <x v="759"/>
    <d v="2013-11-29T14:28: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"/>
    <x v="7"/>
    <n v="3"/>
    <n v="70.041118881118877"/>
    <x v="760"/>
    <d v="2013-12-30T06:02:33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"/>
    <x v="7"/>
    <n v="2.48"/>
    <n v="27.472841328413285"/>
    <x v="761"/>
    <d v="2013-11-15T23:15:0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2"/>
    <x v="14"/>
    <n v="3.15"/>
    <n v="105.04629629629629"/>
    <x v="762"/>
    <d v="2013-11-2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"/>
    <x v="1"/>
    <n v="2.02"/>
    <n v="55.697247706422019"/>
    <x v="763"/>
    <d v="2013-12-01T21:17:3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"/>
    <x v="1"/>
    <n v="1.01"/>
    <n v="74.953703703703709"/>
    <x v="764"/>
    <d v="2013-12-01T21:21:07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0"/>
    <x v="10"/>
    <n v="1.07"/>
    <n v="273.82978723404256"/>
    <x v="765"/>
    <d v="2013-12-10T02:00:5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n v="1387077299"/>
    <n v="1383621299"/>
    <b v="0"/>
    <n v="6"/>
    <b v="0"/>
    <x v="1"/>
    <x v="16"/>
    <n v="0.03"/>
    <n v="35"/>
    <x v="766"/>
    <d v="2013-12-15T03:14:5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"/>
    <x v="1"/>
    <n v="1.24"/>
    <n v="67.671532846715323"/>
    <x v="767"/>
    <d v="2013-12-09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0"/>
    <x v="0"/>
    <n v="1.01"/>
    <n v="95.699367088607602"/>
    <x v="768"/>
    <d v="2013-12-11T16:14:4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"/>
    <x v="3"/>
    <n v="1.1599999999999999"/>
    <n v="36.109375"/>
    <x v="769"/>
    <d v="2013-12-12T06:08:27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x v="15"/>
    <n v="1.03"/>
    <n v="100.5"/>
    <x v="770"/>
    <d v="2013-12-13T04:59:00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"/>
    <x v="3"/>
    <n v="1.01"/>
    <n v="116.96275362318841"/>
    <x v="771"/>
    <d v="2014-01-01T23:08: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"/>
    <x v="3"/>
    <n v="1.08"/>
    <n v="41.961038961038959"/>
    <x v="772"/>
    <d v="2013-12-15T01:58:0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n v="0"/>
    <b v="0"/>
    <x v="2"/>
    <x v="4"/>
    <n v="0"/>
    <n v="0"/>
    <x v="773"/>
    <d v="2013-12-16T04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1"/>
    <x v="12"/>
    <n v="1.1299999999999999"/>
    <n v="12.533333333333333"/>
    <x v="774"/>
    <d v="2013-12-1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n v="29"/>
    <b v="0"/>
    <x v="1"/>
    <x v="6"/>
    <n v="0.68"/>
    <n v="46.586206896551722"/>
    <x v="775"/>
    <d v="2013-12-19T18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0"/>
    <x v="0"/>
    <n v="1.01"/>
    <n v="125.78838174273859"/>
    <x v="776"/>
    <d v="2013-12-22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2"/>
    <x v="14"/>
    <n v="1.2"/>
    <n v="17.822485207100591"/>
    <x v="777"/>
    <d v="2013-12-20T10:04:5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n v="10"/>
    <b v="0"/>
    <x v="4"/>
    <x v="9"/>
    <n v="0.26"/>
    <n v="13"/>
    <x v="778"/>
    <d v="2013-12-21T20:32:11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x v="2"/>
    <n v="1389012940"/>
    <n v="1385124940"/>
    <b v="0"/>
    <n v="191"/>
    <b v="1"/>
    <x v="1"/>
    <x v="1"/>
    <n v="1.54"/>
    <n v="70.576753926701571"/>
    <x v="779"/>
    <d v="2014-01-06T12:55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"/>
    <x v="7"/>
    <n v="1.99"/>
    <n v="51.212114395886893"/>
    <x v="780"/>
    <d v="2013-12-25T08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"/>
    <x v="7"/>
    <n v="1.3"/>
    <n v="43.095041322314053"/>
    <x v="781"/>
    <d v="2013-12-26T00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n v="52"/>
    <b v="0"/>
    <x v="2"/>
    <x v="4"/>
    <n v="0.41"/>
    <n v="31.846153846153847"/>
    <x v="782"/>
    <d v="2013-12-26T23:54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n v="2"/>
    <b v="0"/>
    <x v="0"/>
    <x v="2"/>
    <n v="0.01"/>
    <n v="25.5"/>
    <x v="783"/>
    <d v="2014-01-16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"/>
    <x v="3"/>
    <n v="1.71"/>
    <n v="46.176470588235297"/>
    <x v="784"/>
    <d v="2013-12-31T07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"/>
    <x v="1"/>
    <n v="1.01"/>
    <n v="52.826086956521742"/>
    <x v="785"/>
    <d v="2014-01-01T05:26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6"/>
    <x v="13"/>
    <n v="1.0900000000000001"/>
    <n v="92.130423728813554"/>
    <x v="786"/>
    <d v="2013-12-2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"/>
    <x v="7"/>
    <n v="2.46"/>
    <n v="161.88210526315791"/>
    <x v="787"/>
    <d v="2014-01-15T19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0"/>
    <x v="0"/>
    <n v="1.05"/>
    <n v="109.42160278745645"/>
    <x v="788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0"/>
    <x v="10"/>
    <n v="1.1399999999999999"/>
    <n v="35.474531249999998"/>
    <x v="789"/>
    <d v="2013-12-28T04:59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n v="30"/>
    <b v="0"/>
    <x v="4"/>
    <x v="9"/>
    <n v="0.06"/>
    <n v="113.56666666666666"/>
    <x v="790"/>
    <d v="2014-01-04T04:09:05"/>
  </r>
  <r>
    <n v="1488"/>
    <s v="Nanolution"/>
    <s v="A blockbuster sci-fi adventure. What would you do if one day your life changed to beyond the imaginable?"/>
    <n v="15000"/>
    <n v="360"/>
    <x v="1"/>
    <x v="3"/>
    <x v="3"/>
    <n v="1388928660"/>
    <n v="1386336660"/>
    <b v="0"/>
    <n v="6"/>
    <b v="0"/>
    <x v="2"/>
    <x v="4"/>
    <n v="0.02"/>
    <n v="60"/>
    <x v="791"/>
    <d v="2014-01-05T13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4"/>
    <x v="19"/>
    <n v="1.06"/>
    <n v="64.74666666666667"/>
    <x v="792"/>
    <d v="2014-01-05T15:38: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n v="1"/>
    <b v="0"/>
    <x v="1"/>
    <x v="6"/>
    <n v="0"/>
    <n v="50"/>
    <x v="793"/>
    <d v="2014-01-07T00:39:58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"/>
    <x v="21"/>
    <n v="1.01"/>
    <n v="35.520000000000003"/>
    <x v="794"/>
    <d v="2013-12-23T21:54:14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"/>
    <x v="1"/>
    <n v="1.0900000000000001"/>
    <n v="31.071428571428573"/>
    <x v="795"/>
    <d v="2013-12-21T04:44:00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"/>
    <x v="1"/>
    <n v="1"/>
    <n v="190.9"/>
    <x v="796"/>
    <d v="2014-01-11T21:02: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n v="33"/>
    <b v="0"/>
    <x v="2"/>
    <x v="18"/>
    <n v="0.1"/>
    <n v="31.757575757575758"/>
    <x v="797"/>
    <d v="2014-01-11T21:36:41"/>
  </r>
  <r>
    <n v="496"/>
    <s v="Airships and Anatasia: The Movie"/>
    <s v="The movie is about the adventures of Ethan, Danna, The mysterious inventor and more."/>
    <n v="60000"/>
    <n v="1"/>
    <x v="1"/>
    <x v="0"/>
    <x v="0"/>
    <n v="1392070874"/>
    <n v="1386886874"/>
    <b v="0"/>
    <n v="1"/>
    <b v="0"/>
    <x v="0"/>
    <x v="2"/>
    <n v="0"/>
    <n v="1"/>
    <x v="798"/>
    <d v="2014-02-10T22:21: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"/>
    <x v="3"/>
    <n v="1.1399999999999999"/>
    <n v="104"/>
    <x v="799"/>
    <d v="2014-01-15T19:33:00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"/>
    <x v="1"/>
    <n v="1"/>
    <n v="75.05"/>
    <x v="800"/>
    <d v="2014-01-08T02:08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"/>
    <x v="1"/>
    <n v="1.04"/>
    <n v="79.82692307692308"/>
    <x v="801"/>
    <d v="2014-01-19T20:00:3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0"/>
    <x v="10"/>
    <n v="1.06"/>
    <n v="40.776666666666664"/>
    <x v="802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n v="0"/>
    <b v="0"/>
    <x v="0"/>
    <x v="2"/>
    <n v="0"/>
    <n v="0"/>
    <x v="803"/>
    <d v="2014-01-25T17:09:51"/>
  </r>
  <r>
    <n v="1822"/>
    <s v="Wood Butcher's new music video- I Don't Wanna Party"/>
    <s v="Wood Butcher needs your help to make this happen. Buy a CD, support local music!"/>
    <n v="300"/>
    <n v="300"/>
    <x v="0"/>
    <x v="2"/>
    <x v="2"/>
    <n v="1391194860"/>
    <n v="1388084862"/>
    <b v="0"/>
    <n v="11"/>
    <b v="1"/>
    <x v="1"/>
    <x v="1"/>
    <n v="1"/>
    <n v="27.272727272727273"/>
    <x v="804"/>
    <d v="2014-01-31T19:01:0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"/>
    <x v="1"/>
    <n v="1.01"/>
    <n v="38.942307692307693"/>
    <x v="805"/>
    <d v="2014-01-29T08:13: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n v="0"/>
    <b v="0"/>
    <x v="1"/>
    <x v="6"/>
    <n v="0"/>
    <n v="0"/>
    <x v="806"/>
    <d v="2014-01-24T00:07:25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n v="6"/>
    <b v="0"/>
    <x v="2"/>
    <x v="4"/>
    <n v="0.05"/>
    <n v="39.166666666666664"/>
    <x v="807"/>
    <d v="2014-02-02T18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n v="99"/>
    <b v="0"/>
    <x v="4"/>
    <x v="9"/>
    <n v="0.02"/>
    <n v="21.34333333333333"/>
    <x v="808"/>
    <d v="2014-02-03T11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n v="4"/>
    <b v="0"/>
    <x v="4"/>
    <x v="9"/>
    <n v="0"/>
    <n v="12.75"/>
    <x v="809"/>
    <d v="2014-02-05T19:58:17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"/>
    <x v="1"/>
    <n v="1.04"/>
    <n v="75.853658536585371"/>
    <x v="810"/>
    <d v="2014-02-20T20:48:5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0"/>
    <x v="0"/>
    <n v="1.03"/>
    <n v="133.14391143911439"/>
    <x v="811"/>
    <d v="2014-02-05T23:04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"/>
    <x v="20"/>
    <n v="2.93"/>
    <n v="73.125416666666666"/>
    <x v="812"/>
    <d v="2014-02-06T19:00:48"/>
  </r>
  <r>
    <n v="2154"/>
    <s v="Demigods - Rise of the Children - Part 1 (Design)"/>
    <s v="A Real Time Strategy game based on Greek mythology in a fictional world."/>
    <n v="250"/>
    <n v="2"/>
    <x v="1"/>
    <x v="0"/>
    <x v="0"/>
    <n v="1390921827"/>
    <n v="1389193827"/>
    <b v="0"/>
    <n v="2"/>
    <b v="0"/>
    <x v="4"/>
    <x v="9"/>
    <n v="0.01"/>
    <n v="1"/>
    <x v="813"/>
    <d v="2014-01-28T15:10:27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0"/>
    <x v="0"/>
    <n v="1.2"/>
    <n v="48.086800000000004"/>
    <x v="814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x v="2"/>
    <x v="2"/>
    <n v="1391991701"/>
    <n v="1389399701"/>
    <b v="0"/>
    <n v="2"/>
    <b v="0"/>
    <x v="0"/>
    <x v="2"/>
    <n v="0"/>
    <n v="5"/>
    <x v="815"/>
    <d v="2014-02-10T00:21:4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x v="1"/>
    <n v="1394815751"/>
    <n v="1389635351"/>
    <b v="0"/>
    <n v="2"/>
    <b v="0"/>
    <x v="2"/>
    <x v="5"/>
    <n v="0.01"/>
    <n v="42.5"/>
    <x v="816"/>
    <d v="2014-03-14T16:49:1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n v="7"/>
    <b v="0"/>
    <x v="0"/>
    <x v="2"/>
    <n v="0.01"/>
    <n v="56.571428571428569"/>
    <x v="817"/>
    <d v="2014-02-14T22:43:2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"/>
    <x v="1"/>
    <n v="1.33"/>
    <n v="52.684210526315788"/>
    <x v="818"/>
    <d v="2014-02-06T17:01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x v="2"/>
    <n v="1392574692"/>
    <n v="1389982692"/>
    <b v="1"/>
    <n v="105"/>
    <b v="1"/>
    <x v="1"/>
    <x v="1"/>
    <n v="1.25"/>
    <n v="77.638095238095232"/>
    <x v="819"/>
    <d v="2014-02-16T18:18:12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"/>
    <x v="1"/>
    <n v="1.01"/>
    <n v="53.157894736842103"/>
    <x v="820"/>
    <d v="2014-02-17T22:10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0"/>
    <x v="0"/>
    <n v="1.2"/>
    <n v="42.857142857142854"/>
    <x v="821"/>
    <d v="2014-03-01T17:18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4"/>
    <x v="19"/>
    <n v="26.47"/>
    <n v="53.475252525252522"/>
    <x v="822"/>
    <d v="2014-02-21T18:00:00"/>
  </r>
  <r>
    <n v="1097"/>
    <s v="Rabbly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n v="7"/>
    <b v="0"/>
    <x v="4"/>
    <x v="9"/>
    <n v="0"/>
    <n v="6.7142857142857144"/>
    <x v="823"/>
    <d v="2014-03-02T19:01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x v="3"/>
    <n v="1392800922"/>
    <n v="1390381722"/>
    <b v="0"/>
    <n v="5"/>
    <b v="0"/>
    <x v="4"/>
    <x v="9"/>
    <n v="0.03"/>
    <n v="16.2"/>
    <x v="824"/>
    <d v="2014-02-19T09:08: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0"/>
    <x v="0"/>
    <n v="1.03"/>
    <n v="78.195121951219505"/>
    <x v="825"/>
    <d v="2014-02-22T01:08: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1"/>
    <x v="12"/>
    <n v="1.18"/>
    <n v="36.244897959183675"/>
    <x v="826"/>
    <d v="2014-02-06T20:31: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4"/>
    <x v="19"/>
    <n v="1.2"/>
    <n v="30.202020202020201"/>
    <x v="827"/>
    <d v="2014-02-23T12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0"/>
    <x v="10"/>
    <n v="1.27"/>
    <n v="21.194444444444443"/>
    <x v="828"/>
    <d v="2014-02-23T13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n v="9"/>
    <b v="0"/>
    <x v="2"/>
    <x v="4"/>
    <n v="0.7"/>
    <n v="39"/>
    <x v="829"/>
    <d v="2014-02-23T18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"/>
    <x v="1"/>
    <n v="1.02"/>
    <n v="67.389380530973455"/>
    <x v="830"/>
    <d v="2014-02-24T16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"/>
    <x v="1"/>
    <n v="1.1399999999999999"/>
    <n v="50.689189189189186"/>
    <x v="831"/>
    <d v="2014-02-26T20:13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7"/>
    <x v="26"/>
    <n v="5.21"/>
    <n v="48.104623556581984"/>
    <x v="832"/>
    <d v="2014-03-08T22:11: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2"/>
    <x v="14"/>
    <n v="1.22"/>
    <n v="56.666666666666664"/>
    <x v="833"/>
    <d v="2014-02-14T20:00:0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"/>
    <x v="21"/>
    <n v="3.55"/>
    <n v="89.100502512562812"/>
    <x v="834"/>
    <d v="2014-02-27T23:00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0"/>
    <x v="0"/>
    <n v="1.04"/>
    <n v="239.93846153846152"/>
    <x v="835"/>
    <d v="2014-02-28T14:33: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n v="13"/>
    <b v="0"/>
    <x v="2"/>
    <x v="5"/>
    <n v="0.04"/>
    <n v="26.923076923076923"/>
    <x v="836"/>
    <d v="2014-02-17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0"/>
    <x v="0"/>
    <n v="1.82"/>
    <n v="81.75107284768211"/>
    <x v="837"/>
    <d v="2014-03-07T22:59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0"/>
    <x v="0"/>
    <n v="1.08"/>
    <n v="55.2"/>
    <x v="838"/>
    <d v="2014-03-06T02:0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"/>
    <x v="1"/>
    <n v="1.03"/>
    <n v="102.5"/>
    <x v="839"/>
    <d v="2014-03-17T02:35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n v="1395007200"/>
    <n v="1392021502"/>
    <b v="0"/>
    <n v="7"/>
    <b v="0"/>
    <x v="1"/>
    <x v="6"/>
    <n v="7.0000000000000007E-2"/>
    <n v="18.714285714285715"/>
    <x v="840"/>
    <d v="2014-03-16T22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"/>
    <x v="3"/>
    <n v="1.02"/>
    <n v="35.551912568306008"/>
    <x v="841"/>
    <d v="2014-03-04T21:00:00"/>
  </r>
  <r>
    <n v="906"/>
    <s v="24th Music Presents Channeling Motown (Live)"/>
    <s v="The DMV's most respected saxophonist pay tribute to Motown."/>
    <n v="15000"/>
    <n v="0"/>
    <x v="1"/>
    <x v="0"/>
    <x v="0"/>
    <n v="1394681590"/>
    <n v="1392093190"/>
    <b v="0"/>
    <n v="0"/>
    <b v="0"/>
    <x v="1"/>
    <x v="6"/>
    <n v="0"/>
    <n v="0"/>
    <x v="842"/>
    <d v="2014-03-13T03:33: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1"/>
    <x v="12"/>
    <n v="1.27"/>
    <n v="52.597560975609753"/>
    <x v="843"/>
    <d v="2014-03-11T06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"/>
    <x v="1"/>
    <n v="1.1100000000000001"/>
    <n v="73.355396825396824"/>
    <x v="844"/>
    <d v="2014-03-24T01:22: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n v="3"/>
    <b v="0"/>
    <x v="0"/>
    <x v="2"/>
    <n v="0"/>
    <n v="4.833333333333333"/>
    <x v="845"/>
    <d v="2014-03-14T04:40:3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0"/>
    <x v="10"/>
    <n v="1.05"/>
    <n v="27.897959183673468"/>
    <x v="846"/>
    <d v="2014-03-07T19:20:30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n v="4"/>
    <b v="0"/>
    <x v="4"/>
    <x v="9"/>
    <n v="0"/>
    <n v="12.5"/>
    <x v="847"/>
    <d v="2014-03-15T18:58: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n v="33"/>
    <b v="0"/>
    <x v="2"/>
    <x v="18"/>
    <n v="0.1"/>
    <n v="63.098484848484851"/>
    <x v="848"/>
    <d v="2014-03-18T15:55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"/>
    <x v="7"/>
    <n v="1.5"/>
    <n v="160.44285714285715"/>
    <x v="849"/>
    <d v="2014-04-20T02:36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2"/>
    <x v="14"/>
    <n v="1.1100000000000001"/>
    <n v="67.391304347826093"/>
    <x v="850"/>
    <d v="2014-03-21T21:01:5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"/>
    <x v="1"/>
    <n v="1.19"/>
    <n v="43.536585365853661"/>
    <x v="851"/>
    <d v="2014-03-29T01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n v="20"/>
    <b v="0"/>
    <x v="4"/>
    <x v="9"/>
    <n v="0"/>
    <n v="71.55"/>
    <x v="852"/>
    <d v="2014-03-24T02:15:2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"/>
    <x v="23"/>
    <n v="1.22"/>
    <n v="28.553404255319148"/>
    <x v="853"/>
    <d v="2014-03-10T14:00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"/>
    <x v="1"/>
    <n v="1.05"/>
    <n v="109.45138888888889"/>
    <x v="854"/>
    <d v="2014-03-26T19:10: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4"/>
    <x v="19"/>
    <n v="3.27"/>
    <n v="97.297619047619051"/>
    <x v="855"/>
    <d v="2014-03-26T23:2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"/>
    <x v="3"/>
    <n v="1.0900000000000001"/>
    <n v="61.044943820224717"/>
    <x v="856"/>
    <d v="2014-04-02T18:36:4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0"/>
    <x v="10"/>
    <n v="1.03"/>
    <n v="43.040092592592593"/>
    <x v="857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n v="170"/>
    <b v="0"/>
    <x v="0"/>
    <x v="2"/>
    <n v="0.12"/>
    <n v="38.476470588235294"/>
    <x v="858"/>
    <d v="2014-04-19T16:1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x v="3"/>
    <n v="1396666779"/>
    <n v="1394078379"/>
    <b v="0"/>
    <n v="3"/>
    <b v="0"/>
    <x v="4"/>
    <x v="9"/>
    <n v="0.02"/>
    <n v="36.333333333333336"/>
    <x v="859"/>
    <d v="2014-04-05T02:59:39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"/>
    <x v="7"/>
    <n v="1.33"/>
    <n v="73.503898678414089"/>
    <x v="860"/>
    <d v="2014-04-2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0"/>
    <x v="0"/>
    <n v="1.0900000000000001"/>
    <n v="56.344351395730705"/>
    <x v="861"/>
    <d v="2014-05-09T2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"/>
    <x v="1"/>
    <n v="1.05"/>
    <n v="83.967068965517228"/>
    <x v="862"/>
    <d v="2014-04-11T14:15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n v="2"/>
    <b v="0"/>
    <x v="1"/>
    <x v="6"/>
    <n v="0.06"/>
    <n v="60"/>
    <x v="863"/>
    <d v="2014-05-12T04:03:29"/>
  </r>
  <r>
    <n v="1098"/>
    <s v="Kick, Punch... Fireball"/>
    <s v="Kick, Punch... Fireball is an FPS type arena game set inside the fantasy world."/>
    <n v="25000"/>
    <n v="1803"/>
    <x v="1"/>
    <x v="0"/>
    <x v="0"/>
    <n v="1397413095"/>
    <n v="1394821095"/>
    <b v="0"/>
    <n v="22"/>
    <b v="0"/>
    <x v="4"/>
    <x v="9"/>
    <n v="7.0000000000000007E-2"/>
    <n v="81.954545454545453"/>
    <x v="864"/>
    <d v="2014-04-13T18:18:1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n v="1398042000"/>
    <n v="1395089981"/>
    <b v="0"/>
    <n v="40"/>
    <b v="0"/>
    <x v="1"/>
    <x v="16"/>
    <n v="0.04"/>
    <n v="48.424999999999997"/>
    <x v="865"/>
    <d v="2014-04-21T01:00:00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"/>
    <x v="3"/>
    <n v="1.08"/>
    <n v="40.962025316455694"/>
    <x v="866"/>
    <d v="2014-04-18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0"/>
    <x v="10"/>
    <n v="1.04"/>
    <n v="21.666666666666668"/>
    <x v="867"/>
    <d v="2014-04-07T17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"/>
    <x v="20"/>
    <n v="1.96"/>
    <n v="40.75"/>
    <x v="868"/>
    <d v="2014-04-10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0"/>
    <x v="10"/>
    <n v="1.04"/>
    <n v="64.197530864197532"/>
    <x v="869"/>
    <d v="2014-04-13T02:00:00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n v="3"/>
    <b v="0"/>
    <x v="4"/>
    <x v="9"/>
    <n v="0"/>
    <n v="3.6666666666666665"/>
    <x v="870"/>
    <d v="2014-04-19T12:34:08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"/>
    <x v="1"/>
    <n v="1.02"/>
    <n v="148.78048780487805"/>
    <x v="871"/>
    <d v="2014-04-19T21:04:35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x v="22"/>
    <n v="1.1000000000000001"/>
    <n v="28.111111111111111"/>
    <x v="872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0"/>
    <x v="0"/>
    <n v="1.01"/>
    <n v="201.22137404580153"/>
    <x v="873"/>
    <d v="2014-04-20T16:01: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"/>
    <x v="7"/>
    <n v="3.84"/>
    <n v="22.120418848167539"/>
    <x v="874"/>
    <d v="2014-05-05T21:1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x v="2"/>
    <n v="1398268773"/>
    <n v="1395676773"/>
    <b v="0"/>
    <n v="58"/>
    <b v="1"/>
    <x v="3"/>
    <x v="7"/>
    <n v="1.23"/>
    <n v="169.51724137931035"/>
    <x v="875"/>
    <d v="2014-04-23T15:59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n v="1"/>
    <b v="0"/>
    <x v="4"/>
    <x v="9"/>
    <n v="0"/>
    <n v="5"/>
    <x v="876"/>
    <d v="2014-04-06T19:01:04"/>
  </r>
  <r>
    <n v="1088"/>
    <s v="Still Alive"/>
    <s v="A fresh twist on survival games. Intense, high-stakes 30 minute rounds for up to 10 players."/>
    <n v="45000"/>
    <n v="6382.34"/>
    <x v="1"/>
    <x v="0"/>
    <x v="0"/>
    <n v="1398366667"/>
    <n v="1395774667"/>
    <b v="0"/>
    <n v="147"/>
    <b v="0"/>
    <x v="4"/>
    <x v="9"/>
    <n v="0.14000000000000001"/>
    <n v="43.41727891156463"/>
    <x v="877"/>
    <d v="2014-04-24T19:11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n v="1399071173"/>
    <n v="1395787973"/>
    <b v="0"/>
    <n v="12"/>
    <b v="0"/>
    <x v="7"/>
    <x v="27"/>
    <n v="0.09"/>
    <n v="44.166666666666664"/>
    <x v="878"/>
    <d v="2014-05-02T22:52:5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0"/>
    <x v="10"/>
    <n v="1.27"/>
    <n v="40.268292682926827"/>
    <x v="879"/>
    <d v="2014-04-25T18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4"/>
    <x v="19"/>
    <n v="1.26"/>
    <n v="21.497991967871485"/>
    <x v="880"/>
    <d v="2014-04-25T21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"/>
    <x v="7"/>
    <n v="1.79"/>
    <n v="282.71518987341773"/>
    <x v="881"/>
    <d v="2014-04-26T01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"/>
    <x v="21"/>
    <n v="1.1000000000000001"/>
    <n v="31.444155844155844"/>
    <x v="882"/>
    <d v="2014-04-29T17:06:2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n v="1398876680"/>
    <n v="1396284680"/>
    <b v="0"/>
    <n v="1"/>
    <b v="0"/>
    <x v="2"/>
    <x v="4"/>
    <n v="0"/>
    <n v="2"/>
    <x v="883"/>
    <d v="2014-04-30T16:51:2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x v="15"/>
    <n v="1"/>
    <n v="179.27598566308242"/>
    <x v="884"/>
    <d v="2014-05-05T06:38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"/>
    <x v="7"/>
    <n v="7.88"/>
    <n v="176.200223588597"/>
    <x v="885"/>
    <d v="2014-05-01T14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"/>
    <x v="7"/>
    <n v="3.7"/>
    <n v="182.78024691358024"/>
    <x v="886"/>
    <d v="2014-05-01T15:55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"/>
    <x v="21"/>
    <n v="1.02"/>
    <n v="107.1"/>
    <x v="887"/>
    <d v="2014-04-30T05:00:00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"/>
    <x v="1"/>
    <n v="1.22"/>
    <n v="49.112903225806448"/>
    <x v="888"/>
    <d v="2014-05-01T23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"/>
    <x v="7"/>
    <n v="1.1399999999999999"/>
    <n v="64.020933977455712"/>
    <x v="889"/>
    <d v="2014-05-02T12:30:1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"/>
    <x v="3"/>
    <n v="1.08"/>
    <n v="70.652173913043484"/>
    <x v="890"/>
    <d v="2014-05-04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"/>
    <x v="20"/>
    <n v="1.51"/>
    <n v="50.266666666666666"/>
    <x v="891"/>
    <d v="2014-04-14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n v="48"/>
    <b v="0"/>
    <x v="4"/>
    <x v="28"/>
    <n v="0.43"/>
    <n v="58.083333333333336"/>
    <x v="892"/>
    <d v="2014-05-04T17:11:4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x v="2"/>
    <n v="1399183200"/>
    <n v="1396633284"/>
    <b v="0"/>
    <n v="30"/>
    <b v="0"/>
    <x v="1"/>
    <x v="6"/>
    <n v="0.3"/>
    <n v="50.666666666666664"/>
    <x v="893"/>
    <d v="2014-05-04T06:00:00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"/>
    <x v="3"/>
    <n v="1.04"/>
    <n v="90.09615384615384"/>
    <x v="894"/>
    <d v="2014-05-07T00:06:29"/>
  </r>
  <r>
    <n v="1224"/>
    <s v="&quot;I Dreamed Last Night&quot; Album (Canceled)"/>
    <s v="Modern Celtic influenced CD.  Help me finish what I started before the stroke."/>
    <n v="15000"/>
    <n v="1060"/>
    <x v="2"/>
    <x v="0"/>
    <x v="0"/>
    <n v="1402060302"/>
    <n v="1396876302"/>
    <b v="0"/>
    <n v="18"/>
    <b v="0"/>
    <x v="1"/>
    <x v="16"/>
    <n v="7.0000000000000007E-2"/>
    <n v="58.888888888888886"/>
    <x v="895"/>
    <d v="2014-06-06T13:11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"/>
    <x v="1"/>
    <n v="1"/>
    <n v="417.33333333333331"/>
    <x v="896"/>
    <d v="2014-05-09T2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"/>
    <x v="7"/>
    <n v="1.92"/>
    <n v="23.647540983606557"/>
    <x v="897"/>
    <d v="2014-05-14T23:04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1"/>
    <x v="12"/>
    <n v="1.01"/>
    <n v="47.189259259259259"/>
    <x v="898"/>
    <d v="2014-05-23T16:25: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"/>
    <x v="7"/>
    <n v="1.32"/>
    <n v="46.580778301886795"/>
    <x v="899"/>
    <d v="2014-05-09T20:45: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6"/>
    <x v="29"/>
    <n v="1.01"/>
    <n v="55.502967032967035"/>
    <x v="900"/>
    <d v="2014-05-05T12:36:26"/>
  </r>
  <r>
    <n v="1080"/>
    <s v="Skullforge: The Hunt"/>
    <s v="A fantasy action RPG which follows an elven ex-slave on a journey of magic, revenge, intrigue, and deceit."/>
    <n v="20000"/>
    <n v="1821"/>
    <x v="1"/>
    <x v="0"/>
    <x v="0"/>
    <n v="1399778333"/>
    <n v="1397186333"/>
    <b v="0"/>
    <n v="98"/>
    <b v="0"/>
    <x v="4"/>
    <x v="9"/>
    <n v="0.09"/>
    <n v="18.581632653061224"/>
    <x v="901"/>
    <d v="2014-05-11T03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n v="1399809052"/>
    <n v="1397217052"/>
    <b v="1"/>
    <n v="23"/>
    <b v="0"/>
    <x v="6"/>
    <x v="15"/>
    <n v="0.22"/>
    <n v="47.695652173913047"/>
    <x v="902"/>
    <d v="2014-05-11T11:50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"/>
    <x v="7"/>
    <n v="1.93"/>
    <n v="63.04738562091503"/>
    <x v="903"/>
    <d v="2014-05-13T18:43:5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"/>
    <x v="7"/>
    <n v="1.26"/>
    <n v="64.570118779438872"/>
    <x v="904"/>
    <d v="2014-05-15T06:58: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0"/>
    <x v="0"/>
    <n v="1.56"/>
    <n v="54.748948106591868"/>
    <x v="905"/>
    <d v="2014-05-30T14:10: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1"/>
    <x v="8"/>
    <n v="1.18"/>
    <n v="29.611111111111111"/>
    <x v="906"/>
    <d v="2014-05-15T17:53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0"/>
    <x v="0"/>
    <n v="1.1200000000000001"/>
    <n v="181.13306451612902"/>
    <x v="907"/>
    <d v="2014-05-17T03:30:00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n v="1401997790"/>
    <n v="1397677790"/>
    <b v="0"/>
    <n v="2"/>
    <b v="0"/>
    <x v="2"/>
    <x v="18"/>
    <n v="0"/>
    <n v="1"/>
    <x v="908"/>
    <d v="2014-06-05T19:49:5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"/>
    <x v="1"/>
    <n v="1.02"/>
    <n v="50.875"/>
    <x v="909"/>
    <d v="2014-05-20T04:59:0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n v="1399584210"/>
    <n v="1397683410"/>
    <b v="0"/>
    <n v="2"/>
    <b v="0"/>
    <x v="6"/>
    <x v="15"/>
    <n v="0"/>
    <n v="10.5"/>
    <x v="910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n v="9"/>
    <b v="0"/>
    <x v="6"/>
    <x v="15"/>
    <n v="0.15"/>
    <n v="83.333333333333329"/>
    <x v="911"/>
    <d v="2014-05-17T04:32:4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6"/>
    <x v="29"/>
    <n v="1.02"/>
    <n v="59.03846153846154"/>
    <x v="912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n v="46"/>
    <b v="0"/>
    <x v="6"/>
    <x v="15"/>
    <n v="0.35"/>
    <n v="84.282608695652172"/>
    <x v="913"/>
    <d v="2014-05-20T06:59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n v="0"/>
    <b v="0"/>
    <x v="2"/>
    <x v="18"/>
    <n v="0"/>
    <n v="0"/>
    <x v="914"/>
    <d v="2014-06-17T21:17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x v="15"/>
    <n v="1.01"/>
    <n v="72.053571428571431"/>
    <x v="915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x v="15"/>
    <n v="1.02"/>
    <n v="61.1"/>
    <x v="916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x v="15"/>
    <n v="1.06"/>
    <n v="41.944444444444443"/>
    <x v="917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x v="15"/>
    <n v="1.1299999999999999"/>
    <n v="78.263888888888886"/>
    <x v="918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n v="4"/>
    <b v="0"/>
    <x v="0"/>
    <x v="2"/>
    <n v="0.03"/>
    <n v="20.502500000000001"/>
    <x v="919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x v="22"/>
    <n v="1.31"/>
    <n v="150.89861751152074"/>
    <x v="920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6"/>
    <x v="29"/>
    <n v="1.02"/>
    <n v="255.17343750000001"/>
    <x v="921"/>
    <d v="2014-05-25T13:32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"/>
    <x v="17"/>
    <n v="1.37"/>
    <n v="30.95774647887324"/>
    <x v="922"/>
    <d v="2014-05-10T03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0"/>
    <x v="0"/>
    <n v="2.0699999999999998"/>
    <n v="43.020833333333336"/>
    <x v="923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n v="1400498789"/>
    <n v="1398511589"/>
    <b v="0"/>
    <n v="7"/>
    <b v="0"/>
    <x v="6"/>
    <x v="15"/>
    <n v="0.08"/>
    <n v="20.714285714285715"/>
    <x v="924"/>
    <d v="2014-05-19T11:26:29"/>
  </r>
  <r>
    <n v="476"/>
    <s v="Sight Word Music Videos"/>
    <s v="Animated Music Videos that teach kids how to read."/>
    <n v="220000"/>
    <n v="4906.59"/>
    <x v="1"/>
    <x v="0"/>
    <x v="0"/>
    <n v="1401767940"/>
    <n v="1398727441"/>
    <b v="0"/>
    <n v="124"/>
    <b v="0"/>
    <x v="0"/>
    <x v="2"/>
    <n v="0.02"/>
    <n v="39.569274193548388"/>
    <x v="925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6"/>
    <x v="13"/>
    <n v="1.21"/>
    <n v="80.464601769911511"/>
    <x v="926"/>
    <d v="2014-05-27T03:00:00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x v="15"/>
    <n v="1"/>
    <n v="272.72727272727275"/>
    <x v="927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x v="15"/>
    <n v="1.08"/>
    <n v="47.456140350877192"/>
    <x v="928"/>
    <d v="2014-06-01T03:59:00"/>
  </r>
  <r>
    <n v="460"/>
    <s v="Darwin's Kiss"/>
    <s v="An animated web series about biological evolution gone haywire."/>
    <n v="8500"/>
    <n v="25"/>
    <x v="1"/>
    <x v="0"/>
    <x v="0"/>
    <n v="1401595200"/>
    <n v="1398862875"/>
    <b v="0"/>
    <n v="2"/>
    <b v="0"/>
    <x v="0"/>
    <x v="2"/>
    <n v="0"/>
    <n v="12.5"/>
    <x v="929"/>
    <d v="2014-06-01T04:00:00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"/>
    <x v="3"/>
    <n v="1"/>
    <n v="52.815789473684212"/>
    <x v="930"/>
    <d v="2014-05-28T04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5"/>
    <x v="11"/>
    <n v="7.86"/>
    <n v="71.592003642987251"/>
    <x v="931"/>
    <d v="2014-05-30T22:09:16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n v="3"/>
    <b v="0"/>
    <x v="7"/>
    <x v="27"/>
    <n v="0.01"/>
    <n v="8.3333333333333339"/>
    <x v="932"/>
    <d v="2014-05-31T23:3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x v="22"/>
    <n v="1"/>
    <n v="171.84285714285716"/>
    <x v="933"/>
    <d v="2014-06-16T05:3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5"/>
    <x v="11"/>
    <n v="2.0499999999999998"/>
    <n v="130.52966101694915"/>
    <x v="934"/>
    <d v="2014-05-31T19:40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x v="2"/>
    <n v="1401595140"/>
    <n v="1398980941"/>
    <b v="0"/>
    <n v="17"/>
    <b v="0"/>
    <x v="6"/>
    <x v="13"/>
    <n v="0.23"/>
    <n v="53.529411764705884"/>
    <x v="935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x v="15"/>
    <n v="1.04"/>
    <n v="66.512820512820511"/>
    <x v="936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6"/>
    <x v="13"/>
    <n v="3.02"/>
    <n v="52.103448275862071"/>
    <x v="937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n v="0"/>
    <b v="0"/>
    <x v="6"/>
    <x v="15"/>
    <n v="0"/>
    <n v="0"/>
    <x v="938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x v="3"/>
    <n v="1401662239"/>
    <n v="1399070239"/>
    <b v="0"/>
    <n v="1"/>
    <b v="0"/>
    <x v="0"/>
    <x v="2"/>
    <n v="0"/>
    <n v="50"/>
    <x v="939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x v="15"/>
    <n v="1.04"/>
    <n v="55.892857142857146"/>
    <x v="940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x v="15"/>
    <n v="1"/>
    <n v="176.47058823529412"/>
    <x v="941"/>
    <d v="2014-05-18T14:39:33"/>
  </r>
  <r>
    <n v="3987"/>
    <s v="Write Now 5"/>
    <s v="Write Now 5 is a new writing festival in south east London promoting new work from emerging playwrights."/>
    <n v="400"/>
    <n v="151"/>
    <x v="1"/>
    <x v="1"/>
    <x v="1"/>
    <n v="1400278290"/>
    <n v="1399414290"/>
    <b v="0"/>
    <n v="13"/>
    <b v="0"/>
    <x v="6"/>
    <x v="15"/>
    <n v="0.38"/>
    <n v="11.615384615384615"/>
    <x v="942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n v="11"/>
    <b v="0"/>
    <x v="6"/>
    <x v="15"/>
    <n v="0.28000000000000003"/>
    <n v="51"/>
    <x v="943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n v="19"/>
    <b v="0"/>
    <x v="6"/>
    <x v="15"/>
    <n v="0.21"/>
    <n v="56.05263157894737"/>
    <x v="9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n v="50"/>
    <b v="0"/>
    <x v="6"/>
    <x v="15"/>
    <n v="0.41"/>
    <n v="81.319999999999993"/>
    <x v="945"/>
    <d v="2014-06-03T06:59:00"/>
  </r>
  <r>
    <n v="3791"/>
    <s v="Spin! at The Cumming Playhouse"/>
    <s v="Spin! is an original musical comedy-drama presented by Blue Palm Productions."/>
    <n v="1500"/>
    <n v="0"/>
    <x v="1"/>
    <x v="0"/>
    <x v="0"/>
    <n v="1404664592"/>
    <n v="1399480592"/>
    <b v="0"/>
    <n v="0"/>
    <b v="0"/>
    <x v="6"/>
    <x v="29"/>
    <n v="0"/>
    <n v="0"/>
    <x v="946"/>
    <d v="2014-07-06T16:36:32"/>
  </r>
  <r>
    <n v="1772"/>
    <s v="White Mountain"/>
    <s v="A photobook and a short documentary film telling the story of Holocaust in Northwestern Lithuania"/>
    <n v="5500"/>
    <n v="858"/>
    <x v="1"/>
    <x v="1"/>
    <x v="1"/>
    <n v="1404666836"/>
    <n v="1399482836"/>
    <b v="1"/>
    <n v="19"/>
    <b v="0"/>
    <x v="5"/>
    <x v="11"/>
    <n v="0.16"/>
    <n v="45.157894736842103"/>
    <x v="947"/>
    <d v="2014-07-06T17:13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x v="15"/>
    <n v="1.07"/>
    <n v="37.591549295774648"/>
    <x v="948"/>
    <d v="2014-06-09T19:20:15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"/>
    <x v="1"/>
    <n v="1.04"/>
    <n v="27.145833333333332"/>
    <x v="949"/>
    <d v="2014-06-09T03:59:00"/>
  </r>
  <r>
    <n v="1907"/>
    <s v="Litter-Buddy"/>
    <s v="Litter-Buddy is great economical alternative to leading pet waste disposal systems with cartridge bag elements."/>
    <n v="30000"/>
    <n v="85"/>
    <x v="1"/>
    <x v="0"/>
    <x v="0"/>
    <n v="1400853925"/>
    <n v="1399557925"/>
    <b v="0"/>
    <n v="4"/>
    <b v="0"/>
    <x v="3"/>
    <x v="30"/>
    <n v="0"/>
    <n v="21.25"/>
    <x v="950"/>
    <d v="2014-05-23T14:05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7"/>
    <x v="26"/>
    <n v="2.12"/>
    <n v="13.542553191489361"/>
    <x v="951"/>
    <d v="2014-05-29T17:50:00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"/>
    <x v="1"/>
    <n v="1.52"/>
    <n v="64.254237288135599"/>
    <x v="952"/>
    <d v="2014-06-13T06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"/>
    <x v="1"/>
    <n v="1.34"/>
    <n v="70.55263157894737"/>
    <x v="953"/>
    <d v="2014-06-09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n v="1402480221"/>
    <n v="1399888221"/>
    <b v="0"/>
    <n v="37"/>
    <b v="0"/>
    <x v="4"/>
    <x v="9"/>
    <n v="0.05"/>
    <n v="80.297297297297291"/>
    <x v="954"/>
    <d v="2014-06-11T09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7"/>
    <x v="26"/>
    <n v="1.02"/>
    <n v="115.69230769230769"/>
    <x v="955"/>
    <d v="2014-06-11T13:44:03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n v="1402632000"/>
    <n v="1399909127"/>
    <b v="0"/>
    <n v="70"/>
    <b v="0"/>
    <x v="3"/>
    <x v="21"/>
    <n v="0.12"/>
    <n v="83.942857142857136"/>
    <x v="956"/>
    <d v="2014-06-13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6"/>
    <x v="29"/>
    <n v="1.01"/>
    <n v="267.64705882352939"/>
    <x v="957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x v="15"/>
    <n v="1.24"/>
    <n v="50.901639344262293"/>
    <x v="958"/>
    <d v="2014-06-13T22:00:0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5"/>
    <x v="11"/>
    <n v="2.78"/>
    <n v="67.159851301115239"/>
    <x v="959"/>
    <d v="2014-06-10T08:33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x v="15"/>
    <n v="1.39"/>
    <n v="62.328358208955223"/>
    <x v="960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6"/>
    <x v="29"/>
    <n v="1.08"/>
    <n v="74.243275862068955"/>
    <x v="961"/>
    <d v="2014-06-12T17:28:10"/>
  </r>
  <r>
    <n v="1863"/>
    <s v="Project: 20M813"/>
    <s v="This is an Android game where you take control of the zombies and try to eat your way to world domination!"/>
    <n v="2500"/>
    <n v="10"/>
    <x v="1"/>
    <x v="0"/>
    <x v="0"/>
    <n v="1402600085"/>
    <n v="1400008085"/>
    <b v="0"/>
    <n v="2"/>
    <b v="0"/>
    <x v="4"/>
    <x v="28"/>
    <n v="0"/>
    <n v="5"/>
    <x v="962"/>
    <d v="2014-06-12T19:08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x v="3"/>
    <n v="1402618355"/>
    <n v="1400026355"/>
    <b v="0"/>
    <n v="0"/>
    <b v="0"/>
    <x v="4"/>
    <x v="28"/>
    <n v="0"/>
    <n v="0"/>
    <x v="963"/>
    <d v="2014-06-13T00:12:35"/>
  </r>
  <r>
    <n v="987"/>
    <s v="Kidswatcher"/>
    <s v="Always know where your precious children are. Let them explore the world freely and in a secure way by using the Kidswatcher."/>
    <n v="50000"/>
    <n v="6610"/>
    <x v="1"/>
    <x v="4"/>
    <x v="4"/>
    <n v="1403507050"/>
    <n v="1400051050"/>
    <b v="0"/>
    <n v="41"/>
    <b v="0"/>
    <x v="3"/>
    <x v="25"/>
    <n v="0.13"/>
    <n v="161.21951219512195"/>
    <x v="964"/>
    <d v="2014-06-23T07:04: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"/>
    <x v="3"/>
    <n v="1.08"/>
    <n v="54.2"/>
    <x v="965"/>
    <d v="2014-06-21T04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"/>
    <x v="1"/>
    <n v="1.2"/>
    <n v="141.47058823529412"/>
    <x v="966"/>
    <d v="2014-06-14T14:23:54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x v="2"/>
    <n v="1405352264"/>
    <n v="1400168264"/>
    <b v="0"/>
    <n v="0"/>
    <b v="0"/>
    <x v="6"/>
    <x v="15"/>
    <n v="0"/>
    <n v="0"/>
    <x v="967"/>
    <d v="2014-07-14T15:37:4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"/>
    <x v="1"/>
    <n v="1.01"/>
    <n v="45.875"/>
    <x v="968"/>
    <d v="2014-06-17T17:41:22"/>
  </r>
  <r>
    <n v="2934"/>
    <s v="Songs for a New World"/>
    <s v="Powerful community theatre production of Jason Robert Brown's &quot;Songs for a New World&quot; in London, Ontario."/>
    <n v="2500"/>
    <n v="2700"/>
    <x v="0"/>
    <x v="2"/>
    <x v="2"/>
    <n v="1402845364"/>
    <n v="1400253364"/>
    <b v="0"/>
    <n v="37"/>
    <b v="1"/>
    <x v="6"/>
    <x v="29"/>
    <n v="1.08"/>
    <n v="72.972972972972968"/>
    <x v="969"/>
    <d v="2014-06-15T15:16:04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n v="0"/>
    <b v="0"/>
    <x v="4"/>
    <x v="9"/>
    <n v="0"/>
    <n v="0"/>
    <x v="970"/>
    <d v="2014-06-15T17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x v="15"/>
    <n v="1.1100000000000001"/>
    <n v="200.69444444444446"/>
    <x v="971"/>
    <d v="2014-06-15T18:05:25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x v="15"/>
    <n v="1.01"/>
    <n v="75.5"/>
    <x v="972"/>
    <d v="2014-07-02T03:59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x v="15"/>
    <n v="1"/>
    <n v="134.1549295774648"/>
    <x v="973"/>
    <d v="2014-06-17T03:00:0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x v="3"/>
    <n v="1402901405"/>
    <n v="1400309405"/>
    <b v="0"/>
    <n v="0"/>
    <b v="0"/>
    <x v="4"/>
    <x v="28"/>
    <n v="0"/>
    <n v="0"/>
    <x v="974"/>
    <d v="2014-06-16T06:50: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6"/>
    <x v="13"/>
    <n v="1.03"/>
    <n v="118.97113163972287"/>
    <x v="975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6"/>
    <x v="13"/>
    <n v="1.03"/>
    <n v="242.27777777777777"/>
    <x v="976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x v="15"/>
    <n v="1.19"/>
    <n v="50.157964601769912"/>
    <x v="977"/>
    <d v="2014-06-20T23:00:00"/>
  </r>
  <r>
    <n v="428"/>
    <s v="Little Clay Bible - Zacchaeus"/>
    <s v="Fresh, fun, entertaining Bible stories on YouTube, stop-motion style."/>
    <n v="12000"/>
    <n v="676"/>
    <x v="1"/>
    <x v="0"/>
    <x v="0"/>
    <n v="1402956000"/>
    <n v="1400523845"/>
    <b v="0"/>
    <n v="13"/>
    <b v="0"/>
    <x v="0"/>
    <x v="2"/>
    <n v="0.06"/>
    <n v="52"/>
    <x v="978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x v="1"/>
    <n v="1402949760"/>
    <n v="1400536692"/>
    <b v="0"/>
    <n v="0"/>
    <b v="0"/>
    <x v="0"/>
    <x v="31"/>
    <n v="0"/>
    <n v="0"/>
    <x v="979"/>
    <d v="2014-06-16T20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n v="1404149280"/>
    <n v="1400547969"/>
    <b v="0"/>
    <n v="13"/>
    <b v="0"/>
    <x v="6"/>
    <x v="15"/>
    <n v="0.28999999999999998"/>
    <n v="44.307692307692307"/>
    <x v="980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x v="15"/>
    <n v="1.0900000000000001"/>
    <n v="36.333333333333336"/>
    <x v="981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n v="1403192031"/>
    <n v="1400600031"/>
    <b v="0"/>
    <n v="21"/>
    <b v="0"/>
    <x v="6"/>
    <x v="15"/>
    <n v="0.18"/>
    <n v="41.952380952380949"/>
    <x v="982"/>
    <d v="2014-06-19T15:33:5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n v="0"/>
    <b v="0"/>
    <x v="5"/>
    <x v="32"/>
    <n v="0"/>
    <n v="0"/>
    <x v="983"/>
    <d v="2014-05-30T15:35:0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n v="84"/>
    <b v="0"/>
    <x v="6"/>
    <x v="15"/>
    <n v="0.22"/>
    <n v="128.27380952380952"/>
    <x v="984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x v="2"/>
    <n v="1403539200"/>
    <n v="1400604056"/>
    <b v="0"/>
    <n v="5"/>
    <b v="0"/>
    <x v="6"/>
    <x v="15"/>
    <n v="0.03"/>
    <n v="57"/>
    <x v="985"/>
    <d v="2014-06-23T16:00:00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x v="15"/>
    <n v="1.1399999999999999"/>
    <n v="27.142857142857142"/>
    <x v="986"/>
    <d v="2014-06-15T16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n v="7"/>
    <b v="0"/>
    <x v="5"/>
    <x v="32"/>
    <n v="0"/>
    <n v="40"/>
    <x v="987"/>
    <d v="2014-06-18T20:1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x v="22"/>
    <n v="1.01"/>
    <n v="158.68421052631578"/>
    <x v="988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x v="15"/>
    <n v="1.2"/>
    <n v="31.933333333333334"/>
    <x v="989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x v="15"/>
    <n v="1.04"/>
    <n v="36.5"/>
    <x v="990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x v="2"/>
    <n v="1402938394"/>
    <n v="1400691994"/>
    <b v="0"/>
    <n v="8"/>
    <b v="1"/>
    <x v="6"/>
    <x v="15"/>
    <n v="1.04"/>
    <n v="97.5"/>
    <x v="991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6"/>
    <x v="13"/>
    <n v="1.01"/>
    <n v="53.945205479452056"/>
    <x v="992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n v="34"/>
    <b v="0"/>
    <x v="6"/>
    <x v="15"/>
    <n v="0.09"/>
    <n v="25.647058823529413"/>
    <x v="993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0"/>
    <x v="0"/>
    <n v="1.1000000000000001"/>
    <n v="68.24159292035398"/>
    <x v="994"/>
    <d v="2014-06-21T03:59:00"/>
  </r>
  <r>
    <n v="2852"/>
    <s v="Freedom Train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n v="6"/>
    <b v="0"/>
    <x v="6"/>
    <x v="15"/>
    <n v="0.02"/>
    <n v="15.833333333333334"/>
    <x v="995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x v="15"/>
    <n v="1.18"/>
    <n v="75.340909090909093"/>
    <x v="996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x v="15"/>
    <n v="1.17"/>
    <n v="57.549019607843135"/>
    <x v="997"/>
    <d v="2014-06-21T16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2"/>
    <x v="14"/>
    <n v="1.26"/>
    <n v="28.632575757575758"/>
    <x v="998"/>
    <d v="2014-06-21T17:12:52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n v="1403983314"/>
    <n v="1400786514"/>
    <b v="0"/>
    <n v="85"/>
    <b v="0"/>
    <x v="7"/>
    <x v="27"/>
    <n v="0.12"/>
    <n v="69.117647058823536"/>
    <x v="999"/>
    <d v="2014-06-28T19:21:54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x v="15"/>
    <n v="1.28"/>
    <n v="34.25"/>
    <x v="1000"/>
    <d v="2014-06-21T20:31: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5"/>
    <x v="11"/>
    <n v="1.03"/>
    <n v="64.156896551724131"/>
    <x v="1001"/>
    <d v="2014-06-2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"/>
    <x v="7"/>
    <n v="1.96"/>
    <n v="35.997067448680355"/>
    <x v="1002"/>
    <d v="2014-07-23T15:25:5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n v="3"/>
    <b v="0"/>
    <x v="6"/>
    <x v="15"/>
    <n v="0"/>
    <n v="18.333333333333332"/>
    <x v="1003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n v="1403348400"/>
    <n v="1401058295"/>
    <b v="0"/>
    <n v="0"/>
    <b v="0"/>
    <x v="6"/>
    <x v="15"/>
    <n v="0"/>
    <n v="0"/>
    <x v="1004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0"/>
    <x v="0"/>
    <n v="1.32"/>
    <n v="78.578424242424248"/>
    <x v="1005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x v="15"/>
    <n v="1.08"/>
    <n v="30.928571428571427"/>
    <x v="1006"/>
    <d v="2014-06-25T16:59:06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6"/>
    <x v="13"/>
    <n v="1.03"/>
    <n v="87.7"/>
    <x v="1007"/>
    <d v="2014-06-11T04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"/>
    <x v="1"/>
    <n v="1.55"/>
    <n v="53.005263157894738"/>
    <x v="1008"/>
    <d v="2014-06-25T0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5"/>
    <x v="11"/>
    <n v="1.1100000000000001"/>
    <n v="97.113744075829388"/>
    <x v="1009"/>
    <d v="2014-06-27T14:44:4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7"/>
    <x v="26"/>
    <n v="1.1100000000000001"/>
    <n v="74.184357541899445"/>
    <x v="1010"/>
    <d v="2014-06-26T15:22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0"/>
    <x v="10"/>
    <n v="1.03"/>
    <n v="60"/>
    <x v="1011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x v="15"/>
    <n v="1.1000000000000001"/>
    <n v="73.400000000000006"/>
    <x v="1012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n v="40"/>
    <b v="0"/>
    <x v="6"/>
    <x v="15"/>
    <n v="0.15"/>
    <n v="57.25"/>
    <x v="1013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x v="15"/>
    <n v="1"/>
    <n v="200.49"/>
    <x v="1014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n v="1403886084"/>
    <n v="1401294084"/>
    <b v="0"/>
    <n v="9"/>
    <b v="0"/>
    <x v="6"/>
    <x v="15"/>
    <n v="0.01"/>
    <n v="15"/>
    <x v="1015"/>
    <d v="2014-06-27T16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n v="2"/>
    <b v="0"/>
    <x v="7"/>
    <x v="27"/>
    <n v="0"/>
    <n v="13.005000000000001"/>
    <x v="1016"/>
    <d v="2014-06-27T21:33:2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6"/>
    <x v="29"/>
    <n v="1.03"/>
    <n v="106.9271875"/>
    <x v="1017"/>
    <d v="2014-07-03T04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n v="1404241200"/>
    <n v="1401354597"/>
    <b v="0"/>
    <n v="5"/>
    <b v="0"/>
    <x v="0"/>
    <x v="31"/>
    <n v="0.13"/>
    <n v="80.599999999999994"/>
    <x v="1018"/>
    <d v="2014-07-0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x v="15"/>
    <n v="1"/>
    <n v="38.65"/>
    <x v="1019"/>
    <d v="2014-06-28T14:05:24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x v="15"/>
    <n v="1"/>
    <n v="62.5"/>
    <x v="1020"/>
    <d v="2014-06-28T14:09:34"/>
  </r>
  <r>
    <n v="1726"/>
    <s v="&quot;Every Day&quot; CD by Amanda Joy Hall"/>
    <s v="Amanda Joy Hall's sophomore album, &quot;Every Day&quot;. Release expected July 2014"/>
    <n v="6500"/>
    <n v="2196"/>
    <x v="1"/>
    <x v="0"/>
    <x v="0"/>
    <n v="1403906664"/>
    <n v="1401401064"/>
    <b v="0"/>
    <n v="16"/>
    <b v="0"/>
    <x v="1"/>
    <x v="33"/>
    <n v="0.34"/>
    <n v="137.25"/>
    <x v="1021"/>
    <d v="2014-06-27T22:04:24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x v="15"/>
    <n v="1.1200000000000001"/>
    <n v="31.619718309859156"/>
    <x v="1022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x v="22"/>
    <n v="1.01"/>
    <n v="126.6875"/>
    <x v="1023"/>
    <d v="2014-06-19T04:00:0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2"/>
    <x v="14"/>
    <n v="1.02"/>
    <n v="51.474747474747474"/>
    <x v="1024"/>
    <d v="2014-07-09T07:55: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x v="2"/>
    <n v="1402334811"/>
    <n v="1401470811"/>
    <b v="0"/>
    <n v="57"/>
    <b v="1"/>
    <x v="6"/>
    <x v="15"/>
    <n v="1.44"/>
    <n v="126.66666666666667"/>
    <x v="1025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n v="1"/>
    <b v="0"/>
    <x v="6"/>
    <x v="15"/>
    <n v="0"/>
    <n v="1"/>
    <x v="1026"/>
    <d v="2014-06-25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7"/>
    <x v="26"/>
    <n v="1.01"/>
    <n v="123.34552845528455"/>
    <x v="1027"/>
    <d v="2014-06-29T21:31:2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n v="9"/>
    <b v="0"/>
    <x v="5"/>
    <x v="32"/>
    <n v="7.0000000000000007E-2"/>
    <n v="40.777777777777779"/>
    <x v="1028"/>
    <d v="2014-07-15T05:11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x v="15"/>
    <n v="1"/>
    <n v="110.23076923076923"/>
    <x v="1029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x v="22"/>
    <n v="1.65"/>
    <n v="59.961305925030231"/>
    <x v="1030"/>
    <d v="2014-07-16T03:00:00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x v="15"/>
    <n v="1.07"/>
    <n v="100.21739130434783"/>
    <x v="1031"/>
    <d v="2014-07-01T23:50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n v="25"/>
    <b v="0"/>
    <x v="7"/>
    <x v="27"/>
    <n v="0.21"/>
    <n v="82.82"/>
    <x v="1032"/>
    <d v="2014-07-06T05:08:5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x v="15"/>
    <n v="1.03"/>
    <n v="83.571428571428569"/>
    <x v="1033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x v="15"/>
    <n v="1"/>
    <n v="51.724137931034484"/>
    <x v="1034"/>
    <d v="2014-07-02T15:29: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"/>
    <x v="1"/>
    <n v="1.2"/>
    <n v="50.9338679245283"/>
    <x v="1035"/>
    <d v="2014-06-23T16:01:0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n v="1404318595"/>
    <n v="1401726595"/>
    <b v="0"/>
    <n v="1"/>
    <b v="0"/>
    <x v="0"/>
    <x v="34"/>
    <n v="0"/>
    <n v="5"/>
    <x v="1036"/>
    <d v="2014-07-02T16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n v="27"/>
    <b v="0"/>
    <x v="3"/>
    <x v="24"/>
    <n v="0.18"/>
    <n v="126.48148148148148"/>
    <x v="1037"/>
    <d v="2014-07-03T00:42: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n v="10"/>
    <b v="0"/>
    <x v="6"/>
    <x v="29"/>
    <n v="0.15"/>
    <n v="150"/>
    <x v="1038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n v="4"/>
    <b v="0"/>
    <x v="6"/>
    <x v="15"/>
    <n v="0.11"/>
    <n v="42.5"/>
    <x v="1039"/>
    <d v="2014-06-17T04:3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x v="2"/>
    <n v="1406994583"/>
    <n v="1401810583"/>
    <b v="0"/>
    <n v="1"/>
    <b v="0"/>
    <x v="4"/>
    <x v="9"/>
    <n v="0.01"/>
    <n v="410"/>
    <x v="1040"/>
    <d v="2014-08-02T15:49:43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x v="15"/>
    <n v="1.6"/>
    <n v="40.285714285714285"/>
    <x v="1041"/>
    <d v="2014-07-03T16:03:01"/>
  </r>
  <r>
    <n v="3743"/>
    <s v="Down the Mississippi"/>
    <s v="I'm taking the Adventures of Huckleberry Finn puppet show down the Mississippi River!"/>
    <n v="2200"/>
    <n v="0"/>
    <x v="1"/>
    <x v="0"/>
    <x v="0"/>
    <n v="1404406964"/>
    <n v="1401814964"/>
    <b v="0"/>
    <n v="0"/>
    <b v="0"/>
    <x v="6"/>
    <x v="15"/>
    <n v="0"/>
    <n v="0"/>
    <x v="10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n v="0"/>
    <b v="0"/>
    <x v="6"/>
    <x v="15"/>
    <n v="0"/>
    <n v="0"/>
    <x v="1043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x v="22"/>
    <n v="1.06"/>
    <n v="146.87931034482759"/>
    <x v="1044"/>
    <d v="2014-06-14T01:44: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x v="2"/>
    <n v="1407034796"/>
    <n v="1401850796"/>
    <b v="0"/>
    <n v="15"/>
    <b v="0"/>
    <x v="0"/>
    <x v="31"/>
    <n v="0.05"/>
    <n v="119"/>
    <x v="1045"/>
    <d v="2014-08-03T02:59:5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x v="15"/>
    <n v="1"/>
    <n v="307.69230769230768"/>
    <x v="1046"/>
    <d v="2014-07-04T11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"/>
    <x v="1"/>
    <n v="1.03"/>
    <n v="66.688311688311686"/>
    <x v="1047"/>
    <d v="2014-08-03T17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x v="15"/>
    <n v="1.1599999999999999"/>
    <n v="44"/>
    <x v="1048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n v="7"/>
    <b v="0"/>
    <x v="6"/>
    <x v="15"/>
    <n v="0.18"/>
    <n v="64.285714285714292"/>
    <x v="1049"/>
    <d v="2014-07-05T14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n v="1"/>
    <b v="0"/>
    <x v="7"/>
    <x v="27"/>
    <n v="0"/>
    <n v="50"/>
    <x v="1050"/>
    <d v="2014-07-05T23:07: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x v="15"/>
    <n v="1.07"/>
    <n v="31.970149253731343"/>
    <x v="1051"/>
    <d v="2014-07-06T10:08:0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n v="22"/>
    <b v="0"/>
    <x v="2"/>
    <x v="35"/>
    <n v="0.27"/>
    <n v="36.68181818181818"/>
    <x v="1052"/>
    <d v="2014-07-13T04:59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x v="15"/>
    <n v="1.38"/>
    <n v="51.875"/>
    <x v="1053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x v="15"/>
    <n v="1.03"/>
    <n v="87.357553191489373"/>
    <x v="1054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x v="3"/>
    <n v="1404022381"/>
    <n v="1402294381"/>
    <b v="0"/>
    <n v="1"/>
    <b v="0"/>
    <x v="6"/>
    <x v="29"/>
    <n v="0"/>
    <n v="5"/>
    <x v="1055"/>
    <d v="2014-06-29T06:13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n v="35"/>
    <b v="0"/>
    <x v="2"/>
    <x v="5"/>
    <n v="0.23"/>
    <n v="65.457142857142856"/>
    <x v="1056"/>
    <d v="2014-07-09T12:34:5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x v="15"/>
    <n v="1.27"/>
    <n v="80.730158730158735"/>
    <x v="1057"/>
    <d v="2014-07-07T02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x v="2"/>
    <n v="1404926665"/>
    <n v="1402334665"/>
    <b v="0"/>
    <n v="12"/>
    <b v="0"/>
    <x v="5"/>
    <x v="36"/>
    <n v="0.05"/>
    <n v="31.75"/>
    <x v="1058"/>
    <d v="2014-07-09T17:24: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2"/>
    <x v="14"/>
    <n v="1.25"/>
    <n v="53.571428571428569"/>
    <x v="1059"/>
    <d v="2014-07-14T19:32:3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n v="3"/>
    <b v="0"/>
    <x v="0"/>
    <x v="2"/>
    <n v="0"/>
    <n v="10.333333333333334"/>
    <x v="1060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x v="15"/>
    <n v="1.06"/>
    <n v="62.827380952380949"/>
    <x v="1061"/>
    <d v="2014-07-10T09:07:49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"/>
    <x v="7"/>
    <n v="1.06"/>
    <n v="56.204984093319197"/>
    <x v="1062"/>
    <d v="2014-07-10T10:09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x v="15"/>
    <n v="1.01"/>
    <n v="53.289473684210527"/>
    <x v="1063"/>
    <d v="2014-07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"/>
    <x v="7"/>
    <n v="2.34"/>
    <n v="331.10237288135596"/>
    <x v="1064"/>
    <d v="2014-07-10T14:31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n v="0"/>
    <b v="0"/>
    <x v="5"/>
    <x v="36"/>
    <n v="0"/>
    <n v="0"/>
    <x v="1065"/>
    <d v="2014-07-10T19:40: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"/>
    <x v="1"/>
    <n v="1.02"/>
    <n v="51.044692737430168"/>
    <x v="1066"/>
    <d v="2014-07-10T23:01:40"/>
  </r>
  <r>
    <n v="465"/>
    <s v="&quot;Amp&quot; A Story About a Robot"/>
    <s v="&quot;Amp&quot; is a short film about a robot with needs."/>
    <n v="512"/>
    <n v="138"/>
    <x v="1"/>
    <x v="0"/>
    <x v="0"/>
    <n v="1403837574"/>
    <n v="1402455174"/>
    <b v="0"/>
    <n v="8"/>
    <b v="0"/>
    <x v="0"/>
    <x v="2"/>
    <n v="0.27"/>
    <n v="17.25"/>
    <x v="1067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n v="2"/>
    <b v="0"/>
    <x v="6"/>
    <x v="15"/>
    <n v="0.01"/>
    <n v="22.5"/>
    <x v="1068"/>
    <d v="2014-07-24T02:59:0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x v="15"/>
    <n v="1.03"/>
    <n v="62.052763819095475"/>
    <x v="1069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x v="15"/>
    <n v="1.01"/>
    <n v="60.333333333333336"/>
    <x v="1070"/>
    <d v="2014-07-02T14:54:0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1"/>
    <x v="12"/>
    <n v="1.18"/>
    <n v="47"/>
    <x v="1071"/>
    <d v="2014-07-12T18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x v="22"/>
    <n v="3.09"/>
    <n v="117.36121673003802"/>
    <x v="1072"/>
    <d v="2014-07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n v="1"/>
    <b v="0"/>
    <x v="1"/>
    <x v="6"/>
    <n v="0.01"/>
    <n v="30"/>
    <x v="1073"/>
    <d v="2014-07-14T02:30:00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n v="1407811627"/>
    <n v="1402627627"/>
    <b v="0"/>
    <n v="2"/>
    <b v="0"/>
    <x v="3"/>
    <x v="25"/>
    <n v="0"/>
    <n v="7.5"/>
    <x v="1074"/>
    <d v="2014-08-12T02:47:07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6"/>
    <x v="29"/>
    <n v="1.33"/>
    <n v="36.363636363636367"/>
    <x v="1075"/>
    <d v="2014-07-13T10:58:3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n v="1405269457"/>
    <n v="1402677457"/>
    <b v="0"/>
    <n v="0"/>
    <b v="0"/>
    <x v="3"/>
    <x v="37"/>
    <n v="0"/>
    <n v="0"/>
    <x v="1076"/>
    <d v="2014-07-13T16:37:37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"/>
    <x v="7"/>
    <n v="5.43"/>
    <n v="116.35303146309367"/>
    <x v="1077"/>
    <d v="2014-07-23T21:08:0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n v="17"/>
    <b v="0"/>
    <x v="6"/>
    <x v="15"/>
    <n v="0.47"/>
    <n v="166.05882352941177"/>
    <x v="1078"/>
    <d v="2014-07-01T22:30:00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n v="1405027750"/>
    <n v="1402867750"/>
    <b v="0"/>
    <n v="2"/>
    <b v="0"/>
    <x v="7"/>
    <x v="27"/>
    <n v="0.01"/>
    <n v="27.5"/>
    <x v="1079"/>
    <d v="2014-07-10T21:29: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x v="3"/>
    <n v="1405478025"/>
    <n v="1402886025"/>
    <b v="0"/>
    <n v="0"/>
    <b v="0"/>
    <x v="3"/>
    <x v="25"/>
    <n v="0"/>
    <n v="0"/>
    <x v="1080"/>
    <d v="2014-07-16T02:33: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x v="15"/>
    <n v="1.01"/>
    <n v="93.611111111111114"/>
    <x v="1081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x v="15"/>
    <n v="1.72"/>
    <n v="33.025641025641029"/>
    <x v="1082"/>
    <d v="2014-07-16T14:31:15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5"/>
    <x v="11"/>
    <n v="1.5"/>
    <n v="55.82093023255814"/>
    <x v="1083"/>
    <d v="2014-07-16T15:17: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6"/>
    <x v="29"/>
    <n v="1.31"/>
    <n v="112.14285714285714"/>
    <x v="1084"/>
    <d v="2014-07-1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4"/>
    <x v="19"/>
    <n v="4.96"/>
    <n v="25.091093117408906"/>
    <x v="1085"/>
    <d v="2014-07-19T03:00:0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n v="3"/>
    <b v="0"/>
    <x v="5"/>
    <x v="36"/>
    <n v="0.26"/>
    <n v="218.33333333333334"/>
    <x v="1086"/>
    <d v="2014-08-01T02:50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2"/>
    <x v="14"/>
    <n v="1.22"/>
    <n v="84.142857142857139"/>
    <x v="1087"/>
    <d v="2014-08-01T13:43:2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7"/>
    <x v="26"/>
    <n v="1.06"/>
    <n v="211.84"/>
    <x v="1088"/>
    <d v="2014-07-17T14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x v="15"/>
    <n v="1.19"/>
    <n v="48.339729729729726"/>
    <x v="1089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x v="22"/>
    <n v="1.1599999999999999"/>
    <n v="223.48076923076923"/>
    <x v="1090"/>
    <d v="2014-07-17T16:50:46"/>
  </r>
  <r>
    <n v="14"/>
    <s v="3010 | Sci-fi Series"/>
    <s v="A highly charged post apocalyptic sci fi series that pulls no punches!"/>
    <n v="6000"/>
    <n v="6056"/>
    <x v="0"/>
    <x v="3"/>
    <x v="3"/>
    <n v="1405259940"/>
    <n v="1403051888"/>
    <b v="0"/>
    <n v="41"/>
    <b v="1"/>
    <x v="0"/>
    <x v="22"/>
    <n v="1.01"/>
    <n v="147.70731707317074"/>
    <x v="1091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x v="15"/>
    <n v="1.2"/>
    <n v="31.5"/>
    <x v="1092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x v="15"/>
    <n v="1"/>
    <n v="110.5"/>
    <x v="1093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x v="15"/>
    <n v="1.06"/>
    <n v="69.890109890109883"/>
    <x v="1094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6"/>
    <x v="29"/>
    <n v="1.2"/>
    <n v="111.11111111111111"/>
    <x v="1095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x v="15"/>
    <n v="2.11"/>
    <n v="58.611111111111114"/>
    <x v="1096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x v="15"/>
    <n v="1.05"/>
    <n v="64.157560975609755"/>
    <x v="1097"/>
    <d v="2014-07-11T16:15:00"/>
  </r>
  <r>
    <n v="2519"/>
    <s v="Kelli's Kitchen"/>
    <s v="Better than your mom's, better than Cracker Barrel, only at Kelli's Kitchen (all from scratch)."/>
    <n v="150000"/>
    <n v="65"/>
    <x v="1"/>
    <x v="0"/>
    <x v="0"/>
    <n v="1405741404"/>
    <n v="1403149404"/>
    <b v="0"/>
    <n v="4"/>
    <b v="0"/>
    <x v="7"/>
    <x v="38"/>
    <n v="0"/>
    <n v="16.25"/>
    <x v="1098"/>
    <d v="2014-07-19T03:43: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5"/>
    <x v="11"/>
    <n v="1.01"/>
    <n v="39.91506172839506"/>
    <x v="1099"/>
    <d v="2014-07-19T09:14:38"/>
  </r>
  <r>
    <n v="3994"/>
    <s v="Poles Apart - A Play in 2 Acts"/>
    <s v="Is Henson willing to dare risk a theatrical speaking tour of his North Pole adventures...and more?"/>
    <n v="2000"/>
    <n v="5"/>
    <x v="1"/>
    <x v="0"/>
    <x v="0"/>
    <n v="1405761690"/>
    <n v="1403169690"/>
    <b v="0"/>
    <n v="1"/>
    <b v="0"/>
    <x v="6"/>
    <x v="15"/>
    <n v="0"/>
    <n v="5"/>
    <x v="1100"/>
    <d v="2014-07-19T09:21:30"/>
  </r>
  <r>
    <n v="684"/>
    <s v="Arcus Motion Analyzer | The Versatile Smart Ring"/>
    <s v="Arcus gives your fingers super powers."/>
    <n v="320000"/>
    <n v="23948"/>
    <x v="1"/>
    <x v="0"/>
    <x v="0"/>
    <n v="1406257200"/>
    <n v="1403176891"/>
    <b v="0"/>
    <n v="135"/>
    <b v="0"/>
    <x v="3"/>
    <x v="25"/>
    <n v="7.0000000000000007E-2"/>
    <n v="177.39259259259259"/>
    <x v="1101"/>
    <d v="2014-07-25T03:00:00"/>
  </r>
  <r>
    <n v="2599"/>
    <s v="Empty Ramekins Catering Group"/>
    <s v="The Empty Ramekins Catering Group is looking for your help to start up in Miami Florida!!!!"/>
    <n v="9041"/>
    <n v="90"/>
    <x v="1"/>
    <x v="0"/>
    <x v="0"/>
    <n v="1407089147"/>
    <n v="1403201147"/>
    <b v="0"/>
    <n v="5"/>
    <b v="0"/>
    <x v="7"/>
    <x v="27"/>
    <n v="0.01"/>
    <n v="18"/>
    <x v="1102"/>
    <d v="2014-08-03T18:05:47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x v="15"/>
    <n v="1"/>
    <n v="72.289156626506028"/>
    <x v="1103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x v="15"/>
    <n v="3"/>
    <n v="53.846153846153847"/>
    <x v="1104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n v="6"/>
    <b v="0"/>
    <x v="6"/>
    <x v="15"/>
    <n v="0.01"/>
    <n v="22.666666666666668"/>
    <x v="1105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n v="4"/>
    <b v="0"/>
    <x v="6"/>
    <x v="15"/>
    <n v="0.05"/>
    <n v="5.75"/>
    <x v="1106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x v="22"/>
    <n v="1.23"/>
    <n v="31.623931623931625"/>
    <x v="1107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n v="1408646111"/>
    <n v="1403462111"/>
    <b v="0"/>
    <n v="2"/>
    <b v="0"/>
    <x v="6"/>
    <x v="15"/>
    <n v="0"/>
    <n v="2"/>
    <x v="1108"/>
    <d v="2014-08-21T18:3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n v="1406130880"/>
    <n v="1403538880"/>
    <b v="0"/>
    <n v="21"/>
    <b v="0"/>
    <x v="3"/>
    <x v="25"/>
    <n v="0.27"/>
    <n v="291.33333333333331"/>
    <x v="1109"/>
    <d v="2014-07-23T15:54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"/>
    <x v="1"/>
    <n v="1.1200000000000001"/>
    <n v="87.103448275862064"/>
    <x v="1110"/>
    <d v="2014-07-24T18:23: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n v="0"/>
    <b v="0"/>
    <x v="4"/>
    <x v="9"/>
    <n v="0"/>
    <n v="0"/>
    <x v="1111"/>
    <d v="2014-07-23T20:40:24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n v="1405461600"/>
    <n v="1403562705"/>
    <b v="0"/>
    <n v="6"/>
    <b v="0"/>
    <x v="6"/>
    <x v="15"/>
    <n v="0.18"/>
    <n v="45"/>
    <x v="1112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6"/>
    <x v="29"/>
    <n v="1.07"/>
    <n v="90.819148936170208"/>
    <x v="1113"/>
    <d v="2014-08-01T01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5"/>
    <x v="11"/>
    <n v="1.1100000000000001"/>
    <n v="38.860465116279073"/>
    <x v="1114"/>
    <d v="2014-07-24T18:51:44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x v="15"/>
    <n v="1.18"/>
    <n v="39.810810810810814"/>
    <x v="1115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x v="15"/>
    <n v="1.02"/>
    <n v="69.818181818181813"/>
    <x v="1116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x v="1"/>
    <n v="1406761200"/>
    <n v="1403724820"/>
    <b v="0"/>
    <n v="17"/>
    <b v="0"/>
    <x v="6"/>
    <x v="29"/>
    <n v="0.13"/>
    <n v="57.647058823529413"/>
    <x v="1117"/>
    <d v="2014-07-30T23:00:00"/>
  </r>
  <r>
    <n v="696"/>
    <s v="trustee"/>
    <s v="Show your fidelity by wearing the Trustee rings! Show where you are (at)!"/>
    <n v="175000"/>
    <n v="1"/>
    <x v="1"/>
    <x v="4"/>
    <x v="4"/>
    <n v="1406326502"/>
    <n v="1403734502"/>
    <b v="0"/>
    <n v="1"/>
    <b v="0"/>
    <x v="3"/>
    <x v="25"/>
    <n v="0"/>
    <n v="1"/>
    <x v="1118"/>
    <d v="2014-07-25T22:15:0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x v="1"/>
    <n v="1405094400"/>
    <n v="1403810965"/>
    <b v="0"/>
    <n v="9"/>
    <b v="0"/>
    <x v="3"/>
    <x v="25"/>
    <n v="0.15"/>
    <n v="97.333333333333329"/>
    <x v="1119"/>
    <d v="2014-07-11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n v="16"/>
    <b v="0"/>
    <x v="6"/>
    <x v="15"/>
    <n v="0.32"/>
    <n v="40.0625"/>
    <x v="1120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x v="15"/>
    <n v="1.42"/>
    <n v="29"/>
    <x v="1121"/>
    <d v="2014-07-27T14:17:2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"/>
    <x v="1"/>
    <n v="1.01"/>
    <n v="53.289473684210527"/>
    <x v="1122"/>
    <d v="2014-07-18T20:31:12"/>
  </r>
  <r>
    <n v="996"/>
    <s v="Social behavior in technical communities"/>
    <s v="Study the behaviour of technical communities by tracking their movement  through wearables"/>
    <n v="4000"/>
    <n v="65"/>
    <x v="1"/>
    <x v="0"/>
    <x v="0"/>
    <n v="1406474820"/>
    <n v="1403902060"/>
    <b v="0"/>
    <n v="5"/>
    <b v="0"/>
    <x v="3"/>
    <x v="25"/>
    <n v="0.02"/>
    <n v="13"/>
    <x v="1123"/>
    <d v="2014-07-27T15:27:00"/>
  </r>
  <r>
    <n v="1452"/>
    <s v="The Judo Preservation Project (Canceled)"/>
    <s v="I am gathering rare, out-of-print Judo books for preservation, translation and sharing."/>
    <n v="14000"/>
    <n v="0"/>
    <x v="2"/>
    <x v="0"/>
    <x v="0"/>
    <n v="1406566363"/>
    <n v="1403974363"/>
    <b v="0"/>
    <n v="0"/>
    <b v="0"/>
    <x v="2"/>
    <x v="35"/>
    <n v="0"/>
    <n v="0"/>
    <x v="1124"/>
    <d v="2014-07-28T16:52:4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x v="15"/>
    <n v="1.01"/>
    <n v="88.25"/>
    <x v="1125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x v="15"/>
    <n v="1.53"/>
    <n v="41.405405405405403"/>
    <x v="1126"/>
    <d v="2014-07-23T03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n v="4"/>
    <b v="0"/>
    <x v="5"/>
    <x v="11"/>
    <n v="0.02"/>
    <n v="6.25"/>
    <x v="1127"/>
    <d v="2014-07-30T18:03: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6"/>
    <x v="29"/>
    <n v="1.1299999999999999"/>
    <n v="74.224299065420567"/>
    <x v="1128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n v="3"/>
    <b v="0"/>
    <x v="6"/>
    <x v="15"/>
    <n v="0.1"/>
    <n v="5"/>
    <x v="1129"/>
    <d v="2014-07-30T20:53:5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n v="4"/>
    <b v="0"/>
    <x v="7"/>
    <x v="27"/>
    <n v="0.01"/>
    <n v="200"/>
    <x v="1130"/>
    <d v="2014-08-09T21:57:0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x v="15"/>
    <n v="1.0900000000000001"/>
    <n v="30.152638888888887"/>
    <x v="1131"/>
    <d v="2014-07-30T22:41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x v="3"/>
    <n v="1406593780"/>
    <n v="1404174580"/>
    <b v="1"/>
    <n v="60"/>
    <b v="0"/>
    <x v="3"/>
    <x v="24"/>
    <n v="0.06"/>
    <n v="41.583333333333336"/>
    <x v="1132"/>
    <d v="2014-07-29T00:29:4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x v="15"/>
    <n v="1.91"/>
    <n v="358.6875"/>
    <x v="1133"/>
    <d v="2014-08-01T06:59:00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n v="1406799981"/>
    <n v="1404207981"/>
    <b v="0"/>
    <n v="1"/>
    <b v="0"/>
    <x v="4"/>
    <x v="28"/>
    <n v="0.01"/>
    <n v="20"/>
    <x v="1134"/>
    <d v="2014-07-31T09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x v="15"/>
    <n v="1.01"/>
    <n v="33.571428571428569"/>
    <x v="1135"/>
    <d v="2014-07-31T16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x v="2"/>
    <n v="1406854699"/>
    <n v="1404262699"/>
    <b v="0"/>
    <n v="0"/>
    <b v="0"/>
    <x v="7"/>
    <x v="27"/>
    <n v="0"/>
    <n v="0"/>
    <x v="1136"/>
    <d v="2014-08-01T00:58: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x v="15"/>
    <n v="1.01"/>
    <n v="96.19047619047619"/>
    <x v="1137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x v="15"/>
    <n v="1.46"/>
    <n v="292.77777777777777"/>
    <x v="1138"/>
    <d v="2014-07-05T01:00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x v="15"/>
    <n v="1"/>
    <n v="31.578947368421051"/>
    <x v="1139"/>
    <d v="2014-07-24T07:00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n v="1407080884"/>
    <n v="1404488884"/>
    <b v="1"/>
    <n v="39"/>
    <b v="0"/>
    <x v="5"/>
    <x v="11"/>
    <n v="0.46"/>
    <n v="58.615384615384613"/>
    <x v="1140"/>
    <d v="2014-08-03T15:48:0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n v="2"/>
    <b v="0"/>
    <x v="6"/>
    <x v="13"/>
    <n v="0"/>
    <n v="5"/>
    <x v="1141"/>
    <d v="2014-07-30T01:19: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n v="1407065979"/>
    <n v="1404560379"/>
    <b v="1"/>
    <n v="39"/>
    <b v="0"/>
    <x v="5"/>
    <x v="11"/>
    <n v="0.2"/>
    <n v="55.282051282051285"/>
    <x v="1142"/>
    <d v="2014-08-03T11:39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x v="2"/>
    <n v="1409543940"/>
    <n v="1404586762"/>
    <b v="0"/>
    <n v="2"/>
    <b v="0"/>
    <x v="0"/>
    <x v="34"/>
    <n v="0.03"/>
    <n v="25.5"/>
    <x v="1143"/>
    <d v="2014-09-01T03:59:00"/>
  </r>
  <r>
    <n v="2919"/>
    <s v="While the Stars Fall"/>
    <s v="A full staged reading of a new play about a boy who learns how to be happy from the most unexpected person."/>
    <n v="600"/>
    <n v="51"/>
    <x v="1"/>
    <x v="0"/>
    <x v="0"/>
    <n v="1407250329"/>
    <n v="1404658329"/>
    <b v="0"/>
    <n v="6"/>
    <b v="0"/>
    <x v="6"/>
    <x v="15"/>
    <n v="0.09"/>
    <n v="8.5"/>
    <x v="1144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x v="15"/>
    <n v="1"/>
    <n v="93.977440000000001"/>
    <x v="1145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x v="15"/>
    <n v="1.04"/>
    <n v="63.109756097560975"/>
    <x v="1146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x v="15"/>
    <n v="1"/>
    <n v="79.61904761904762"/>
    <x v="1147"/>
    <d v="2014-08-03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"/>
    <x v="1"/>
    <n v="1"/>
    <n v="50.03846153846154"/>
    <x v="1148"/>
    <d v="2014-07-28T01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x v="15"/>
    <n v="1.01"/>
    <n v="25.692295918367346"/>
    <x v="1149"/>
    <d v="2014-08-06T21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n v="1407394800"/>
    <n v="1404770616"/>
    <b v="0"/>
    <n v="0"/>
    <b v="0"/>
    <x v="1"/>
    <x v="16"/>
    <n v="0"/>
    <n v="0"/>
    <x v="1150"/>
    <d v="2014-08-07T07:00:00"/>
  </r>
  <r>
    <n v="469"/>
    <s v="Dreamland PERSONALISED Animated Shorts Film"/>
    <s v="Create a personalised animation film using your child's name and photo."/>
    <n v="6000"/>
    <n v="0"/>
    <x v="1"/>
    <x v="1"/>
    <x v="1"/>
    <n v="1409960724"/>
    <n v="1404776724"/>
    <b v="0"/>
    <n v="0"/>
    <b v="0"/>
    <x v="0"/>
    <x v="2"/>
    <n v="0"/>
    <n v="0"/>
    <x v="1151"/>
    <d v="2014-09-05T23:45:24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6"/>
    <x v="13"/>
    <n v="1.54"/>
    <n v="84.871516544117654"/>
    <x v="1152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x v="22"/>
    <n v="1.04"/>
    <n v="69.266666666666666"/>
    <x v="1153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x v="22"/>
    <n v="1.55"/>
    <n v="102.10526315789474"/>
    <x v="1154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x v="15"/>
    <n v="1.04"/>
    <n v="57.777777777777779"/>
    <x v="1155"/>
    <d v="2014-08-10T15:59:00"/>
  </r>
  <r>
    <n v="1128"/>
    <s v="Flying Turds"/>
    <s v="#havingfunFTW"/>
    <n v="1000"/>
    <n v="1"/>
    <x v="1"/>
    <x v="1"/>
    <x v="1"/>
    <n v="1407425717"/>
    <n v="1404833717"/>
    <b v="0"/>
    <n v="1"/>
    <b v="0"/>
    <x v="4"/>
    <x v="28"/>
    <n v="0"/>
    <n v="1"/>
    <x v="1156"/>
    <d v="2014-08-07T15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x v="2"/>
    <n v="1407427009"/>
    <n v="1404835009"/>
    <b v="0"/>
    <n v="27"/>
    <b v="0"/>
    <x v="7"/>
    <x v="27"/>
    <n v="0.24"/>
    <n v="305.77777777777777"/>
    <x v="1157"/>
    <d v="2014-08-07T15:56:49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x v="15"/>
    <n v="1.2"/>
    <n v="88.235294117647058"/>
    <x v="1158"/>
    <d v="2014-07-26T0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n v="9"/>
    <b v="0"/>
    <x v="3"/>
    <x v="30"/>
    <n v="0.01"/>
    <n v="28.888888888888889"/>
    <x v="1159"/>
    <d v="2014-08-12T18:57:3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n v="2"/>
    <b v="0"/>
    <x v="6"/>
    <x v="15"/>
    <n v="0"/>
    <n v="1"/>
    <x v="1160"/>
    <d v="2014-09-06T22:08:5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n v="1"/>
    <b v="0"/>
    <x v="7"/>
    <x v="27"/>
    <n v="0"/>
    <n v="1"/>
    <x v="1161"/>
    <d v="2014-08-07T23:13: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x v="3"/>
    <n v="1410076123"/>
    <n v="1404892123"/>
    <b v="0"/>
    <n v="0"/>
    <b v="0"/>
    <x v="6"/>
    <x v="15"/>
    <n v="0"/>
    <n v="0"/>
    <x v="1162"/>
    <d v="2014-09-07T07:48:4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2"/>
    <x v="14"/>
    <n v="1.58"/>
    <n v="68.345323741007192"/>
    <x v="1163"/>
    <d v="2014-08-11T12:03: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n v="0"/>
    <b v="0"/>
    <x v="7"/>
    <x v="27"/>
    <n v="0"/>
    <n v="0"/>
    <x v="1164"/>
    <d v="2014-08-23T14:12:29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x v="15"/>
    <n v="1.02"/>
    <n v="66.152941176470591"/>
    <x v="1165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x v="15"/>
    <n v="1.02"/>
    <n v="105"/>
    <x v="1166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n v="4"/>
    <b v="0"/>
    <x v="6"/>
    <x v="15"/>
    <n v="0.05"/>
    <n v="65"/>
    <x v="1167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x v="15"/>
    <n v="1.0900000000000001"/>
    <n v="83.974358974358978"/>
    <x v="1168"/>
    <d v="2014-08-08T18:53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x v="15"/>
    <n v="1.01"/>
    <n v="98.536585365853654"/>
    <x v="1169"/>
    <d v="2014-07-19T05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x v="15"/>
    <n v="1.26"/>
    <n v="53.723404255319146"/>
    <x v="1170"/>
    <d v="2014-08-08T19:05:51"/>
  </r>
  <r>
    <n v="1813"/>
    <s v="Libya : The Lost Days"/>
    <s v="This project aims to document, Libyan photographic history; through both print and artisan mediums ."/>
    <n v="8750"/>
    <n v="0"/>
    <x v="1"/>
    <x v="1"/>
    <x v="1"/>
    <n v="1407532812"/>
    <n v="1404940812"/>
    <b v="0"/>
    <n v="0"/>
    <b v="0"/>
    <x v="5"/>
    <x v="11"/>
    <n v="0"/>
    <n v="0"/>
    <x v="1171"/>
    <d v="2014-08-08T21:20:12"/>
  </r>
  <r>
    <n v="2699"/>
    <s v="my bakery truck"/>
    <s v="Hi, I want make my first bakery. Food truck was great, but I not have a car licence. So, help me to be my dream!"/>
    <n v="2"/>
    <n v="0"/>
    <x v="1"/>
    <x v="2"/>
    <x v="2"/>
    <n v="1407533463"/>
    <n v="1404941463"/>
    <b v="0"/>
    <n v="0"/>
    <b v="0"/>
    <x v="7"/>
    <x v="27"/>
    <n v="0"/>
    <n v="0"/>
    <x v="1172"/>
    <d v="2014-08-08T21:31:03"/>
  </r>
  <r>
    <n v="1084"/>
    <s v="My own channel"/>
    <s v="I want to start my own channel for gaming"/>
    <n v="550"/>
    <n v="0"/>
    <x v="1"/>
    <x v="0"/>
    <x v="0"/>
    <n v="1407534804"/>
    <n v="1404942804"/>
    <b v="0"/>
    <n v="0"/>
    <b v="0"/>
    <x v="4"/>
    <x v="9"/>
    <n v="0"/>
    <n v="0"/>
    <x v="1173"/>
    <d v="2014-08-08T21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n v="11"/>
    <b v="0"/>
    <x v="6"/>
    <x v="13"/>
    <n v="0.03"/>
    <n v="41"/>
    <x v="1174"/>
    <d v="2014-08-08T22:27:26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n v="3"/>
    <b v="0"/>
    <x v="1"/>
    <x v="6"/>
    <n v="0"/>
    <n v="30"/>
    <x v="1175"/>
    <d v="2014-08-30T15:3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x v="15"/>
    <n v="1"/>
    <n v="41.666666666666664"/>
    <x v="1176"/>
    <d v="2014-07-16T23:27:21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x v="5"/>
    <n v="1407545334"/>
    <n v="1404953334"/>
    <b v="0"/>
    <n v="1"/>
    <b v="0"/>
    <x v="3"/>
    <x v="30"/>
    <n v="0"/>
    <n v="10"/>
    <x v="1177"/>
    <d v="2014-08-09T00:4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n v="7"/>
    <b v="0"/>
    <x v="6"/>
    <x v="15"/>
    <n v="0.62"/>
    <n v="486.42857142857144"/>
    <x v="1178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n v="1407565504"/>
    <n v="1404973504"/>
    <b v="0"/>
    <n v="2"/>
    <b v="0"/>
    <x v="6"/>
    <x v="15"/>
    <n v="0.01"/>
    <n v="12.5"/>
    <x v="1179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x v="15"/>
    <n v="2.23"/>
    <n v="61.944444444444443"/>
    <x v="1180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x v="2"/>
    <x v="2"/>
    <n v="1407595447"/>
    <n v="1405003447"/>
    <b v="0"/>
    <n v="3"/>
    <b v="0"/>
    <x v="0"/>
    <x v="2"/>
    <n v="0.03"/>
    <n v="16.666666666666668"/>
    <x v="1181"/>
    <d v="2014-08-09T14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n v="0"/>
    <b v="0"/>
    <x v="7"/>
    <x v="27"/>
    <n v="0"/>
    <n v="0"/>
    <x v="1182"/>
    <d v="2014-08-09T17:22:0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n v="0"/>
    <b v="0"/>
    <x v="7"/>
    <x v="27"/>
    <n v="0"/>
    <n v="0"/>
    <x v="1183"/>
    <d v="2014-08-04T19:41:3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n v="10"/>
    <b v="0"/>
    <x v="6"/>
    <x v="15"/>
    <n v="0.48"/>
    <n v="62"/>
    <x v="1184"/>
    <d v="2014-08-01T07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n v="4"/>
    <b v="0"/>
    <x v="3"/>
    <x v="25"/>
    <n v="0"/>
    <n v="2.75"/>
    <x v="1185"/>
    <d v="2014-08-09T22:43:42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n v="1406769992"/>
    <n v="1405041992"/>
    <b v="0"/>
    <n v="0"/>
    <b v="0"/>
    <x v="8"/>
    <x v="39"/>
    <n v="0"/>
    <n v="0"/>
    <x v="1186"/>
    <d v="2014-07-31T01:26:32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n v="1"/>
    <b v="0"/>
    <x v="6"/>
    <x v="15"/>
    <n v="0"/>
    <n v="20"/>
    <x v="1187"/>
    <d v="2014-09-09T16:12:03"/>
  </r>
  <r>
    <n v="3745"/>
    <s v="Tyke Theatre Web Show"/>
    <s v="Tyke wants to expand her puppet theater show to weekly online web shows and is looking for backers."/>
    <n v="100"/>
    <n v="10"/>
    <x v="1"/>
    <x v="0"/>
    <x v="0"/>
    <n v="1407689102"/>
    <n v="1405097102"/>
    <b v="0"/>
    <n v="1"/>
    <b v="0"/>
    <x v="6"/>
    <x v="15"/>
    <n v="0.1"/>
    <n v="10"/>
    <x v="1188"/>
    <d v="2014-08-10T16:45:0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n v="0"/>
    <b v="0"/>
    <x v="2"/>
    <x v="35"/>
    <n v="0"/>
    <n v="0"/>
    <x v="1189"/>
    <d v="2014-08-11T0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x v="2"/>
    <n v="1408986738"/>
    <n v="1405098738"/>
    <b v="0"/>
    <n v="1"/>
    <b v="0"/>
    <x v="3"/>
    <x v="37"/>
    <n v="0.01"/>
    <n v="300"/>
    <x v="1190"/>
    <d v="2014-08-25T17:12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n v="5"/>
    <b v="0"/>
    <x v="6"/>
    <x v="29"/>
    <n v="0.01"/>
    <n v="205"/>
    <x v="1191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n v="3"/>
    <b v="0"/>
    <x v="6"/>
    <x v="15"/>
    <n v="0.01"/>
    <n v="7"/>
    <x v="1192"/>
    <d v="2014-08-09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2"/>
    <x v="14"/>
    <n v="1"/>
    <n v="45.56818181818182"/>
    <x v="1193"/>
    <d v="2014-08-10T20:19:2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n v="1407708000"/>
    <n v="1405110399"/>
    <b v="0"/>
    <n v="0"/>
    <b v="0"/>
    <x v="8"/>
    <x v="39"/>
    <n v="0"/>
    <n v="0"/>
    <x v="1194"/>
    <d v="2014-08-10T22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n v="0"/>
    <b v="0"/>
    <x v="7"/>
    <x v="27"/>
    <n v="0"/>
    <n v="0"/>
    <x v="1195"/>
    <d v="2014-08-10T21:13:07"/>
  </r>
  <r>
    <n v="2130"/>
    <s v="Wondrous Adventures: A Kid's Game"/>
    <s v="You are the hero tasked to save your home from the villainous Sanword."/>
    <n v="42000"/>
    <n v="85"/>
    <x v="1"/>
    <x v="0"/>
    <x v="0"/>
    <n v="1408154663"/>
    <n v="1405130663"/>
    <b v="0"/>
    <n v="4"/>
    <b v="0"/>
    <x v="4"/>
    <x v="9"/>
    <n v="0"/>
    <n v="21.25"/>
    <x v="1196"/>
    <d v="2014-08-16T02:04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n v="7"/>
    <b v="0"/>
    <x v="2"/>
    <x v="35"/>
    <n v="0.11"/>
    <n v="225"/>
    <x v="1197"/>
    <d v="2014-09-05T13:3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3"/>
    <x v="25"/>
    <n v="1.32"/>
    <n v="39.074444444444445"/>
    <x v="1198"/>
    <d v="2014-08-11T20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n v="14"/>
    <b v="0"/>
    <x v="6"/>
    <x v="15"/>
    <n v="0.18"/>
    <n v="25.571428571428573"/>
    <x v="1199"/>
    <d v="2014-08-12T01:53:5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1"/>
    <x v="12"/>
    <n v="1.1000000000000001"/>
    <n v="26.554216867469879"/>
    <x v="1200"/>
    <d v="2014-08-14T18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n v="13"/>
    <b v="0"/>
    <x v="6"/>
    <x v="15"/>
    <n v="0.18"/>
    <n v="81.538461538461533"/>
    <x v="1201"/>
    <d v="2014-08-12T15:51:50"/>
  </r>
  <r>
    <n v="4065"/>
    <s v="A Midsummer's Night's Dream"/>
    <s v="A classical/ fantasy version of midsummers done by professionally trained actors in Tulsa!"/>
    <n v="4000"/>
    <n v="27"/>
    <x v="1"/>
    <x v="0"/>
    <x v="0"/>
    <n v="1407883811"/>
    <n v="1405291811"/>
    <b v="0"/>
    <n v="4"/>
    <b v="0"/>
    <x v="6"/>
    <x v="15"/>
    <n v="0.01"/>
    <n v="6.75"/>
    <x v="1202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n v="4"/>
    <b v="0"/>
    <x v="6"/>
    <x v="15"/>
    <n v="0.09"/>
    <n v="16.25"/>
    <x v="1203"/>
    <d v="2014-07-29T03:14:56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n v="3"/>
    <b v="0"/>
    <x v="7"/>
    <x v="27"/>
    <n v="0.01"/>
    <n v="13.333333333333334"/>
    <x v="1204"/>
    <d v="2014-08-13T03:19: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x v="15"/>
    <n v="1.2"/>
    <n v="85.531055900621112"/>
    <x v="1205"/>
    <d v="2014-08-15T0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"/>
    <x v="3"/>
    <n v="1.01"/>
    <n v="109.10778443113773"/>
    <x v="1206"/>
    <d v="2014-08-08T18:00:00"/>
  </r>
  <r>
    <n v="3061"/>
    <s v="Help Save Parkway Cinemas!"/>
    <s v="Save a historic Local theater."/>
    <n v="1000000"/>
    <n v="0"/>
    <x v="1"/>
    <x v="0"/>
    <x v="0"/>
    <n v="1407955748"/>
    <n v="1405363748"/>
    <b v="0"/>
    <n v="0"/>
    <b v="0"/>
    <x v="6"/>
    <x v="13"/>
    <n v="0"/>
    <n v="0"/>
    <x v="1207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x v="15"/>
    <n v="1"/>
    <n v="118.12941176470588"/>
    <x v="1208"/>
    <d v="2014-08-28T22:53:3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n v="103"/>
    <b v="0"/>
    <x v="5"/>
    <x v="11"/>
    <n v="0.59"/>
    <n v="72.16970873786407"/>
    <x v="1209"/>
    <d v="2014-08-13T23:31:52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n v="1408232520"/>
    <n v="1405393356"/>
    <b v="0"/>
    <n v="10"/>
    <b v="0"/>
    <x v="0"/>
    <x v="34"/>
    <n v="0.16"/>
    <n v="43.5"/>
    <x v="1210"/>
    <d v="2014-08-16T23:4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"/>
    <x v="7"/>
    <n v="2.0699999999999998"/>
    <n v="136.6444745538665"/>
    <x v="1211"/>
    <d v="2014-08-14T12:58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n v="1410616600"/>
    <n v="1405432600"/>
    <b v="0"/>
    <n v="369"/>
    <b v="0"/>
    <x v="3"/>
    <x v="25"/>
    <n v="0.22"/>
    <n v="23.948509485094849"/>
    <x v="1212"/>
    <d v="2014-09-13T13:56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n v="1408029623"/>
    <n v="1405437623"/>
    <b v="0"/>
    <n v="13"/>
    <b v="0"/>
    <x v="3"/>
    <x v="37"/>
    <n v="0.04"/>
    <n v="45.386153846153846"/>
    <x v="1213"/>
    <d v="2014-08-14T15:20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x v="15"/>
    <n v="1.1599999999999999"/>
    <n v="71.491803278688522"/>
    <x v="1214"/>
    <d v="2014-08-04T15:59:3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n v="8"/>
    <b v="0"/>
    <x v="7"/>
    <x v="27"/>
    <n v="0.01"/>
    <n v="23.5"/>
    <x v="1215"/>
    <d v="2014-08-14T18:20:08"/>
  </r>
  <r>
    <n v="65"/>
    <s v="Hello World - Post Production Funds"/>
    <s v="Help finish the short film Hello World. The story of an android in the broken home of a father &amp; son."/>
    <n v="7000"/>
    <n v="7527"/>
    <x v="0"/>
    <x v="2"/>
    <x v="2"/>
    <n v="1407736740"/>
    <n v="1405453354"/>
    <b v="0"/>
    <n v="57"/>
    <b v="1"/>
    <x v="0"/>
    <x v="10"/>
    <n v="1.08"/>
    <n v="132.05263157894737"/>
    <x v="1216"/>
    <d v="2014-08-11T05:59:0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n v="0"/>
    <b v="0"/>
    <x v="7"/>
    <x v="38"/>
    <n v="0"/>
    <n v="0"/>
    <x v="1217"/>
    <d v="2014-08-14T22:50:34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n v="1408058820"/>
    <n v="1405466820"/>
    <b v="0"/>
    <n v="1"/>
    <b v="0"/>
    <x v="4"/>
    <x v="9"/>
    <n v="0.01"/>
    <n v="5"/>
    <x v="1218"/>
    <d v="2014-08-14T23:2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x v="2"/>
    <n v="1410669297"/>
    <n v="1405485297"/>
    <b v="0"/>
    <n v="0"/>
    <b v="0"/>
    <x v="6"/>
    <x v="15"/>
    <n v="0"/>
    <n v="0"/>
    <x v="1219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x v="15"/>
    <n v="1"/>
    <n v="33.333333333333336"/>
    <x v="1220"/>
    <d v="2014-07-30T11:18:30"/>
  </r>
  <r>
    <n v="1340"/>
    <s v="Glass Designs (Canceled)"/>
    <s v="I would like to make nicer, more stylish looking frames for the Google Glass using 3D printing technology."/>
    <n v="1680"/>
    <n v="0"/>
    <x v="2"/>
    <x v="0"/>
    <x v="0"/>
    <n v="1408112253"/>
    <n v="1405520253"/>
    <b v="0"/>
    <n v="0"/>
    <b v="0"/>
    <x v="3"/>
    <x v="25"/>
    <n v="0"/>
    <n v="0"/>
    <x v="1221"/>
    <d v="2014-08-15T14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7"/>
    <x v="26"/>
    <n v="2.0299999999999998"/>
    <n v="130.23469453376205"/>
    <x v="1222"/>
    <d v="2014-08-15T15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n v="4"/>
    <b v="0"/>
    <x v="3"/>
    <x v="25"/>
    <n v="0.01"/>
    <n v="26.5"/>
    <x v="1223"/>
    <d v="2014-08-15T20:20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0"/>
    <x v="0"/>
    <n v="1.24"/>
    <n v="139.53488372093022"/>
    <x v="1224"/>
    <d v="2014-08-08T00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x v="15"/>
    <n v="1.17"/>
    <n v="44.92307692307692"/>
    <x v="1225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x v="2"/>
    <n v="1408213512"/>
    <n v="1405621512"/>
    <b v="0"/>
    <n v="0"/>
    <b v="0"/>
    <x v="0"/>
    <x v="2"/>
    <n v="0"/>
    <n v="0"/>
    <x v="1226"/>
    <d v="2014-08-16T18:25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n v="12"/>
    <b v="0"/>
    <x v="7"/>
    <x v="27"/>
    <n v="0"/>
    <n v="23.083333333333332"/>
    <x v="1227"/>
    <d v="2014-09-15T19:55:0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n v="1"/>
    <b v="0"/>
    <x v="7"/>
    <x v="27"/>
    <n v="0"/>
    <n v="5"/>
    <x v="1228"/>
    <d v="2014-08-16T21:44:12"/>
  </r>
  <r>
    <n v="710"/>
    <s v="Hate York Shirt 2.0"/>
    <s v="Shirts, so technologically advanced, they connect mentally to their audience upon sight."/>
    <n v="1200"/>
    <n v="0"/>
    <x v="1"/>
    <x v="2"/>
    <x v="2"/>
    <n v="1408495440"/>
    <n v="1405640302"/>
    <b v="0"/>
    <n v="0"/>
    <b v="0"/>
    <x v="3"/>
    <x v="25"/>
    <n v="0"/>
    <n v="0"/>
    <x v="1229"/>
    <d v="2014-08-20T00:44:0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n v="975"/>
    <b v="0"/>
    <x v="4"/>
    <x v="9"/>
    <n v="0.63"/>
    <n v="48.281025641025643"/>
    <x v="1230"/>
    <d v="2014-09-11T09:04: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n v="0"/>
    <b v="0"/>
    <x v="2"/>
    <x v="4"/>
    <n v="0"/>
    <n v="0"/>
    <x v="1231"/>
    <d v="2014-09-16T11:24: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n v="2"/>
    <b v="0"/>
    <x v="2"/>
    <x v="35"/>
    <n v="0.01"/>
    <n v="7.5"/>
    <x v="1232"/>
    <d v="2014-08-12T12:52:58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n v="4"/>
    <b v="0"/>
    <x v="3"/>
    <x v="25"/>
    <n v="0"/>
    <n v="2"/>
    <x v="123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n v="3"/>
    <b v="0"/>
    <x v="3"/>
    <x v="25"/>
    <n v="0"/>
    <n v="68.333333333333329"/>
    <x v="1234"/>
    <d v="2014-09-01T20:10:17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7"/>
    <x v="26"/>
    <n v="1.44"/>
    <n v="40.795406360424032"/>
    <x v="1235"/>
    <d v="2014-08-18T00:08:1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x v="15"/>
    <n v="1.1599999999999999"/>
    <n v="63.363636363636367"/>
    <x v="1236"/>
    <d v="2014-08-02T04:13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n v="1410930399"/>
    <n v="1405746399"/>
    <b v="0"/>
    <n v="11"/>
    <b v="0"/>
    <x v="5"/>
    <x v="40"/>
    <n v="0.28999999999999998"/>
    <n v="26.272727272727273"/>
    <x v="1237"/>
    <d v="2014-09-17T05:06: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x v="15"/>
    <n v="1"/>
    <n v="95.238095238095241"/>
    <x v="1238"/>
    <d v="2014-08-18T17:32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n v="3"/>
    <b v="0"/>
    <x v="2"/>
    <x v="4"/>
    <n v="0.02"/>
    <n v="19"/>
    <x v="1239"/>
    <d v="2014-09-03T23:36:18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x v="15"/>
    <n v="1.02"/>
    <n v="80.15789473684211"/>
    <x v="1240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x v="22"/>
    <n v="1.3"/>
    <n v="49.882352941176471"/>
    <x v="1241"/>
    <d v="2014-08-05T07:43:21"/>
  </r>
  <r>
    <n v="1709"/>
    <s v="Psalms"/>
    <s v="A project to set psalms to music. The psalms are taken from the English Standard Version (ESV) of the Bible."/>
    <n v="1750"/>
    <n v="85"/>
    <x v="1"/>
    <x v="0"/>
    <x v="0"/>
    <n v="1409513940"/>
    <n v="1405949514"/>
    <b v="0"/>
    <n v="4"/>
    <b v="0"/>
    <x v="1"/>
    <x v="33"/>
    <n v="0.05"/>
    <n v="21.25"/>
    <x v="1242"/>
    <d v="2014-08-31T19:39:00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x v="2"/>
    <n v="1409376600"/>
    <n v="1405957098"/>
    <b v="0"/>
    <n v="14"/>
    <b v="0"/>
    <x v="6"/>
    <x v="15"/>
    <n v="0.27"/>
    <n v="46.428571428571431"/>
    <x v="1243"/>
    <d v="2014-08-30T05:30:00"/>
  </r>
  <r>
    <n v="1172"/>
    <s v="let your dayz take you to the dogs."/>
    <s v="Bringing YOUR favorite dog recipes to the streets."/>
    <n v="9000"/>
    <n v="0"/>
    <x v="1"/>
    <x v="0"/>
    <x v="0"/>
    <n v="1408551752"/>
    <n v="1405959752"/>
    <b v="0"/>
    <n v="0"/>
    <b v="0"/>
    <x v="7"/>
    <x v="27"/>
    <n v="0"/>
    <n v="0"/>
    <x v="1244"/>
    <d v="2014-08-20T16:22:32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b v="0"/>
    <n v="7"/>
    <b v="0"/>
    <x v="0"/>
    <x v="34"/>
    <n v="0.01"/>
    <n v="91.428571428571431"/>
    <x v="1245"/>
    <d v="2014-09-19T18:18: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x v="15"/>
    <n v="2.15"/>
    <n v="35.766666666666666"/>
    <x v="1246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6"/>
    <x v="13"/>
    <n v="1.06"/>
    <n v="146.44654088050314"/>
    <x v="1247"/>
    <d v="2014-08-20T20:24:0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n v="9"/>
    <b v="0"/>
    <x v="1"/>
    <x v="3"/>
    <n v="0.03"/>
    <n v="28.888888888888889"/>
    <x v="1248"/>
    <d v="2014-08-21T00:45:3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x v="3"/>
    <n v="1408596589"/>
    <n v="1406004589"/>
    <b v="0"/>
    <n v="1"/>
    <b v="0"/>
    <x v="6"/>
    <x v="15"/>
    <n v="0"/>
    <n v="1"/>
    <x v="1249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x v="22"/>
    <n v="1.01"/>
    <n v="76.45264150943396"/>
    <x v="1250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x v="15"/>
    <n v="1.2"/>
    <n v="44.537037037037038"/>
    <x v="1251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n v="14"/>
    <b v="0"/>
    <x v="6"/>
    <x v="15"/>
    <n v="0.17"/>
    <n v="82.571428571428569"/>
    <x v="1252"/>
    <d v="2014-08-31T19:51:49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7"/>
    <x v="26"/>
    <n v="5.26"/>
    <n v="54.883162444113267"/>
    <x v="1253"/>
    <d v="2014-08-26T22:00:4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n v="0"/>
    <b v="0"/>
    <x v="7"/>
    <x v="27"/>
    <n v="0"/>
    <n v="0"/>
    <x v="1254"/>
    <d v="2014-08-21T23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6"/>
    <x v="13"/>
    <n v="1.33"/>
    <n v="82.941562500000003"/>
    <x v="1255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n v="0"/>
    <b v="0"/>
    <x v="6"/>
    <x v="13"/>
    <n v="0"/>
    <n v="0"/>
    <x v="1256"/>
    <d v="2014-09-21T15:10: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"/>
    <x v="1"/>
    <n v="2"/>
    <n v="118.2007874015748"/>
    <x v="1257"/>
    <d v="2014-09-06T15:25:3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n v="1407168000"/>
    <n v="1406131023"/>
    <b v="0"/>
    <n v="3"/>
    <b v="0"/>
    <x v="6"/>
    <x v="15"/>
    <n v="0"/>
    <n v="40"/>
    <x v="1258"/>
    <d v="2014-08-04T16:00:00"/>
  </r>
  <r>
    <n v="2128"/>
    <s v="Makayla's Quest"/>
    <s v="The Royal Snail has misdelivered all the invitations to the Royal Ball.  It's up to Makayla to set things right in the Fairy Forest"/>
    <n v="15000"/>
    <n v="25"/>
    <x v="1"/>
    <x v="2"/>
    <x v="2"/>
    <n v="1411324369"/>
    <n v="1406140369"/>
    <b v="0"/>
    <n v="1"/>
    <b v="0"/>
    <x v="4"/>
    <x v="9"/>
    <n v="0"/>
    <n v="25"/>
    <x v="1259"/>
    <d v="2014-09-21T18:32:4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n v="1407868561"/>
    <n v="1406140561"/>
    <b v="0"/>
    <n v="2"/>
    <b v="0"/>
    <x v="6"/>
    <x v="15"/>
    <n v="0.01"/>
    <n v="62.5"/>
    <x v="1260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n v="114"/>
    <b v="0"/>
    <x v="6"/>
    <x v="13"/>
    <n v="0.25"/>
    <n v="58.184210526315788"/>
    <x v="1261"/>
    <d v="2014-08-28T03:00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"/>
    <x v="7"/>
    <n v="2.19"/>
    <n v="67.261538461538464"/>
    <x v="1262"/>
    <d v="2014-08-23T18:31:23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n v="1408827550"/>
    <n v="1406235550"/>
    <b v="0"/>
    <n v="8"/>
    <b v="0"/>
    <x v="8"/>
    <x v="39"/>
    <n v="0.03"/>
    <n v="33.25"/>
    <x v="1263"/>
    <d v="2014-08-23T20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n v="5"/>
    <b v="0"/>
    <x v="0"/>
    <x v="2"/>
    <n v="0.18"/>
    <n v="28.2"/>
    <x v="126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6"/>
    <x v="29"/>
    <n v="1.03"/>
    <n v="329.2"/>
    <x v="1265"/>
    <d v="2014-08-28T01:00:00"/>
  </r>
  <r>
    <n v="1086"/>
    <s v="Cyber Universe Online"/>
    <s v="Humanity's future in the Galaxy"/>
    <n v="18000"/>
    <n v="15"/>
    <x v="1"/>
    <x v="0"/>
    <x v="0"/>
    <n v="1408913291"/>
    <n v="1406321291"/>
    <b v="0"/>
    <n v="2"/>
    <b v="0"/>
    <x v="4"/>
    <x v="9"/>
    <n v="0"/>
    <n v="7.5"/>
    <x v="1266"/>
    <d v="2014-08-24T20:48: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n v="9"/>
    <b v="0"/>
    <x v="1"/>
    <x v="33"/>
    <n v="0.1"/>
    <n v="62.222222222222221"/>
    <x v="1267"/>
    <d v="2014-08-24T23:14:0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4"/>
    <x v="19"/>
    <n v="1.34"/>
    <n v="23.808729166666669"/>
    <x v="1268"/>
    <d v="2014-08-16T08:17:5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x v="15"/>
    <n v="1.02"/>
    <n v="84.854166666666671"/>
    <x v="1269"/>
    <d v="2014-08-16T16:00:5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n v="15"/>
    <b v="0"/>
    <x v="2"/>
    <x v="18"/>
    <n v="0.26"/>
    <n v="93.666666666666671"/>
    <x v="1270"/>
    <d v="2014-08-25T23:28: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n v="0"/>
    <b v="0"/>
    <x v="5"/>
    <x v="36"/>
    <n v="0"/>
    <n v="0"/>
    <x v="1271"/>
    <d v="2014-08-26T22:20:12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"/>
    <x v="7"/>
    <n v="3.61"/>
    <n v="96.063829787234042"/>
    <x v="1272"/>
    <d v="2014-08-27T00:31:21"/>
  </r>
  <r>
    <n v="3121"/>
    <s v="Ant Farm Theatre Project (Canceled)"/>
    <s v="I going to build a theatre for a local ant farm so that Ants can put on their theatre productions."/>
    <n v="1500"/>
    <n v="10"/>
    <x v="2"/>
    <x v="2"/>
    <x v="2"/>
    <n v="1411748335"/>
    <n v="1406564335"/>
    <b v="0"/>
    <n v="1"/>
    <b v="0"/>
    <x v="6"/>
    <x v="13"/>
    <n v="0.01"/>
    <n v="10"/>
    <x v="1273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n v="1"/>
    <b v="0"/>
    <x v="6"/>
    <x v="15"/>
    <n v="0"/>
    <n v="5"/>
    <x v="1274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x v="0"/>
    <x v="0"/>
    <n v="1409602178"/>
    <n v="1406578178"/>
    <b v="0"/>
    <n v="2"/>
    <b v="0"/>
    <x v="6"/>
    <x v="15"/>
    <n v="0"/>
    <n v="13"/>
    <x v="1275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x v="15"/>
    <n v="1"/>
    <n v="51.724137931034484"/>
    <x v="1276"/>
    <d v="2014-08-17T05:11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n v="1409187056"/>
    <n v="1406595056"/>
    <b v="0"/>
    <n v="0"/>
    <b v="0"/>
    <x v="3"/>
    <x v="37"/>
    <n v="0"/>
    <n v="0"/>
    <x v="1277"/>
    <d v="2014-08-28T00:50:5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n v="15"/>
    <b v="0"/>
    <x v="5"/>
    <x v="11"/>
    <n v="0.04"/>
    <n v="12.466666666666667"/>
    <x v="1278"/>
    <d v="2014-09-27T13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n v="1411852640"/>
    <n v="1406668640"/>
    <b v="0"/>
    <n v="2"/>
    <b v="0"/>
    <x v="6"/>
    <x v="29"/>
    <n v="0"/>
    <n v="1.5"/>
    <x v="1279"/>
    <d v="2014-09-27T21:17:2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n v="1409098825"/>
    <n v="1406679625"/>
    <b v="0"/>
    <n v="0"/>
    <b v="0"/>
    <x v="8"/>
    <x v="39"/>
    <n v="0"/>
    <n v="0"/>
    <x v="1280"/>
    <d v="2014-08-27T00:20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x v="15"/>
    <n v="1"/>
    <n v="1000"/>
    <x v="1281"/>
    <d v="2014-09-13T09:37:2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n v="19"/>
    <b v="0"/>
    <x v="2"/>
    <x v="18"/>
    <n v="0.27"/>
    <n v="42.157894736842103"/>
    <x v="1282"/>
    <d v="2014-08-29T18:45:11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n v="14"/>
    <b v="0"/>
    <x v="6"/>
    <x v="15"/>
    <n v="0.38"/>
    <n v="81.571428571428569"/>
    <x v="1283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x v="15"/>
    <n v="1.01"/>
    <n v="114.125"/>
    <x v="1284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x v="15"/>
    <n v="1.06"/>
    <n v="143.1081081081081"/>
    <x v="1285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n v="0"/>
    <b v="0"/>
    <x v="6"/>
    <x v="13"/>
    <n v="0"/>
    <n v="0"/>
    <x v="1286"/>
    <d v="2014-09-29T15:16:24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n v="1410516000"/>
    <n v="1406824948"/>
    <b v="0"/>
    <n v="1"/>
    <b v="0"/>
    <x v="8"/>
    <x v="39"/>
    <n v="0.02"/>
    <n v="10"/>
    <x v="1287"/>
    <d v="2014-09-12T1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n v="1410281360"/>
    <n v="1406825360"/>
    <b v="0"/>
    <n v="3"/>
    <b v="0"/>
    <x v="6"/>
    <x v="15"/>
    <n v="0.04"/>
    <n v="25"/>
    <x v="1288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x v="15"/>
    <n v="1.01"/>
    <n v="302.30769230769232"/>
    <x v="1289"/>
    <d v="2014-08-19T1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"/>
    <x v="3"/>
    <n v="1.01"/>
    <n v="82.496921824104234"/>
    <x v="1290"/>
    <d v="2014-08-29T01:00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x v="15"/>
    <n v="1.9"/>
    <n v="50"/>
    <x v="1291"/>
    <d v="2014-08-15T12:39: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n v="2"/>
    <b v="0"/>
    <x v="1"/>
    <x v="33"/>
    <n v="0.11"/>
    <n v="525"/>
    <x v="1292"/>
    <d v="2014-09-01T15:30: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x v="15"/>
    <n v="1"/>
    <n v="74.534883720930239"/>
    <x v="1293"/>
    <d v="2014-08-31T15:47:58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5"/>
    <x v="11"/>
    <n v="1.35"/>
    <n v="51.92307692307692"/>
    <x v="1294"/>
    <d v="2014-08-31T15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x v="2"/>
    <n v="1409506291"/>
    <n v="1406914291"/>
    <b v="1"/>
    <n v="54"/>
    <b v="1"/>
    <x v="1"/>
    <x v="1"/>
    <n v="1.04"/>
    <n v="76.666666666666671"/>
    <x v="1295"/>
    <d v="2014-08-31T17:31: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x v="15"/>
    <n v="1.1100000000000001"/>
    <n v="125.80645161290323"/>
    <x v="1296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n v="3"/>
    <b v="0"/>
    <x v="6"/>
    <x v="13"/>
    <n v="0"/>
    <n v="18.666666666666668"/>
    <x v="1297"/>
    <d v="2014-09-01T05:00:0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n v="4"/>
    <b v="0"/>
    <x v="7"/>
    <x v="38"/>
    <n v="0.02"/>
    <n v="52.5"/>
    <x v="1298"/>
    <d v="2014-08-20T09:21:1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x v="1"/>
    <n v="1409668069"/>
    <n v="1407076069"/>
    <b v="0"/>
    <n v="0"/>
    <b v="0"/>
    <x v="6"/>
    <x v="29"/>
    <n v="0"/>
    <n v="0"/>
    <x v="1299"/>
    <d v="2014-09-02T14:27:49"/>
  </r>
  <r>
    <n v="1145"/>
    <s v="A FORK IN THE ROAD food truck"/>
    <s v="Emphasizing locally and responsibly raised ingredients, serving delicious food! I need your help."/>
    <n v="80000"/>
    <n v="100"/>
    <x v="1"/>
    <x v="0"/>
    <x v="0"/>
    <n v="1412272592"/>
    <n v="1407088592"/>
    <b v="0"/>
    <n v="1"/>
    <b v="0"/>
    <x v="7"/>
    <x v="27"/>
    <n v="0"/>
    <n v="100"/>
    <x v="1300"/>
    <d v="2014-10-02T17:56:3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x v="15"/>
    <n v="1.04"/>
    <n v="38.333333333333336"/>
    <x v="1301"/>
    <d v="2014-08-25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n v="1409337611"/>
    <n v="1407177611"/>
    <b v="0"/>
    <n v="26"/>
    <b v="0"/>
    <x v="0"/>
    <x v="34"/>
    <n v="0.06"/>
    <n v="49.884615384615387"/>
    <x v="1302"/>
    <d v="2014-08-29T18:40: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"/>
    <x v="1"/>
    <n v="3038.33"/>
    <n v="42.73322081575246"/>
    <x v="1303"/>
    <d v="2014-09-03T18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n v="2"/>
    <b v="0"/>
    <x v="3"/>
    <x v="25"/>
    <n v="0"/>
    <n v="13"/>
    <x v="1304"/>
    <d v="2014-09-03T18:49:24"/>
  </r>
  <r>
    <n v="1766"/>
    <s v="Photographic book on Melbourne's music scene"/>
    <s v="I want to create a beautiful book which documents the Melbourne music scene."/>
    <n v="1500"/>
    <n v="0"/>
    <x v="1"/>
    <x v="3"/>
    <x v="3"/>
    <n v="1408999088"/>
    <n v="1407184688"/>
    <b v="1"/>
    <n v="0"/>
    <b v="0"/>
    <x v="5"/>
    <x v="11"/>
    <n v="0"/>
    <n v="0"/>
    <x v="1305"/>
    <d v="2014-08-25T20:38:0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x v="15"/>
    <n v="1"/>
    <n v="227.27272727272728"/>
    <x v="1306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n v="2"/>
    <b v="0"/>
    <x v="6"/>
    <x v="15"/>
    <n v="0.01"/>
    <n v="52.5"/>
    <x v="1307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x v="2"/>
    <n v="1409072982"/>
    <n v="1407258582"/>
    <b v="0"/>
    <n v="15"/>
    <b v="1"/>
    <x v="6"/>
    <x v="15"/>
    <n v="1.08"/>
    <n v="79"/>
    <x v="1308"/>
    <d v="2014-08-26T17:09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n v="45"/>
    <b v="0"/>
    <x v="3"/>
    <x v="25"/>
    <n v="0.35"/>
    <n v="153.88888888888889"/>
    <x v="1309"/>
    <d v="2014-09-04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b v="0"/>
    <n v="0"/>
    <b v="0"/>
    <x v="0"/>
    <x v="34"/>
    <n v="0"/>
    <n v="0"/>
    <x v="1310"/>
    <d v="2014-09-05T04:23:35"/>
  </r>
  <r>
    <n v="717"/>
    <s v="cool air belt"/>
    <s v="Cool air flowing under clothing keeps you cool."/>
    <n v="100000"/>
    <n v="305"/>
    <x v="1"/>
    <x v="0"/>
    <x v="0"/>
    <n v="1409949002"/>
    <n v="1407357002"/>
    <b v="0"/>
    <n v="4"/>
    <b v="0"/>
    <x v="3"/>
    <x v="25"/>
    <n v="0"/>
    <n v="76.25"/>
    <x v="1311"/>
    <d v="2014-09-05T20:30:0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n v="13"/>
    <b v="0"/>
    <x v="6"/>
    <x v="15"/>
    <n v="0.04"/>
    <n v="23.923076923076923"/>
    <x v="1312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n v="4"/>
    <b v="0"/>
    <x v="6"/>
    <x v="15"/>
    <n v="0.02"/>
    <n v="25"/>
    <x v="1313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x v="15"/>
    <n v="1.08"/>
    <n v="28.19047619047619"/>
    <x v="1314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n v="1410037200"/>
    <n v="1407435418"/>
    <b v="0"/>
    <n v="53"/>
    <b v="0"/>
    <x v="6"/>
    <x v="29"/>
    <n v="0.52"/>
    <n v="49.20754716981132"/>
    <x v="1315"/>
    <d v="2014-09-06T21:00:0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n v="5"/>
    <b v="0"/>
    <x v="7"/>
    <x v="38"/>
    <n v="0"/>
    <n v="17.2"/>
    <x v="1316"/>
    <d v="2014-09-21T19:48: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n v="4"/>
    <b v="0"/>
    <x v="3"/>
    <x v="30"/>
    <n v="0"/>
    <n v="10.5"/>
    <x v="1317"/>
    <d v="2014-09-07T22:13:14"/>
  </r>
  <r>
    <n v="1810"/>
    <s v="Film Speed"/>
    <s v="Film Speed is a series of Zines focusing on architecture shot completely on 35 and 120mm film."/>
    <n v="450"/>
    <n v="15"/>
    <x v="1"/>
    <x v="0"/>
    <x v="0"/>
    <n v="1408657826"/>
    <n v="1407621026"/>
    <b v="0"/>
    <n v="2"/>
    <b v="0"/>
    <x v="5"/>
    <x v="11"/>
    <n v="0.03"/>
    <n v="7.5"/>
    <x v="1318"/>
    <d v="2014-08-21T21:50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"/>
    <x v="7"/>
    <n v="2.81"/>
    <n v="147.94736842105263"/>
    <x v="1319"/>
    <d v="2014-09-24T01:41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x v="15"/>
    <n v="1.86"/>
    <n v="41.222222222222221"/>
    <x v="1320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n v="1409509477"/>
    <n v="1407695077"/>
    <b v="0"/>
    <n v="2"/>
    <b v="0"/>
    <x v="6"/>
    <x v="29"/>
    <n v="0.01"/>
    <n v="12.5"/>
    <x v="1321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n v="3"/>
    <b v="0"/>
    <x v="6"/>
    <x v="13"/>
    <n v="0"/>
    <n v="13.333333333333334"/>
    <x v="1322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6"/>
    <x v="13"/>
    <n v="1.91"/>
    <n v="259.94827586206895"/>
    <x v="1323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x v="15"/>
    <n v="1"/>
    <n v="103.35294117647059"/>
    <x v="1324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x v="15"/>
    <n v="1.01"/>
    <n v="131.91304347826087"/>
    <x v="1325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n v="12"/>
    <b v="0"/>
    <x v="0"/>
    <x v="2"/>
    <n v="0.01"/>
    <n v="35.833333333333336"/>
    <x v="1326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n v="4"/>
    <b v="0"/>
    <x v="6"/>
    <x v="15"/>
    <n v="0"/>
    <n v="33.75"/>
    <x v="1327"/>
    <d v="2014-09-11T08:37: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"/>
    <x v="7"/>
    <n v="1.27"/>
    <n v="117.6"/>
    <x v="1328"/>
    <d v="2014-09-16T10:18:54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"/>
    <x v="1"/>
    <n v="1.52"/>
    <n v="40.75"/>
    <x v="1329"/>
    <d v="2014-09-11T10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n v="1410439161"/>
    <n v="1407847161"/>
    <b v="0"/>
    <n v="1"/>
    <b v="0"/>
    <x v="6"/>
    <x v="15"/>
    <n v="0"/>
    <n v="10"/>
    <x v="1330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6"/>
    <x v="29"/>
    <n v="1.02"/>
    <n v="231.66175879396985"/>
    <x v="1331"/>
    <d v="2014-09-11T14:01:08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n v="0"/>
    <b v="0"/>
    <x v="2"/>
    <x v="18"/>
    <n v="0"/>
    <n v="0"/>
    <x v="1332"/>
    <d v="2014-09-11T15:15:51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n v="1410543495"/>
    <n v="1407865095"/>
    <b v="0"/>
    <n v="16"/>
    <b v="0"/>
    <x v="7"/>
    <x v="27"/>
    <n v="0.02"/>
    <n v="61.1875"/>
    <x v="1333"/>
    <d v="2014-09-12T17:38:1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n v="0"/>
    <b v="0"/>
    <x v="6"/>
    <x v="13"/>
    <n v="0"/>
    <n v="0"/>
    <x v="1334"/>
    <d v="2014-09-11T18:10: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n v="4"/>
    <b v="0"/>
    <x v="3"/>
    <x v="30"/>
    <n v="0.02"/>
    <n v="2"/>
    <x v="1335"/>
    <d v="2014-09-02T01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n v="129"/>
    <b v="0"/>
    <x v="3"/>
    <x v="25"/>
    <n v="0.26"/>
    <n v="150.65116279069767"/>
    <x v="1336"/>
    <d v="2014-09-17T12:02: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"/>
    <x v="1"/>
    <n v="1"/>
    <n v="136.36363636363637"/>
    <x v="1337"/>
    <d v="2014-09-12T18:26:53"/>
  </r>
  <r>
    <n v="639"/>
    <s v="Kids Educational Social Media Site (Canceled)"/>
    <s v="Development of a Safe and Educational Social Media site for kids."/>
    <n v="1000000"/>
    <n v="1"/>
    <x v="2"/>
    <x v="0"/>
    <x v="0"/>
    <n v="1413208795"/>
    <n v="1408024795"/>
    <b v="0"/>
    <n v="1"/>
    <b v="0"/>
    <x v="3"/>
    <x v="37"/>
    <n v="0"/>
    <n v="1"/>
    <x v="1338"/>
    <d v="2014-10-13T13:59:55"/>
  </r>
  <r>
    <n v="3868"/>
    <s v="1000 words (Canceled)"/>
    <s v="New collection of music by Scott Evan Davis!"/>
    <n v="5000"/>
    <n v="10"/>
    <x v="2"/>
    <x v="1"/>
    <x v="1"/>
    <n v="1410191405"/>
    <n v="1408031405"/>
    <b v="0"/>
    <n v="1"/>
    <b v="0"/>
    <x v="6"/>
    <x v="29"/>
    <n v="0"/>
    <n v="10"/>
    <x v="1339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n v="13"/>
    <b v="0"/>
    <x v="6"/>
    <x v="15"/>
    <n v="0.38"/>
    <n v="86.615384615384613"/>
    <x v="1340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6"/>
    <x v="29"/>
    <n v="1.1000000000000001"/>
    <n v="94.90384615384616"/>
    <x v="1341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x v="15"/>
    <n v="1.1299999999999999"/>
    <n v="83.42647058823529"/>
    <x v="1342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x v="2"/>
    <x v="2"/>
    <n v="1410836400"/>
    <n v="1408116152"/>
    <b v="0"/>
    <n v="7"/>
    <b v="0"/>
    <x v="6"/>
    <x v="15"/>
    <n v="0.03"/>
    <n v="35.714285714285715"/>
    <x v="1343"/>
    <d v="2014-09-16T03:00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x v="15"/>
    <n v="1.1000000000000001"/>
    <n v="40.777777777777779"/>
    <x v="1344"/>
    <d v="2014-09-03T04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n v="29"/>
    <b v="0"/>
    <x v="3"/>
    <x v="25"/>
    <n v="0.15"/>
    <n v="530.68965517241384"/>
    <x v="1345"/>
    <d v="2014-09-18T02:00:00"/>
  </r>
  <r>
    <n v="200"/>
    <s v="The Crossing Shore"/>
    <s v="A film dedicated to an AAF Pilot's struggle to survive behind enemy lines during WWII."/>
    <n v="6000"/>
    <n v="1571.55"/>
    <x v="1"/>
    <x v="0"/>
    <x v="0"/>
    <n v="1410746403"/>
    <n v="1408154403"/>
    <b v="0"/>
    <n v="18"/>
    <b v="0"/>
    <x v="0"/>
    <x v="34"/>
    <n v="0.26"/>
    <n v="87.308333333333337"/>
    <x v="1346"/>
    <d v="2014-09-15T02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n v="0"/>
    <b v="0"/>
    <x v="6"/>
    <x v="15"/>
    <n v="0"/>
    <n v="0"/>
    <x v="1347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x v="15"/>
    <n v="1.02"/>
    <n v="46.714285714285715"/>
    <x v="1348"/>
    <d v="2014-09-16T21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n v="3"/>
    <b v="0"/>
    <x v="1"/>
    <x v="33"/>
    <n v="0.01"/>
    <n v="11.666666666666666"/>
    <x v="1349"/>
    <d v="2014-09-17T12:49:5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x v="22"/>
    <n v="1.06"/>
    <n v="93.264122807017543"/>
    <x v="1350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n v="14"/>
    <b v="0"/>
    <x v="0"/>
    <x v="2"/>
    <n v="0.03"/>
    <n v="61.5"/>
    <x v="1351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n v="17"/>
    <b v="0"/>
    <x v="6"/>
    <x v="15"/>
    <n v="0.09"/>
    <n v="29.411764705882351"/>
    <x v="1352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x v="15"/>
    <n v="1.1100000000000001"/>
    <n v="58.421052631578945"/>
    <x v="1353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n v="4"/>
    <b v="0"/>
    <x v="6"/>
    <x v="15"/>
    <n v="0.12"/>
    <n v="75.25"/>
    <x v="1354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n v="1410987400"/>
    <n v="1408395400"/>
    <b v="0"/>
    <n v="7"/>
    <b v="0"/>
    <x v="6"/>
    <x v="15"/>
    <n v="0.14000000000000001"/>
    <n v="10"/>
    <x v="1355"/>
    <d v="2014-09-17T20:56:40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"/>
    <x v="3"/>
    <n v="1.05"/>
    <n v="68.598130841121488"/>
    <x v="1356"/>
    <d v="2014-09-23T20:46:16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n v="4"/>
    <b v="0"/>
    <x v="7"/>
    <x v="27"/>
    <n v="0.01"/>
    <n v="17.5"/>
    <x v="1357"/>
    <d v="2014-09-18T20:59:32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n v="1411227633"/>
    <n v="1408549233"/>
    <b v="0"/>
    <n v="1"/>
    <b v="0"/>
    <x v="5"/>
    <x v="40"/>
    <n v="0.04"/>
    <n v="100"/>
    <x v="1358"/>
    <d v="2014-09-20T15:40:3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x v="15"/>
    <n v="1.27"/>
    <n v="69.56513661202186"/>
    <x v="1359"/>
    <d v="2014-09-19T18:08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"/>
    <x v="7"/>
    <n v="1.57"/>
    <n v="36.965660377358489"/>
    <x v="1360"/>
    <d v="2014-10-01T00:00:00"/>
  </r>
  <r>
    <n v="1147"/>
    <s v="baked pugtato"/>
    <s v="amazing gourmet baked potato truck with variable options for everyone, its always been my dream, help me make it come true :)."/>
    <n v="25000"/>
    <n v="0"/>
    <x v="1"/>
    <x v="2"/>
    <x v="2"/>
    <n v="1413760783"/>
    <n v="1408576783"/>
    <b v="0"/>
    <n v="0"/>
    <b v="0"/>
    <x v="7"/>
    <x v="27"/>
    <n v="0"/>
    <n v="0"/>
    <x v="1361"/>
    <d v="2014-10-19T23:19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x v="2"/>
    <n v="1410761280"/>
    <n v="1408604363"/>
    <b v="0"/>
    <n v="9"/>
    <b v="1"/>
    <x v="6"/>
    <x v="29"/>
    <n v="1.06"/>
    <n v="88.333333333333329"/>
    <x v="1362"/>
    <d v="2014-09-15T06:08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"/>
    <x v="7"/>
    <n v="1.04"/>
    <n v="845.70270270270271"/>
    <x v="1363"/>
    <d v="2014-10-18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n v="58"/>
    <b v="0"/>
    <x v="6"/>
    <x v="13"/>
    <n v="0.02"/>
    <n v="18.896551724137932"/>
    <x v="1364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n v="2"/>
    <b v="0"/>
    <x v="6"/>
    <x v="15"/>
    <n v="0.01"/>
    <n v="20"/>
    <x v="1365"/>
    <d v="2014-10-20T19:23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4"/>
    <x v="19"/>
    <n v="9.4499999999999993"/>
    <n v="164.79651993355483"/>
    <x v="1366"/>
    <d v="2014-09-21T19:00: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x v="22"/>
    <n v="1"/>
    <n v="133.33333333333334"/>
    <x v="1367"/>
    <d v="2014-10-07T02:22:17"/>
  </r>
  <r>
    <n v="152"/>
    <s v="The Great Dark (Canceled)"/>
    <s v="The Great Dark is a journey through the unimaginable...and un foreseeable..."/>
    <n v="380000"/>
    <n v="30"/>
    <x v="2"/>
    <x v="0"/>
    <x v="0"/>
    <n v="1411437100"/>
    <n v="1408845100"/>
    <b v="0"/>
    <n v="2"/>
    <b v="0"/>
    <x v="0"/>
    <x v="31"/>
    <n v="0"/>
    <n v="15"/>
    <x v="1368"/>
    <d v="2014-09-23T01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x v="15"/>
    <n v="1"/>
    <n v="28.571428571428573"/>
    <x v="1369"/>
    <d v="2014-09-23T22:08:5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"/>
    <x v="1"/>
    <n v="1.33"/>
    <n v="86.956521739130437"/>
    <x v="1370"/>
    <d v="2014-09-15T04:28:06"/>
  </r>
  <r>
    <n v="1811"/>
    <s v="The Year of Sunsets"/>
    <s v="A collection of 365 color photographs of sunsets in 2014, beautifully presented in a hardcover book."/>
    <n v="54000"/>
    <n v="40"/>
    <x v="1"/>
    <x v="0"/>
    <x v="0"/>
    <n v="1414123200"/>
    <n v="1408962270"/>
    <b v="0"/>
    <n v="26"/>
    <b v="0"/>
    <x v="5"/>
    <x v="11"/>
    <n v="0"/>
    <n v="1.5384615384615385"/>
    <x v="1371"/>
    <d v="2014-10-24T04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n v="2"/>
    <b v="0"/>
    <x v="7"/>
    <x v="27"/>
    <n v="0"/>
    <n v="17.5"/>
    <x v="1372"/>
    <d v="2014-09-25T16:24:2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n v="31"/>
    <b v="0"/>
    <x v="6"/>
    <x v="13"/>
    <n v="0.42"/>
    <n v="79.870967741935488"/>
    <x v="1373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x v="15"/>
    <n v="1.29"/>
    <n v="64.375"/>
    <x v="1374"/>
    <d v="2014-09-12T19:34:44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x v="15"/>
    <n v="1"/>
    <n v="47.666190476190479"/>
    <x v="1375"/>
    <d v="2014-09-28T03:23:00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n v="1412090349"/>
    <n v="1409066349"/>
    <b v="1"/>
    <n v="8"/>
    <b v="0"/>
    <x v="5"/>
    <x v="11"/>
    <n v="0.03"/>
    <n v="73.875"/>
    <x v="1376"/>
    <d v="2014-09-30T15:19:0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6"/>
    <x v="29"/>
    <n v="1.29"/>
    <n v="43"/>
    <x v="1377"/>
    <d v="2014-09-25T21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n v="1411681391"/>
    <n v="1409089391"/>
    <b v="0"/>
    <n v="1"/>
    <b v="0"/>
    <x v="5"/>
    <x v="32"/>
    <n v="0"/>
    <n v="15"/>
    <x v="1378"/>
    <d v="2014-09-25T21:43:1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3"/>
    <x v="25"/>
    <n v="1.4"/>
    <n v="42.670731707317074"/>
    <x v="1379"/>
    <d v="2014-09-16T21:53: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n v="1"/>
    <b v="0"/>
    <x v="7"/>
    <x v="27"/>
    <n v="0"/>
    <n v="1"/>
    <x v="1380"/>
    <d v="2014-09-26T03:22:1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n v="30"/>
    <b v="0"/>
    <x v="1"/>
    <x v="6"/>
    <n v="0.21"/>
    <n v="189.33333333333334"/>
    <x v="1381"/>
    <d v="2014-10-01T12:43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x v="22"/>
    <n v="1.0900000000000001"/>
    <n v="199.9009900990099"/>
    <x v="1382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x v="15"/>
    <n v="1.03"/>
    <n v="139.18918918918919"/>
    <x v="1383"/>
    <d v="2014-09-26T21:04:52"/>
  </r>
  <r>
    <n v="4021"/>
    <s v="Angels in Houston"/>
    <s v="Help a group of actors end bigotry in Houston, TX by supporting a  full production of Angels in America."/>
    <n v="15000"/>
    <n v="125"/>
    <x v="1"/>
    <x v="0"/>
    <x v="0"/>
    <n v="1414360358"/>
    <n v="1409176358"/>
    <b v="0"/>
    <n v="2"/>
    <b v="0"/>
    <x v="6"/>
    <x v="15"/>
    <n v="0.01"/>
    <n v="62.5"/>
    <x v="1384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x v="15"/>
    <n v="1.02"/>
    <n v="53.438596491228068"/>
    <x v="1385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n v="4"/>
    <b v="0"/>
    <x v="6"/>
    <x v="15"/>
    <n v="0.02"/>
    <n v="5.75"/>
    <x v="1386"/>
    <d v="2014-09-27T01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"/>
    <x v="3"/>
    <n v="1.72"/>
    <n v="94.054545454545448"/>
    <x v="1387"/>
    <d v="2014-09-27T03:08:27"/>
  </r>
  <r>
    <n v="2182"/>
    <s v="Broken World - A Post-Apocalypse Tabletop RPG"/>
    <s v="An incredibly comprehensive tabletop rpg book for the post apocalypse, inspired by Dungeon World."/>
    <n v="3000"/>
    <n v="15725"/>
    <x v="0"/>
    <x v="2"/>
    <x v="2"/>
    <n v="1412285825"/>
    <n v="1409261825"/>
    <b v="0"/>
    <n v="356"/>
    <b v="1"/>
    <x v="4"/>
    <x v="19"/>
    <n v="5.24"/>
    <n v="44.171348314606739"/>
    <x v="1388"/>
    <d v="2014-10-02T21:37: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x v="15"/>
    <n v="1.21"/>
    <n v="140"/>
    <x v="1389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x v="15"/>
    <n v="1"/>
    <n v="115.38461538461539"/>
    <x v="1390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x v="15"/>
    <n v="1.02"/>
    <n v="58.620689655172413"/>
    <x v="1391"/>
    <d v="2014-09-26T01:35:00"/>
  </r>
  <r>
    <n v="1807"/>
    <s v="Anywhere but Here"/>
    <s v="I want to explore alternative cultures and lifestyles in America."/>
    <n v="5000"/>
    <n v="553"/>
    <x v="1"/>
    <x v="0"/>
    <x v="0"/>
    <n v="1411868313"/>
    <n v="1409276313"/>
    <b v="1"/>
    <n v="8"/>
    <b v="0"/>
    <x v="5"/>
    <x v="11"/>
    <n v="0.11"/>
    <n v="69.125"/>
    <x v="1392"/>
    <d v="2014-09-28T01:38:3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n v="59"/>
    <b v="0"/>
    <x v="6"/>
    <x v="29"/>
    <n v="0.51"/>
    <n v="147.88135593220338"/>
    <x v="1393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x v="15"/>
    <n v="1.02"/>
    <n v="137.24324324324326"/>
    <x v="1394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n v="12"/>
    <b v="0"/>
    <x v="6"/>
    <x v="15"/>
    <n v="0.24"/>
    <n v="24.333333333333332"/>
    <x v="1395"/>
    <d v="2014-09-28T18:55:56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n v="1410811740"/>
    <n v="1409341863"/>
    <b v="0"/>
    <n v="1"/>
    <b v="0"/>
    <x v="3"/>
    <x v="21"/>
    <n v="0.01"/>
    <n v="15"/>
    <x v="1396"/>
    <d v="2014-09-15T20:0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x v="15"/>
    <n v="1.69"/>
    <n v="45.615384615384613"/>
    <x v="1397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x v="15"/>
    <n v="1.1499999999999999"/>
    <n v="50"/>
    <x v="1398"/>
    <d v="2014-09-29T10:53:10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x v="15"/>
    <n v="1.21"/>
    <n v="33.666666666666664"/>
    <x v="1399"/>
    <d v="2014-09-30T1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"/>
    <x v="1"/>
    <n v="1.1499999999999999"/>
    <n v="46.218390804597703"/>
    <x v="1400"/>
    <d v="2014-09-30T14:09:4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x v="0"/>
    <n v="1414708183"/>
    <n v="1409524183"/>
    <b v="0"/>
    <n v="0"/>
    <b v="0"/>
    <x v="0"/>
    <x v="31"/>
    <n v="0"/>
    <n v="0"/>
    <x v="1401"/>
    <d v="2014-10-30T22:29:43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n v="4"/>
    <b v="0"/>
    <x v="6"/>
    <x v="15"/>
    <n v="0.02"/>
    <n v="10.25"/>
    <x v="1402"/>
    <d v="2014-09-24T22:00:0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x v="15"/>
    <n v="1.08"/>
    <n v="46.609195402298852"/>
    <x v="1403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x v="15"/>
    <n v="1.19"/>
    <n v="42.296296296296298"/>
    <x v="1404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x v="15"/>
    <n v="1.03"/>
    <n v="297.02980769230766"/>
    <x v="1405"/>
    <d v="2014-10-04T14:48:56"/>
  </r>
  <r>
    <n v="1738"/>
    <s v="The Flashing Lights"/>
    <s v="Music that inspires and gives hope for overcoming and change. And it is good music."/>
    <n v="5000"/>
    <n v="20"/>
    <x v="1"/>
    <x v="0"/>
    <x v="0"/>
    <n v="1412283542"/>
    <n v="1409691542"/>
    <b v="0"/>
    <n v="1"/>
    <b v="0"/>
    <x v="1"/>
    <x v="33"/>
    <n v="0"/>
    <n v="20"/>
    <x v="1406"/>
    <d v="2014-10-02T20:59:02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n v="1412405940"/>
    <n v="1409721542"/>
    <b v="1"/>
    <n v="8"/>
    <b v="0"/>
    <x v="6"/>
    <x v="15"/>
    <n v="0.03"/>
    <n v="23.625"/>
    <x v="1407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6"/>
    <x v="13"/>
    <n v="4.58"/>
    <n v="23.275254237288134"/>
    <x v="1408"/>
    <d v="2014-10-03T11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n v="29"/>
    <b v="0"/>
    <x v="4"/>
    <x v="9"/>
    <n v="0.18"/>
    <n v="74.206896551724142"/>
    <x v="1409"/>
    <d v="2014-10-04T03:30:00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n v="1412432220"/>
    <n v="1409753820"/>
    <b v="0"/>
    <n v="76"/>
    <b v="0"/>
    <x v="6"/>
    <x v="13"/>
    <n v="0.27"/>
    <n v="70.10526315789474"/>
    <x v="1410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6"/>
    <x v="29"/>
    <n v="1.43"/>
    <n v="48.542372881355931"/>
    <x v="1411"/>
    <d v="2014-09-27T04:00:0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x v="15"/>
    <n v="1"/>
    <n v="550.04109589041093"/>
    <x v="1412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b v="0"/>
    <n v="6"/>
    <b v="0"/>
    <x v="0"/>
    <x v="34"/>
    <n v="0.01"/>
    <n v="46.5"/>
    <x v="1413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x v="22"/>
    <n v="1"/>
    <n v="105.26315789473684"/>
    <x v="1414"/>
    <d v="2014-10-05T13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n v="32"/>
    <b v="0"/>
    <x v="1"/>
    <x v="3"/>
    <n v="0.09"/>
    <n v="73.760000000000005"/>
    <x v="1415"/>
    <d v="2014-10-05T18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n v="1"/>
    <b v="0"/>
    <x v="1"/>
    <x v="33"/>
    <n v="0.02"/>
    <n v="50"/>
    <x v="1416"/>
    <d v="2014-10-05T19:13:3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n v="1"/>
    <b v="0"/>
    <x v="7"/>
    <x v="27"/>
    <n v="0"/>
    <n v="50"/>
    <x v="1417"/>
    <d v="2014-10-05T19:13: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6"/>
    <x v="13"/>
    <n v="1.2"/>
    <n v="108.24237288135593"/>
    <x v="1418"/>
    <d v="2014-10-06T16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"/>
    <x v="1"/>
    <n v="1.26"/>
    <n v="61.701086956521742"/>
    <x v="1419"/>
    <d v="2014-10-07T00:06:1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x v="15"/>
    <n v="1.75"/>
    <n v="29.166666666666668"/>
    <x v="1420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n v="8"/>
    <b v="0"/>
    <x v="6"/>
    <x v="15"/>
    <n v="0.37"/>
    <n v="91.25"/>
    <x v="1421"/>
    <d v="2014-10-22T04:59:00"/>
  </r>
  <r>
    <n v="4004"/>
    <s v="South Florida Tours"/>
    <s v="Help Launch The Queen Into South Florida!"/>
    <n v="500"/>
    <n v="1"/>
    <x v="1"/>
    <x v="0"/>
    <x v="0"/>
    <n v="1412740457"/>
    <n v="1410148457"/>
    <b v="0"/>
    <n v="1"/>
    <b v="0"/>
    <x v="6"/>
    <x v="15"/>
    <n v="0"/>
    <n v="1"/>
    <x v="1422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0"/>
    <x v="0"/>
    <n v="1.17"/>
    <n v="40.755244755244753"/>
    <x v="1423"/>
    <d v="2014-10-08T04:01:08"/>
  </r>
  <r>
    <n v="1913"/>
    <s v="Tibio - Spreading warmth in everyones home"/>
    <s v="Tibio is a revolutionary new product designed to solve an age old problem."/>
    <n v="48000"/>
    <n v="637"/>
    <x v="1"/>
    <x v="1"/>
    <x v="1"/>
    <n v="1412770578"/>
    <n v="1410178578"/>
    <b v="0"/>
    <n v="26"/>
    <b v="0"/>
    <x v="3"/>
    <x v="30"/>
    <n v="0.01"/>
    <n v="24.5"/>
    <x v="1424"/>
    <d v="2014-10-08T12:16:18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x v="15"/>
    <n v="1.31"/>
    <n v="41.421052631578945"/>
    <x v="1425"/>
    <d v="2014-10-01T04:00:00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3"/>
    <x v="25"/>
    <n v="1.27"/>
    <n v="1644"/>
    <x v="1426"/>
    <d v="2014-10-14T16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n v="92"/>
    <b v="0"/>
    <x v="5"/>
    <x v="11"/>
    <n v="0.56999999999999995"/>
    <n v="150.5"/>
    <x v="1427"/>
    <d v="2014-10-14T18:43:14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x v="15"/>
    <n v="1.26"/>
    <n v="74.117647058823536"/>
    <x v="1428"/>
    <d v="2014-09-19T00:00:0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n v="124"/>
    <b v="0"/>
    <x v="5"/>
    <x v="11"/>
    <n v="0.65"/>
    <n v="170.62903225806451"/>
    <x v="1429"/>
    <d v="2014-10-24T23:26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n v="16"/>
    <b v="0"/>
    <x v="5"/>
    <x v="40"/>
    <n v="0.49"/>
    <n v="132.1875"/>
    <x v="1430"/>
    <d v="2014-10-01T03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n v="0"/>
    <b v="0"/>
    <x v="7"/>
    <x v="27"/>
    <n v="0"/>
    <n v="0"/>
    <x v="1431"/>
    <d v="2014-09-30T23:23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n v="1415583695"/>
    <n v="1410396095"/>
    <b v="0"/>
    <n v="36"/>
    <b v="0"/>
    <x v="7"/>
    <x v="27"/>
    <n v="0.15"/>
    <n v="69.472222222222229"/>
    <x v="1432"/>
    <d v="2014-11-10T01:41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x v="15"/>
    <n v="1.1499999999999999"/>
    <n v="58.688622754491021"/>
    <x v="1433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x v="15"/>
    <n v="1.1000000000000001"/>
    <n v="50.020909090909093"/>
    <x v="1434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6"/>
    <x v="13"/>
    <n v="1.47"/>
    <n v="155.23827397260274"/>
    <x v="1435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0"/>
    <x v="0"/>
    <n v="1.07"/>
    <n v="67.909090909090907"/>
    <x v="1436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x v="15"/>
    <n v="1"/>
    <n v="37.777999999999999"/>
    <x v="1437"/>
    <d v="2014-10-26T00:43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n v="108"/>
    <b v="0"/>
    <x v="5"/>
    <x v="11"/>
    <n v="0.2"/>
    <n v="44.935185185185183"/>
    <x v="1438"/>
    <d v="2014-10-16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x v="15"/>
    <n v="1.05"/>
    <n v="28.405405405405407"/>
    <x v="1439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x v="15"/>
    <n v="1.01"/>
    <n v="63"/>
    <x v="1440"/>
    <d v="2014-10-15T14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n v="1413388296"/>
    <n v="1410796296"/>
    <b v="0"/>
    <n v="0"/>
    <b v="0"/>
    <x v="7"/>
    <x v="27"/>
    <n v="0"/>
    <n v="0"/>
    <x v="1441"/>
    <d v="2014-10-15T15:51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n v="0"/>
    <b v="0"/>
    <x v="3"/>
    <x v="37"/>
    <n v="0"/>
    <n v="0"/>
    <x v="1442"/>
    <d v="2014-10-06T05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x v="15"/>
    <n v="1.1000000000000001"/>
    <n v="77.21621621621621"/>
    <x v="1443"/>
    <d v="2014-10-0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3"/>
    <x v="25"/>
    <n v="3"/>
    <n v="73.486268364348675"/>
    <x v="1444"/>
    <d v="2014-10-29T0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6"/>
    <x v="13"/>
    <n v="1.1200000000000001"/>
    <n v="149.44486692015209"/>
    <x v="1445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n v="0"/>
    <b v="0"/>
    <x v="6"/>
    <x v="29"/>
    <n v="0"/>
    <n v="0"/>
    <x v="1446"/>
    <d v="2014-10-05T05:00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"/>
    <x v="17"/>
    <n v="1.01"/>
    <n v="44.66673529411765"/>
    <x v="1447"/>
    <d v="2014-10-2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b v="0"/>
    <n v="3"/>
    <b v="0"/>
    <x v="0"/>
    <x v="34"/>
    <n v="0"/>
    <n v="5.666666666666667"/>
    <x v="1448"/>
    <d v="2014-10-17T19:00: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5"/>
    <x v="11"/>
    <n v="1.39"/>
    <n v="133.7391592920354"/>
    <x v="1449"/>
    <d v="2014-10-17T19:55:39"/>
  </r>
  <r>
    <n v="2801"/>
    <s v="A Dream Play"/>
    <s v="Arise Theatre Company's production of August Strindberg's expressionist masterpiece 'A Dream Play'."/>
    <n v="500"/>
    <n v="666"/>
    <x v="0"/>
    <x v="3"/>
    <x v="3"/>
    <n v="1412938800"/>
    <n v="1411019409"/>
    <b v="0"/>
    <n v="13"/>
    <b v="1"/>
    <x v="6"/>
    <x v="15"/>
    <n v="1.33"/>
    <n v="51.230769230769234"/>
    <x v="1450"/>
    <d v="2014-10-10T11:00:00"/>
  </r>
  <r>
    <n v="169"/>
    <s v="Family"/>
    <s v="Family is a short film about a father and son and two brothers who were separated by the Korean war and finally reunite after 60 years."/>
    <n v="2500"/>
    <n v="560"/>
    <x v="1"/>
    <x v="1"/>
    <x v="1"/>
    <n v="1413634059"/>
    <n v="1411042059"/>
    <b v="0"/>
    <n v="10"/>
    <b v="0"/>
    <x v="0"/>
    <x v="34"/>
    <n v="0.22"/>
    <n v="56"/>
    <x v="1451"/>
    <d v="2014-10-18T12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x v="15"/>
    <n v="1.1000000000000001"/>
    <n v="81.029411764705884"/>
    <x v="1452"/>
    <d v="2014-10-10T21:00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n v="44"/>
    <b v="0"/>
    <x v="2"/>
    <x v="4"/>
    <n v="0.36"/>
    <n v="57.295454545454547"/>
    <x v="1453"/>
    <d v="2014-10-19T13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n v="22"/>
    <b v="0"/>
    <x v="3"/>
    <x v="37"/>
    <n v="0.37"/>
    <n v="64.36363636363636"/>
    <x v="1454"/>
    <d v="2014-10-19T16:26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7"/>
    <x v="26"/>
    <n v="1.02"/>
    <n v="149.31401960784314"/>
    <x v="1455"/>
    <d v="2014-10-28T03:11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x v="15"/>
    <n v="1"/>
    <n v="68.534246575342465"/>
    <x v="1456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n v="13"/>
    <b v="0"/>
    <x v="6"/>
    <x v="13"/>
    <n v="0.15"/>
    <n v="140.53846153846155"/>
    <x v="1457"/>
    <d v="2014-10-20T14:56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"/>
    <x v="21"/>
    <n v="8.7799999999999994"/>
    <n v="27.59748427672956"/>
    <x v="1458"/>
    <d v="2014-10-20T20:59:11"/>
  </r>
  <r>
    <n v="4035"/>
    <s v="The Lost Boy"/>
    <s v="&quot;Stories are where you go to look for the truth of your own life.&quot; (Frank Delaney)"/>
    <n v="10000"/>
    <n v="3685"/>
    <x v="1"/>
    <x v="0"/>
    <x v="0"/>
    <n v="1413925887"/>
    <n v="1411333887"/>
    <b v="0"/>
    <n v="25"/>
    <b v="0"/>
    <x v="6"/>
    <x v="15"/>
    <n v="0.37"/>
    <n v="147.4"/>
    <x v="1459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x v="0"/>
    <n v="1413942628"/>
    <n v="1411350628"/>
    <b v="0"/>
    <n v="0"/>
    <b v="0"/>
    <x v="0"/>
    <x v="31"/>
    <n v="0"/>
    <n v="0"/>
    <x v="1460"/>
    <d v="2014-10-22T01:50: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n v="1416566835"/>
    <n v="1411379235"/>
    <b v="0"/>
    <n v="55"/>
    <b v="0"/>
    <x v="0"/>
    <x v="2"/>
    <n v="0.33"/>
    <n v="88.8"/>
    <x v="146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n v="12"/>
    <b v="0"/>
    <x v="6"/>
    <x v="15"/>
    <n v="0.08"/>
    <n v="38.333333333333336"/>
    <x v="1462"/>
    <d v="2014-10-22T15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x v="0"/>
    <n v="1414533600"/>
    <n v="1411411564"/>
    <b v="0"/>
    <n v="6"/>
    <b v="0"/>
    <x v="0"/>
    <x v="31"/>
    <n v="0"/>
    <n v="25.166666666666668"/>
    <x v="1463"/>
    <d v="2014-10-28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x v="2"/>
    <n v="1413547200"/>
    <n v="1411417602"/>
    <b v="0"/>
    <n v="21"/>
    <b v="1"/>
    <x v="0"/>
    <x v="0"/>
    <n v="1.02"/>
    <n v="68.09809523809524"/>
    <x v="1464"/>
    <d v="2014-10-17T12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"/>
    <x v="20"/>
    <n v="1.03"/>
    <n v="69.666666666666671"/>
    <x v="1465"/>
    <d v="2014-10-23T00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n v="38"/>
    <b v="0"/>
    <x v="3"/>
    <x v="30"/>
    <n v="0.14000000000000001"/>
    <n v="129.97368421052633"/>
    <x v="1466"/>
    <d v="2014-10-23T10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n v="1"/>
    <b v="0"/>
    <x v="6"/>
    <x v="15"/>
    <n v="0"/>
    <n v="1"/>
    <x v="1467"/>
    <d v="2014-10-23T15:16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"/>
    <x v="23"/>
    <n v="1.94"/>
    <n v="36.628930817610062"/>
    <x v="1468"/>
    <d v="2014-11-01T04:59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n v="1413921060"/>
    <n v="1411499149"/>
    <b v="0"/>
    <n v="0"/>
    <b v="0"/>
    <x v="6"/>
    <x v="15"/>
    <n v="0"/>
    <n v="0"/>
    <x v="1469"/>
    <d v="2014-10-21T19:51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x v="0"/>
    <n v="1415392207"/>
    <n v="1411500607"/>
    <b v="0"/>
    <n v="81"/>
    <b v="0"/>
    <x v="0"/>
    <x v="31"/>
    <n v="0.1"/>
    <n v="94.506172839506178"/>
    <x v="1470"/>
    <d v="2014-11-07T20:30:0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n v="1414623471"/>
    <n v="1411513071"/>
    <b v="1"/>
    <n v="4"/>
    <b v="0"/>
    <x v="5"/>
    <x v="11"/>
    <n v="7.0000000000000007E-2"/>
    <n v="83.75"/>
    <x v="1471"/>
    <d v="2014-10-29T22:57:5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n v="1414107040"/>
    <n v="1411515040"/>
    <b v="1"/>
    <n v="25"/>
    <b v="0"/>
    <x v="5"/>
    <x v="11"/>
    <n v="0.21"/>
    <n v="35.799999999999997"/>
    <x v="1472"/>
    <d v="2014-10-23T23:30:4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n v="1414354080"/>
    <n v="1411587606"/>
    <b v="0"/>
    <n v="4"/>
    <b v="0"/>
    <x v="6"/>
    <x v="15"/>
    <n v="0.15"/>
    <n v="38.25"/>
    <x v="1473"/>
    <d v="2014-10-26T20:08:00"/>
  </r>
  <r>
    <n v="619"/>
    <s v="Big Data (Canceled)"/>
    <s v="Big Data Sets for researchers interested in improving the quality of life."/>
    <n v="2500000"/>
    <n v="1"/>
    <x v="2"/>
    <x v="0"/>
    <x v="0"/>
    <n v="1416933390"/>
    <n v="1411745790"/>
    <b v="0"/>
    <n v="1"/>
    <b v="0"/>
    <x v="3"/>
    <x v="37"/>
    <n v="0"/>
    <n v="1"/>
    <x v="1474"/>
    <d v="2014-11-25T16:36: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n v="3"/>
    <b v="0"/>
    <x v="4"/>
    <x v="28"/>
    <n v="0"/>
    <n v="3.6666666666666665"/>
    <x v="1475"/>
    <d v="2014-11-26T00:55:00"/>
  </r>
  <r>
    <n v="2424"/>
    <s v="Lily and Memphs"/>
    <s v="Great and creative food from the heart in the form of a sweet food truck!"/>
    <n v="25000"/>
    <n v="310"/>
    <x v="1"/>
    <x v="0"/>
    <x v="0"/>
    <n v="1414445108"/>
    <n v="1411853108"/>
    <b v="0"/>
    <n v="9"/>
    <b v="0"/>
    <x v="7"/>
    <x v="27"/>
    <n v="0.01"/>
    <n v="34.444444444444443"/>
    <x v="1476"/>
    <d v="2014-10-27T21:25: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x v="15"/>
    <n v="1.18"/>
    <n v="110.35211267605634"/>
    <x v="1477"/>
    <d v="2014-11-07T00:15:55"/>
  </r>
  <r>
    <n v="2741"/>
    <s v="Mrs. Brown and Her Lost Puppy."/>
    <s v="Help me publish my 1st children's book as an aspiring author!"/>
    <n v="8000"/>
    <n v="35"/>
    <x v="1"/>
    <x v="0"/>
    <x v="0"/>
    <n v="1413770820"/>
    <n v="1412005602"/>
    <b v="0"/>
    <n v="4"/>
    <b v="0"/>
    <x v="2"/>
    <x v="18"/>
    <n v="0"/>
    <n v="8.75"/>
    <x v="1478"/>
    <d v="2014-10-20T02:07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n v="1417217166"/>
    <n v="1412029566"/>
    <b v="0"/>
    <n v="0"/>
    <b v="0"/>
    <x v="0"/>
    <x v="34"/>
    <n v="0"/>
    <n v="0"/>
    <x v="1479"/>
    <d v="2014-11-28T23:26:0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n v="66"/>
    <b v="0"/>
    <x v="3"/>
    <x v="24"/>
    <n v="0.28000000000000003"/>
    <n v="167.15151515151516"/>
    <x v="1480"/>
    <d v="2014-10-29T22:45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6"/>
    <x v="29"/>
    <n v="1.28"/>
    <n v="37.647058823529413"/>
    <x v="1481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x v="15"/>
    <n v="1.22"/>
    <n v="73.239999999999995"/>
    <x v="1482"/>
    <d v="2014-10-30T20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n v="4"/>
    <b v="0"/>
    <x v="1"/>
    <x v="33"/>
    <n v="0.01"/>
    <n v="8.75"/>
    <x v="1483"/>
    <d v="2014-10-30T22:22:42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"/>
    <x v="3"/>
    <n v="1.05"/>
    <n v="61.103999999999999"/>
    <x v="1484"/>
    <d v="2014-11-03T08:52:5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n v="7"/>
    <b v="0"/>
    <x v="3"/>
    <x v="25"/>
    <n v="0.01"/>
    <n v="90.857142857142861"/>
    <x v="1485"/>
    <d v="2014-10-31T12:30: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n v="7"/>
    <b v="0"/>
    <x v="5"/>
    <x v="36"/>
    <n v="0.21"/>
    <n v="453.14285714285717"/>
    <x v="1486"/>
    <d v="2014-11-30T19:58:01"/>
  </r>
  <r>
    <n v="1788"/>
    <s v="Beyond the Pale"/>
    <s v="A photo book celebrating Goths, exploring their lives and giving an insight into what Goth is for them."/>
    <n v="5500"/>
    <n v="76"/>
    <x v="1"/>
    <x v="1"/>
    <x v="1"/>
    <n v="1414795542"/>
    <n v="1412203542"/>
    <b v="1"/>
    <n v="4"/>
    <b v="0"/>
    <x v="5"/>
    <x v="11"/>
    <n v="0.01"/>
    <n v="19"/>
    <x v="1487"/>
    <d v="2014-10-31T22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x v="3"/>
    <n v="1414807962"/>
    <n v="1412215962"/>
    <b v="0"/>
    <n v="2"/>
    <b v="0"/>
    <x v="3"/>
    <x v="37"/>
    <n v="0"/>
    <n v="35"/>
    <x v="1488"/>
    <d v="2014-11-01T02:12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x v="15"/>
    <n v="1.07"/>
    <n v="35.799999999999997"/>
    <x v="1489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x v="15"/>
    <n v="1.1399999999999999"/>
    <n v="39.868421052631582"/>
    <x v="1490"/>
    <d v="2014-11-05T12:52:00"/>
  </r>
  <r>
    <n v="3861"/>
    <s v="READY OR NOT HERE I COME"/>
    <s v="THE COMING OF THE LORD!"/>
    <n v="2000"/>
    <n v="100"/>
    <x v="1"/>
    <x v="0"/>
    <x v="0"/>
    <n v="1415828820"/>
    <n v="1412258977"/>
    <b v="0"/>
    <n v="1"/>
    <b v="0"/>
    <x v="6"/>
    <x v="15"/>
    <n v="0.05"/>
    <n v="100"/>
    <x v="1491"/>
    <d v="2014-11-12T21:47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"/>
    <x v="1"/>
    <n v="1.07"/>
    <n v="99.534883720930239"/>
    <x v="1492"/>
    <d v="2014-11-01T22:01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4"/>
    <x v="19"/>
    <n v="3.53"/>
    <n v="64.625635808748726"/>
    <x v="1493"/>
    <d v="2014-11-12T07:59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x v="3"/>
    <n v="1412656200"/>
    <n v="1412328979"/>
    <b v="0"/>
    <n v="1"/>
    <b v="0"/>
    <x v="6"/>
    <x v="15"/>
    <n v="0"/>
    <n v="5"/>
    <x v="1494"/>
    <d v="2014-10-07T04:30:00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x v="15"/>
    <n v="1.3"/>
    <n v="38.235294117647058"/>
    <x v="1495"/>
    <d v="2014-11-02T11:29: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"/>
    <x v="21"/>
    <n v="3.26"/>
    <n v="80.022494887525568"/>
    <x v="1496"/>
    <d v="2014-11-12T21:2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x v="2"/>
    <n v="1414862280"/>
    <n v="1412360309"/>
    <b v="0"/>
    <n v="72"/>
    <b v="1"/>
    <x v="6"/>
    <x v="15"/>
    <n v="1.07"/>
    <n v="74.208333333333329"/>
    <x v="1497"/>
    <d v="2014-11-01T17:18:00"/>
  </r>
  <r>
    <n v="1460"/>
    <s v="KJV2015 (Canceled)"/>
    <s v="KJV2015 Easier to understand for our kids and family not leaving out one verse or changing a meaning one bit."/>
    <n v="25000000"/>
    <n v="0"/>
    <x v="2"/>
    <x v="0"/>
    <x v="0"/>
    <n v="1417391100"/>
    <n v="1412371898"/>
    <b v="0"/>
    <n v="0"/>
    <b v="0"/>
    <x v="2"/>
    <x v="35"/>
    <n v="0"/>
    <n v="0"/>
    <x v="1498"/>
    <d v="2014-11-30T23:4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n v="0"/>
    <b v="0"/>
    <x v="6"/>
    <x v="15"/>
    <n v="0"/>
    <n v="0"/>
    <x v="1499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x v="22"/>
    <n v="1.01"/>
    <n v="41.944444444444443"/>
    <x v="1500"/>
    <d v="2014-11-04T18:33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n v="3"/>
    <b v="0"/>
    <x v="7"/>
    <x v="27"/>
    <n v="0.02"/>
    <n v="50.333333333333336"/>
    <x v="1501"/>
    <d v="2014-12-05T16:04:4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7"/>
    <x v="26"/>
    <n v="1.02"/>
    <n v="60.865671641791046"/>
    <x v="1502"/>
    <d v="2014-11-05T17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x v="15"/>
    <n v="1.02"/>
    <n v="119.1924882629108"/>
    <x v="1503"/>
    <d v="2014-11-05T18:48:44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n v="1415219915"/>
    <n v="1412624315"/>
    <b v="0"/>
    <n v="1"/>
    <b v="0"/>
    <x v="8"/>
    <x v="39"/>
    <n v="0"/>
    <n v="1"/>
    <x v="1504"/>
    <d v="2014-11-05T20:38:35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x v="15"/>
    <n v="1.1299999999999999"/>
    <n v="20"/>
    <x v="1505"/>
    <d v="2014-11-03T00:00:00"/>
  </r>
  <r>
    <n v="2408"/>
    <s v="Sabroso On Wheels"/>
    <s v="A US Army Vet trying to get a Peruvian food truck going! Really good Peruvian food now mobile!"/>
    <n v="15000"/>
    <n v="30"/>
    <x v="1"/>
    <x v="0"/>
    <x v="0"/>
    <n v="1415247757"/>
    <n v="1412652157"/>
    <b v="0"/>
    <n v="2"/>
    <b v="0"/>
    <x v="7"/>
    <x v="27"/>
    <n v="0"/>
    <n v="15"/>
    <x v="1506"/>
    <d v="2014-11-06T04:22:3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n v="0"/>
    <b v="0"/>
    <x v="0"/>
    <x v="2"/>
    <n v="0"/>
    <n v="0"/>
    <x v="1507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6"/>
    <x v="13"/>
    <n v="1.1299999999999999"/>
    <n v="50.764811490125673"/>
    <x v="1508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x v="15"/>
    <n v="1.19"/>
    <n v="66.111111111111114"/>
    <x v="1509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n v="1415404800"/>
    <n v="1412809644"/>
    <b v="0"/>
    <n v="10"/>
    <b v="0"/>
    <x v="6"/>
    <x v="15"/>
    <n v="0.06"/>
    <n v="9.5"/>
    <x v="1510"/>
    <d v="2014-11-08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n v="11"/>
    <b v="0"/>
    <x v="3"/>
    <x v="25"/>
    <n v="0.02"/>
    <n v="424.45454545454544"/>
    <x v="1511"/>
    <d v="2014-11-30T22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x v="15"/>
    <n v="1.04"/>
    <n v="52"/>
    <x v="1512"/>
    <d v="2014-10-27T03:00:0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x v="15"/>
    <n v="1.03"/>
    <n v="39.53846153846154"/>
    <x v="1513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n v="38"/>
    <b v="0"/>
    <x v="6"/>
    <x v="15"/>
    <n v="0.24"/>
    <n v="45.842105263157897"/>
    <x v="1514"/>
    <d v="2014-10-26T18:2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x v="3"/>
    <n v="1415481203"/>
    <n v="1412885603"/>
    <b v="1"/>
    <n v="23"/>
    <b v="0"/>
    <x v="3"/>
    <x v="21"/>
    <n v="0.11"/>
    <n v="91.304347826086953"/>
    <x v="1515"/>
    <d v="2014-11-08T21:13: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n v="0"/>
    <b v="0"/>
    <x v="6"/>
    <x v="15"/>
    <n v="0"/>
    <n v="0"/>
    <x v="1516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x v="15"/>
    <n v="1.29"/>
    <n v="60.6875"/>
    <x v="1517"/>
    <d v="2014-10-20T05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n v="18"/>
    <b v="0"/>
    <x v="3"/>
    <x v="25"/>
    <n v="0.03"/>
    <n v="84.944444444444443"/>
    <x v="1518"/>
    <d v="2014-11-09T18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n v="8"/>
    <b v="0"/>
    <x v="1"/>
    <x v="33"/>
    <n v="0.06"/>
    <n v="28.125"/>
    <x v="1519"/>
    <d v="2014-11-09T19:47: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x v="2"/>
    <n v="1416211140"/>
    <n v="1413016216"/>
    <b v="0"/>
    <n v="28"/>
    <b v="1"/>
    <x v="6"/>
    <x v="15"/>
    <n v="1.8"/>
    <n v="43.5"/>
    <x v="1520"/>
    <d v="2014-11-17T07:59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n v="95"/>
    <b v="0"/>
    <x v="4"/>
    <x v="28"/>
    <n v="0.72"/>
    <n v="49.11578947368421"/>
    <x v="1521"/>
    <d v="2014-11-20T19:48: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n v="1414994340"/>
    <n v="1413057980"/>
    <b v="0"/>
    <n v="34"/>
    <b v="0"/>
    <x v="1"/>
    <x v="16"/>
    <n v="0.51"/>
    <n v="74.617647058823536"/>
    <x v="1522"/>
    <d v="2014-11-03T05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"/>
    <x v="23"/>
    <n v="1.01"/>
    <n v="53.893617021276597"/>
    <x v="1523"/>
    <d v="2014-11-10T21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n v="29"/>
    <b v="0"/>
    <x v="3"/>
    <x v="24"/>
    <n v="0.08"/>
    <n v="65.41379310344827"/>
    <x v="1524"/>
    <d v="2014-11-10T21:34:49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x v="15"/>
    <n v="1.06"/>
    <n v="36.06818181818182"/>
    <x v="1525"/>
    <d v="2014-11-06T00:46:0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"/>
    <x v="1"/>
    <n v="1.26"/>
    <n v="64.535306122448986"/>
    <x v="1526"/>
    <d v="2014-11-27T00:54: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"/>
    <x v="3"/>
    <n v="1.02"/>
    <n v="42.241379310344826"/>
    <x v="1527"/>
    <d v="2014-11-12T22:45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x v="2"/>
    <n v="1415865720"/>
    <n v="1413270690"/>
    <b v="0"/>
    <n v="40"/>
    <b v="0"/>
    <x v="3"/>
    <x v="25"/>
    <n v="0.08"/>
    <n v="292.07499999999999"/>
    <x v="1528"/>
    <d v="2014-11-13T08:02:00"/>
  </r>
  <r>
    <n v="1999"/>
    <s v="Planet Venus"/>
    <s v="This is a portrait photo project aiming to inspire women to explore themselves and live their passion"/>
    <n v="31000"/>
    <n v="236"/>
    <x v="1"/>
    <x v="1"/>
    <x v="1"/>
    <n v="1415882108"/>
    <n v="1413286508"/>
    <b v="0"/>
    <n v="7"/>
    <b v="0"/>
    <x v="5"/>
    <x v="36"/>
    <n v="0.01"/>
    <n v="33.714285714285715"/>
    <x v="1529"/>
    <d v="2014-11-13T12:35: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n v="1414346400"/>
    <n v="1413291655"/>
    <b v="0"/>
    <n v="0"/>
    <b v="0"/>
    <x v="6"/>
    <x v="15"/>
    <n v="0"/>
    <n v="0"/>
    <x v="1530"/>
    <d v="2014-10-26T18:00:0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4"/>
    <x v="19"/>
    <n v="1.54"/>
    <n v="28.104972375690608"/>
    <x v="1531"/>
    <d v="2014-11-18T00:00:0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n v="0"/>
    <b v="0"/>
    <x v="7"/>
    <x v="38"/>
    <n v="0"/>
    <n v="0"/>
    <x v="1532"/>
    <d v="2014-11-13T17:20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0"/>
    <x v="0"/>
    <n v="1.02"/>
    <n v="58.413339694656486"/>
    <x v="1533"/>
    <d v="2014-11-14T03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n v="23"/>
    <b v="0"/>
    <x v="4"/>
    <x v="28"/>
    <n v="0.02"/>
    <n v="25.434782608695652"/>
    <x v="1534"/>
    <d v="2014-11-14T21:3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x v="15"/>
    <n v="1.06"/>
    <n v="136.77777777777777"/>
    <x v="1535"/>
    <d v="2014-11-13T23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n v="8"/>
    <b v="0"/>
    <x v="3"/>
    <x v="37"/>
    <n v="0.01"/>
    <n v="1"/>
    <x v="1536"/>
    <d v="2014-11-14T02:37:23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n v="1414205990"/>
    <n v="1413341990"/>
    <b v="0"/>
    <n v="0"/>
    <b v="0"/>
    <x v="6"/>
    <x v="15"/>
    <n v="0"/>
    <n v="0"/>
    <x v="1537"/>
    <d v="2014-10-25T02:59:5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n v="0"/>
    <b v="0"/>
    <x v="4"/>
    <x v="9"/>
    <n v="0"/>
    <n v="0"/>
    <x v="1538"/>
    <d v="2014-11-14T06:39:19"/>
  </r>
  <r>
    <n v="2147"/>
    <s v="Johnny Rocketfingers 3"/>
    <s v="A Point and Click Adventure on Steroids."/>
    <n v="390000"/>
    <n v="2716"/>
    <x v="1"/>
    <x v="0"/>
    <x v="0"/>
    <n v="1416125148"/>
    <n v="1413356748"/>
    <b v="0"/>
    <n v="55"/>
    <b v="0"/>
    <x v="4"/>
    <x v="9"/>
    <n v="0.01"/>
    <n v="49.381818181818183"/>
    <x v="1539"/>
    <d v="2014-11-16T08:05:48"/>
  </r>
  <r>
    <n v="553"/>
    <s v="sellorshopusa.com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n v="6"/>
    <b v="0"/>
    <x v="3"/>
    <x v="37"/>
    <n v="0"/>
    <n v="20.5"/>
    <x v="1540"/>
    <d v="2014-11-14T18:16: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x v="15"/>
    <n v="1.06"/>
    <n v="58.901111111111113"/>
    <x v="1541"/>
    <d v="2014-11-05T21:22:25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x v="15"/>
    <n v="1.01"/>
    <n v="79.89473684210526"/>
    <x v="1542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x v="15"/>
    <n v="1.01"/>
    <n v="114.54545454545455"/>
    <x v="1543"/>
    <d v="2014-11-05T23:28:04"/>
  </r>
  <r>
    <n v="2504"/>
    <s v="Halal Restaurant and Internet Cafe"/>
    <s v="Halal Restaurant and Internet Cafe 20 percent of profits will go to building masjids."/>
    <n v="35000"/>
    <n v="0"/>
    <x v="1"/>
    <x v="0"/>
    <x v="0"/>
    <n v="1416014534"/>
    <n v="1413418934"/>
    <b v="0"/>
    <n v="0"/>
    <b v="0"/>
    <x v="7"/>
    <x v="38"/>
    <n v="0"/>
    <n v="0"/>
    <x v="1544"/>
    <d v="2014-11-15T01:22: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x v="15"/>
    <n v="1.02"/>
    <n v="88.739130434782609"/>
    <x v="1545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n v="1416081600"/>
    <n v="1413477228"/>
    <b v="0"/>
    <n v="2"/>
    <b v="0"/>
    <x v="6"/>
    <x v="15"/>
    <n v="0.22"/>
    <n v="55"/>
    <x v="1546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6"/>
    <x v="13"/>
    <n v="1.1299999999999999"/>
    <n v="162.90974729241879"/>
    <x v="1547"/>
    <d v="2014-11-15T22:08:4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n v="31"/>
    <b v="0"/>
    <x v="3"/>
    <x v="25"/>
    <n v="0.15"/>
    <n v="47.935483870967744"/>
    <x v="1548"/>
    <d v="2014-11-30T22:42:02"/>
  </r>
  <r>
    <n v="27"/>
    <s v="B-Rabbit TV Comedy Pilot"/>
    <s v="B-Rabbit is a hilarious depiction of immigrating to New Zealand and the life you desperately tried to leave behind."/>
    <n v="20000"/>
    <n v="22345"/>
    <x v="0"/>
    <x v="5"/>
    <x v="5"/>
    <n v="1416113833"/>
    <n v="1413518233"/>
    <b v="0"/>
    <n v="150"/>
    <b v="1"/>
    <x v="0"/>
    <x v="22"/>
    <n v="1.1200000000000001"/>
    <n v="148.96666666666667"/>
    <x v="1549"/>
    <d v="2014-11-16T04:57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n v="2"/>
    <b v="0"/>
    <x v="3"/>
    <x v="30"/>
    <n v="0.09"/>
    <n v="30"/>
    <x v="1550"/>
    <d v="2014-11-01T03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n v="1"/>
    <b v="0"/>
    <x v="6"/>
    <x v="15"/>
    <n v="0"/>
    <n v="20"/>
    <x v="1551"/>
    <d v="2014-11-25T19:46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n v="13"/>
    <b v="0"/>
    <x v="5"/>
    <x v="11"/>
    <n v="0.46"/>
    <n v="88.307692307692307"/>
    <x v="1552"/>
    <d v="2014-11-29T14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1"/>
    <x v="8"/>
    <n v="1.56"/>
    <n v="54.153846153846153"/>
    <x v="1553"/>
    <d v="2014-11-18T00:24: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x v="15"/>
    <n v="1.0900000000000001"/>
    <n v="54.3"/>
    <x v="1554"/>
    <d v="2014-11-18T17:23:26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n v="1416355259"/>
    <n v="1413759659"/>
    <b v="0"/>
    <n v="2"/>
    <b v="0"/>
    <x v="2"/>
    <x v="35"/>
    <n v="0"/>
    <n v="1"/>
    <x v="1555"/>
    <d v="2014-11-19T00:00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3"/>
    <x v="25"/>
    <n v="1.1200000000000001"/>
    <n v="35.125"/>
    <x v="1556"/>
    <d v="2014-12-19T01:53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x v="15"/>
    <n v="1.03"/>
    <n v="63.574074074074076"/>
    <x v="155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6"/>
    <x v="13"/>
    <n v="1.1000000000000001"/>
    <n v="94.548850574712645"/>
    <x v="1558"/>
    <d v="2014-11-18T04:35:0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x v="22"/>
    <n v="1.03"/>
    <n v="137.21333333333334"/>
    <x v="155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x v="22"/>
    <n v="1.08"/>
    <n v="76.865000000000009"/>
    <x v="1560"/>
    <d v="2014-12-19T20:40:07"/>
  </r>
  <r>
    <n v="2682"/>
    <s v="Toastie's Gourmet Toast"/>
    <s v="Gourmet Toast is the culinary combination, neigh, perfection of America's most under-utilized snack: Toast."/>
    <n v="6000"/>
    <n v="1698"/>
    <x v="1"/>
    <x v="0"/>
    <x v="0"/>
    <n v="1416635940"/>
    <n v="1413838540"/>
    <b v="0"/>
    <n v="20"/>
    <b v="0"/>
    <x v="7"/>
    <x v="27"/>
    <n v="0.28000000000000003"/>
    <n v="84.9"/>
    <x v="1561"/>
    <d v="2014-11-22T05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x v="15"/>
    <n v="1.08"/>
    <n v="106.79702970297029"/>
    <x v="1562"/>
    <d v="2014-11-20T07:59:58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n v="1417532644"/>
    <n v="1413900244"/>
    <b v="0"/>
    <n v="10"/>
    <b v="0"/>
    <x v="0"/>
    <x v="31"/>
    <n v="0.01"/>
    <n v="35.9"/>
    <x v="1563"/>
    <d v="2014-12-02T15:04: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"/>
    <x v="1"/>
    <n v="1.47"/>
    <n v="91.625"/>
    <x v="1564"/>
    <d v="2014-12-05T21:06:5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0"/>
    <x v="0"/>
    <n v="1.06"/>
    <n v="111.79535864978902"/>
    <x v="1565"/>
    <d v="2014-11-21T15:01: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"/>
    <x v="3"/>
    <n v="1.08"/>
    <n v="37.149310344827583"/>
    <x v="1566"/>
    <d v="2014-11-12T18:03:13"/>
  </r>
  <r>
    <n v="1799"/>
    <s v="The UnDiscovered Image"/>
    <s v="The UnDiscovered Image, a monthly publication dedicated to photographers."/>
    <n v="4000"/>
    <n v="69.83"/>
    <x v="1"/>
    <x v="1"/>
    <x v="1"/>
    <n v="1415740408"/>
    <n v="1414008808"/>
    <b v="1"/>
    <n v="6"/>
    <b v="0"/>
    <x v="5"/>
    <x v="11"/>
    <n v="0.02"/>
    <n v="11.638333333333334"/>
    <x v="1567"/>
    <d v="2014-11-11T21:13:2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6"/>
    <x v="13"/>
    <n v="1.2"/>
    <n v="92.387692307692305"/>
    <x v="1568"/>
    <d v="2014-12-06T22:57:2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n v="6"/>
    <b v="0"/>
    <x v="1"/>
    <x v="6"/>
    <n v="0.02"/>
    <n v="55"/>
    <x v="1569"/>
    <d v="2014-11-22T00:02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0"/>
    <x v="0"/>
    <n v="1.05"/>
    <n v="84.023178807947019"/>
    <x v="1570"/>
    <d v="2014-11-14T05:12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n v="9"/>
    <b v="0"/>
    <x v="3"/>
    <x v="25"/>
    <n v="0.01"/>
    <n v="45.333333333333336"/>
    <x v="1571"/>
    <d v="2014-12-02T06:19:05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n v="1"/>
    <b v="0"/>
    <x v="5"/>
    <x v="40"/>
    <n v="0"/>
    <n v="10"/>
    <x v="1572"/>
    <d v="2014-11-22T13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0"/>
    <x v="0"/>
    <n v="1.1100000000000001"/>
    <n v="109.82189265536722"/>
    <x v="1573"/>
    <d v="2014-11-23T01:01:4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n v="4"/>
    <b v="0"/>
    <x v="5"/>
    <x v="40"/>
    <n v="0.04"/>
    <n v="23.5"/>
    <x v="1574"/>
    <d v="2014-11-13T01:29:53"/>
  </r>
  <r>
    <n v="1339"/>
    <s v="Linkoo (Canceled)"/>
    <s v="World's Smallest customizable Phone &amp; GPS Watch for kids !"/>
    <n v="50000"/>
    <n v="3317"/>
    <x v="2"/>
    <x v="0"/>
    <x v="0"/>
    <n v="1418056315"/>
    <n v="1414164715"/>
    <b v="0"/>
    <n v="37"/>
    <b v="0"/>
    <x v="3"/>
    <x v="25"/>
    <n v="7.0000000000000007E-2"/>
    <n v="89.648648648648646"/>
    <x v="1575"/>
    <d v="2014-12-08T16:31: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x v="15"/>
    <n v="1.04"/>
    <n v="111.89285714285714"/>
    <x v="1576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x v="15"/>
    <n v="1.1499999999999999"/>
    <n v="30.189368421052631"/>
    <x v="1577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n v="5"/>
    <b v="0"/>
    <x v="0"/>
    <x v="2"/>
    <n v="0.01"/>
    <n v="16.399999999999999"/>
    <x v="1578"/>
    <d v="2014-11-26T13:14:00"/>
  </r>
  <r>
    <n v="1171"/>
    <s v="The Mean Green Purple Machine"/>
    <s v="Tulsa's first true biodiesel, alternative energy powered food truck! Oh yeah, and delicious food!"/>
    <n v="25000"/>
    <n v="25"/>
    <x v="1"/>
    <x v="0"/>
    <x v="0"/>
    <n v="1415909927"/>
    <n v="1414351127"/>
    <b v="0"/>
    <n v="1"/>
    <b v="0"/>
    <x v="7"/>
    <x v="27"/>
    <n v="0"/>
    <n v="25"/>
    <x v="1579"/>
    <d v="2014-11-13T20:18:4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x v="0"/>
    <n v="1416176778"/>
    <n v="1414358778"/>
    <b v="0"/>
    <n v="1"/>
    <b v="0"/>
    <x v="0"/>
    <x v="31"/>
    <n v="0"/>
    <n v="10"/>
    <x v="1580"/>
    <d v="2014-11-16T22:26: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5"/>
    <x v="11"/>
    <n v="1.18"/>
    <n v="180.40816326530611"/>
    <x v="1581"/>
    <d v="2014-11-26T01:15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6"/>
    <x v="13"/>
    <n v="1.2"/>
    <n v="233.8984375"/>
    <x v="1582"/>
    <d v="2014-11-26T14:40:40"/>
  </r>
  <r>
    <n v="183"/>
    <s v="Three Little Words"/>
    <s v="Don't kill me until I meet my Dad"/>
    <n v="12500"/>
    <n v="4482"/>
    <x v="1"/>
    <x v="1"/>
    <x v="1"/>
    <n v="1417033610"/>
    <n v="1414438010"/>
    <b v="0"/>
    <n v="12"/>
    <b v="0"/>
    <x v="0"/>
    <x v="34"/>
    <n v="0.36"/>
    <n v="373.5"/>
    <x v="1583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n v="36"/>
    <b v="0"/>
    <x v="6"/>
    <x v="15"/>
    <n v="0.37"/>
    <n v="83.138888888888886"/>
    <x v="1584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n v="7"/>
    <b v="0"/>
    <x v="6"/>
    <x v="13"/>
    <n v="0"/>
    <n v="53.714285714285715"/>
    <x v="1585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n v="2"/>
    <b v="0"/>
    <x v="6"/>
    <x v="15"/>
    <n v="0.01"/>
    <n v="25"/>
    <x v="1586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x v="15"/>
    <n v="1.2"/>
    <n v="58.064516129032256"/>
    <x v="1587"/>
    <d v="2014-11-27T15:21: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n v="1417392000"/>
    <n v="1414511307"/>
    <b v="0"/>
    <n v="16"/>
    <b v="0"/>
    <x v="3"/>
    <x v="25"/>
    <n v="0.1"/>
    <n v="44.6875"/>
    <x v="1588"/>
    <d v="2014-12-0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x v="15"/>
    <n v="1.6"/>
    <n v="60.300892473118282"/>
    <x v="1589"/>
    <d v="2014-11-26T07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x v="3"/>
    <n v="1417127040"/>
    <n v="1414531440"/>
    <b v="1"/>
    <n v="2"/>
    <b v="0"/>
    <x v="5"/>
    <x v="11"/>
    <n v="0.01"/>
    <n v="20"/>
    <x v="1590"/>
    <d v="2014-11-27T22:24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n v="1415534400"/>
    <n v="1414538031"/>
    <b v="0"/>
    <n v="4"/>
    <b v="0"/>
    <x v="6"/>
    <x v="15"/>
    <n v="0.05"/>
    <n v="18.75"/>
    <x v="1591"/>
    <d v="2014-11-09T12:00:00"/>
  </r>
  <r>
    <n v="997"/>
    <s v="iPhanny"/>
    <s v="The iPhanny keeps your iPhone 6 safe from bending in those dangerous pants pockets."/>
    <n v="5000"/>
    <n v="65"/>
    <x v="1"/>
    <x v="0"/>
    <x v="0"/>
    <n v="1417145297"/>
    <n v="1414549697"/>
    <b v="0"/>
    <n v="8"/>
    <b v="0"/>
    <x v="3"/>
    <x v="25"/>
    <n v="0.01"/>
    <n v="8.125"/>
    <x v="1592"/>
    <d v="2014-11-28T03:28:17"/>
  </r>
  <r>
    <n v="1596"/>
    <s v="The Town We Live In"/>
    <s v="London is beautiful. I want to create a book of stunning images from in and around our great city"/>
    <n v="3250"/>
    <n v="75"/>
    <x v="1"/>
    <x v="1"/>
    <x v="1"/>
    <n v="1418469569"/>
    <n v="1414577969"/>
    <b v="0"/>
    <n v="3"/>
    <b v="0"/>
    <x v="5"/>
    <x v="32"/>
    <n v="0.02"/>
    <n v="25"/>
    <x v="1593"/>
    <d v="2014-12-13T11:19: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"/>
    <x v="7"/>
    <n v="2.48"/>
    <n v="408.97689768976898"/>
    <x v="1594"/>
    <d v="2014-12-03T13:00: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n v="0"/>
    <b v="0"/>
    <x v="6"/>
    <x v="15"/>
    <n v="0"/>
    <n v="0"/>
    <x v="1595"/>
    <d v="2014-12-18T15:02:44"/>
  </r>
  <r>
    <n v="1405"/>
    <s v="The Bible translated into Emoticons"/>
    <s v="Will more people read the Bible if it were translated into Emoticons?"/>
    <n v="25000"/>
    <n v="105"/>
    <x v="1"/>
    <x v="0"/>
    <x v="0"/>
    <n v="1417195201"/>
    <n v="1414599601"/>
    <b v="1"/>
    <n v="17"/>
    <b v="0"/>
    <x v="2"/>
    <x v="35"/>
    <n v="0"/>
    <n v="6.1764705882352944"/>
    <x v="1596"/>
    <d v="2014-11-28T17:20:0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x v="15"/>
    <n v="1"/>
    <n v="70.884955752212392"/>
    <x v="1597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x v="15"/>
    <n v="1.1100000000000001"/>
    <n v="68.353846153846149"/>
    <x v="1598"/>
    <d v="2014-11-21T1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5"/>
    <x v="11"/>
    <n v="1.76"/>
    <n v="56.643835616438359"/>
    <x v="1599"/>
    <d v="2014-12-01T03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n v="0"/>
    <b v="0"/>
    <x v="7"/>
    <x v="38"/>
    <n v="0"/>
    <n v="0"/>
    <x v="1600"/>
    <d v="2014-11-29T16:40:5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n v="1417295990"/>
    <n v="1414700390"/>
    <b v="0"/>
    <n v="1"/>
    <b v="0"/>
    <x v="6"/>
    <x v="29"/>
    <n v="0"/>
    <n v="1"/>
    <x v="1601"/>
    <d v="2014-11-29T21:19: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7"/>
    <x v="26"/>
    <n v="1.08"/>
    <n v="90"/>
    <x v="1602"/>
    <d v="2014-11-30T04:25:15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0"/>
    <x v="0"/>
    <n v="1.1599999999999999"/>
    <n v="246.60606060606059"/>
    <x v="1603"/>
    <d v="2014-12-01T08:03:14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2"/>
    <x v="14"/>
    <n v="1.07"/>
    <n v="39.048780487804876"/>
    <x v="1604"/>
    <d v="2014-12-01T04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x v="15"/>
    <n v="1.02"/>
    <n v="72.888888888888886"/>
    <x v="1605"/>
    <d v="2014-11-30T19:04:22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1"/>
    <x v="8"/>
    <n v="1.04"/>
    <n v="266.08974358974359"/>
    <x v="1606"/>
    <d v="2014-12-01T19:59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x v="15"/>
    <n v="1"/>
    <n v="178.57142857142858"/>
    <x v="1607"/>
    <d v="2014-12-31T13:39:4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"/>
    <x v="7"/>
    <n v="1.4"/>
    <n v="95.48863636363636"/>
    <x v="1608"/>
    <d v="2014-12-31T21:08: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n v="1417474761"/>
    <n v="1414879161"/>
    <b v="0"/>
    <n v="10"/>
    <b v="0"/>
    <x v="1"/>
    <x v="6"/>
    <n v="0.05"/>
    <n v="19.600000000000001"/>
    <x v="1609"/>
    <d v="2014-12-01T22:59:21"/>
  </r>
  <r>
    <n v="497"/>
    <s v="Galaxy Probe Kids"/>
    <s v="live-action/animated series pilot."/>
    <n v="4480"/>
    <n v="30"/>
    <x v="1"/>
    <x v="0"/>
    <x v="0"/>
    <n v="1419483600"/>
    <n v="1414889665"/>
    <b v="0"/>
    <n v="3"/>
    <b v="0"/>
    <x v="0"/>
    <x v="2"/>
    <n v="0.01"/>
    <n v="10"/>
    <x v="1610"/>
    <d v="2014-12-25T05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n v="0"/>
    <b v="0"/>
    <x v="2"/>
    <x v="35"/>
    <n v="0"/>
    <n v="0"/>
    <x v="1611"/>
    <d v="2015-01-01T04:12: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2"/>
    <x v="14"/>
    <n v="1.1399999999999999"/>
    <n v="234.80786026200875"/>
    <x v="1612"/>
    <d v="2014-12-04T00:39:00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n v="1"/>
    <b v="0"/>
    <x v="3"/>
    <x v="37"/>
    <n v="0.03"/>
    <n v="250"/>
    <x v="1613"/>
    <d v="2014-12-03T05:34:2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x v="15"/>
    <n v="1.05"/>
    <n v="51.219512195121951"/>
    <x v="1614"/>
    <d v="2014-12-03T15:28:2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"/>
    <x v="7"/>
    <n v="1.67"/>
    <n v="99.455445544554451"/>
    <x v="1615"/>
    <d v="2014-12-03T04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n v="1418938395"/>
    <n v="1415050395"/>
    <b v="0"/>
    <n v="1"/>
    <b v="0"/>
    <x v="3"/>
    <x v="25"/>
    <n v="0"/>
    <n v="75"/>
    <x v="1616"/>
    <d v="2014-12-18T21:33: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n v="1416781749"/>
    <n v="1415053749"/>
    <b v="0"/>
    <n v="1"/>
    <b v="0"/>
    <x v="6"/>
    <x v="29"/>
    <n v="0.2"/>
    <n v="100"/>
    <x v="1617"/>
    <d v="2014-11-23T22:29:09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n v="1417656699"/>
    <n v="1415064699"/>
    <b v="0"/>
    <n v="13"/>
    <b v="0"/>
    <x v="2"/>
    <x v="35"/>
    <n v="0.05"/>
    <n v="24.615384615384617"/>
    <x v="1618"/>
    <d v="2014-12-04T01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n v="356"/>
    <b v="0"/>
    <x v="3"/>
    <x v="25"/>
    <n v="0.65"/>
    <n v="201.60393258426967"/>
    <x v="1619"/>
    <d v="2014-12-04T10:58: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x v="15"/>
    <n v="1.17"/>
    <n v="100.17142857142858"/>
    <x v="1620"/>
    <d v="2014-12-14T18:18:0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n v="9"/>
    <b v="0"/>
    <x v="3"/>
    <x v="25"/>
    <n v="7.0000000000000007E-2"/>
    <n v="80.666666666666671"/>
    <x v="1621"/>
    <d v="2014-11-29T16:00:00"/>
  </r>
  <r>
    <n v="598"/>
    <s v="Goals not creeds"/>
    <s v="This is a project to create a crowd-funding site for Urantia Book readers worldwide."/>
    <n v="2500"/>
    <n v="850"/>
    <x v="1"/>
    <x v="0"/>
    <x v="0"/>
    <n v="1417737781"/>
    <n v="1415145781"/>
    <b v="0"/>
    <n v="7"/>
    <b v="0"/>
    <x v="3"/>
    <x v="37"/>
    <n v="0.34"/>
    <n v="121.42857142857143"/>
    <x v="1622"/>
    <d v="2014-12-05T00:03:01"/>
  </r>
  <r>
    <n v="709"/>
    <s v="lumiglove"/>
    <s v="A &quot;handheld&quot; light, which eases the way you illuminate objects and/or paths."/>
    <n v="15000"/>
    <n v="61"/>
    <x v="1"/>
    <x v="0"/>
    <x v="0"/>
    <n v="1417741159"/>
    <n v="1415149159"/>
    <b v="0"/>
    <n v="2"/>
    <b v="0"/>
    <x v="3"/>
    <x v="25"/>
    <n v="0"/>
    <n v="30.5"/>
    <x v="1623"/>
    <d v="2014-12-05T00:59: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x v="15"/>
    <n v="1.33"/>
    <n v="42.903225806451616"/>
    <x v="1624"/>
    <d v="2015-01-04T13:16: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5"/>
    <x v="11"/>
    <n v="1.62"/>
    <n v="39.507317073170732"/>
    <x v="1625"/>
    <d v="2014-12-06T06:00:00"/>
  </r>
  <r>
    <n v="2884"/>
    <s v="The Lizard King, a play by Jay Jeff Jones"/>
    <s v="Come explore the dream world of Jim Morrison, rock singer, mystic, poet, shaman."/>
    <n v="45000"/>
    <n v="185"/>
    <x v="1"/>
    <x v="0"/>
    <x v="0"/>
    <n v="1417800435"/>
    <n v="1415208435"/>
    <b v="0"/>
    <n v="4"/>
    <b v="0"/>
    <x v="6"/>
    <x v="15"/>
    <n v="0"/>
    <n v="46.25"/>
    <x v="1626"/>
    <d v="2014-12-05T17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x v="2"/>
    <n v="1417804229"/>
    <n v="1415212229"/>
    <b v="0"/>
    <n v="534"/>
    <b v="0"/>
    <x v="4"/>
    <x v="9"/>
    <n v="0.28000000000000003"/>
    <n v="26.59737827715356"/>
    <x v="1627"/>
    <d v="2014-12-05T18:30:29"/>
  </r>
  <r>
    <n v="4043"/>
    <s v="Not making potato salad here!"/>
    <s v="This could be my last play, need to bring my son out to see it before it's over.  Need to fly him here from BC"/>
    <n v="300"/>
    <n v="0"/>
    <x v="1"/>
    <x v="2"/>
    <x v="2"/>
    <n v="1416524325"/>
    <n v="1415228325"/>
    <b v="0"/>
    <n v="0"/>
    <b v="0"/>
    <x v="6"/>
    <x v="15"/>
    <n v="0"/>
    <n v="0"/>
    <x v="1628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0"/>
    <x v="0"/>
    <n v="1.1299999999999999"/>
    <n v="109.04255319148936"/>
    <x v="1629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n v="1420512259"/>
    <n v="1415328259"/>
    <b v="0"/>
    <n v="0"/>
    <b v="0"/>
    <x v="6"/>
    <x v="15"/>
    <n v="0"/>
    <n v="0"/>
    <x v="1630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n v="17"/>
    <b v="0"/>
    <x v="6"/>
    <x v="15"/>
    <n v="0.17"/>
    <n v="29.235294117647058"/>
    <x v="1631"/>
    <d v="2014-11-20T16:04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"/>
    <x v="1"/>
    <n v="1.02"/>
    <n v="107.98461538461538"/>
    <x v="1632"/>
    <d v="2014-12-17T07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x v="15"/>
    <n v="1.06"/>
    <n v="96.666666666666671"/>
    <x v="1633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x v="2"/>
    <x v="2"/>
    <n v="1418273940"/>
    <n v="1415398197"/>
    <b v="1"/>
    <n v="158"/>
    <b v="1"/>
    <x v="0"/>
    <x v="0"/>
    <n v="1.1399999999999999"/>
    <n v="108.01265822784811"/>
    <x v="1634"/>
    <d v="2014-12-11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x v="6"/>
    <n v="1420648906"/>
    <n v="1415464906"/>
    <b v="0"/>
    <n v="144"/>
    <b v="1"/>
    <x v="1"/>
    <x v="1"/>
    <n v="1.19"/>
    <n v="346.04166666666669"/>
    <x v="1635"/>
    <d v="2015-01-07T16:41:4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"/>
    <x v="3"/>
    <n v="2.54"/>
    <n v="51.313131313131315"/>
    <x v="1636"/>
    <d v="2014-11-21T04:00:00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n v="2"/>
    <b v="0"/>
    <x v="4"/>
    <x v="9"/>
    <n v="0"/>
    <n v="5"/>
    <x v="1637"/>
    <d v="2014-12-08T23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n v="3"/>
    <b v="0"/>
    <x v="7"/>
    <x v="27"/>
    <n v="0"/>
    <n v="11.666666666666666"/>
    <x v="1638"/>
    <d v="2014-12-09T02:12:0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1"/>
    <x v="8"/>
    <n v="1.1299999999999999"/>
    <n v="136.90909090909091"/>
    <x v="1639"/>
    <d v="2014-12-08T04:5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x v="3"/>
    <n v="1418183325"/>
    <n v="1415591325"/>
    <b v="0"/>
    <n v="11"/>
    <b v="0"/>
    <x v="3"/>
    <x v="21"/>
    <n v="0.01"/>
    <n v="80.454545454545453"/>
    <x v="1640"/>
    <d v="2014-12-10T03:48:45"/>
  </r>
  <r>
    <n v="2893"/>
    <s v="REDISCOVERING KIA THE PLAY"/>
    <s v="Fundraising for REDISCOVERING KIA THE PLAY"/>
    <n v="5000"/>
    <n v="25"/>
    <x v="1"/>
    <x v="0"/>
    <x v="0"/>
    <n v="1420768800"/>
    <n v="1415644395"/>
    <b v="0"/>
    <n v="2"/>
    <b v="0"/>
    <x v="6"/>
    <x v="15"/>
    <n v="0.01"/>
    <n v="12.5"/>
    <x v="1641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x v="15"/>
    <n v="1"/>
    <n v="133.33333333333334"/>
    <x v="1642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n v="1"/>
    <b v="0"/>
    <x v="6"/>
    <x v="13"/>
    <n v="0"/>
    <n v="1"/>
    <x v="1643"/>
    <d v="2015-01-09T22:59:5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"/>
    <x v="21"/>
    <n v="1.1000000000000001"/>
    <n v="44.095238095238095"/>
    <x v="1644"/>
    <d v="2014-11-30T23:11:07"/>
  </r>
  <r>
    <n v="3886"/>
    <s v="a (Canceled)"/>
    <n v="1"/>
    <n v="10000"/>
    <n v="0"/>
    <x v="2"/>
    <x v="3"/>
    <x v="3"/>
    <n v="1418275702"/>
    <n v="1415683702"/>
    <b v="0"/>
    <n v="0"/>
    <b v="0"/>
    <x v="6"/>
    <x v="29"/>
    <n v="0"/>
    <n v="0"/>
    <x v="1645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x v="4"/>
    <n v="1417778880"/>
    <n v="1415711095"/>
    <b v="0"/>
    <n v="0"/>
    <b v="0"/>
    <x v="6"/>
    <x v="15"/>
    <n v="0"/>
    <n v="0"/>
    <x v="1646"/>
    <d v="2014-12-05T11:28:00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n v="1418315470"/>
    <n v="1415723470"/>
    <b v="0"/>
    <n v="2"/>
    <b v="0"/>
    <x v="3"/>
    <x v="37"/>
    <n v="0.28999999999999998"/>
    <n v="60"/>
    <x v="1647"/>
    <d v="2014-12-11T16:31:10"/>
  </r>
  <r>
    <n v="2354"/>
    <s v="Dissertation (Canceled)"/>
    <s v="Almost done with doctorate degree but need funding of $35,000 to complete research of project."/>
    <n v="35000"/>
    <n v="25"/>
    <x v="2"/>
    <x v="0"/>
    <x v="0"/>
    <n v="1420910460"/>
    <n v="1415726460"/>
    <b v="0"/>
    <n v="1"/>
    <b v="0"/>
    <x v="3"/>
    <x v="37"/>
    <n v="0"/>
    <n v="25"/>
    <x v="1648"/>
    <d v="2015-01-10T17:21:00"/>
  </r>
  <r>
    <n v="2386"/>
    <s v="Realjobmatch.com (Canceled)"/>
    <s v="Realjobmatch is not just a job search site but a matching site , matching the right jobseekers with the best jobs."/>
    <n v="30000"/>
    <n v="0"/>
    <x v="2"/>
    <x v="2"/>
    <x v="2"/>
    <n v="1420920424"/>
    <n v="1415736424"/>
    <b v="0"/>
    <n v="0"/>
    <b v="0"/>
    <x v="3"/>
    <x v="37"/>
    <n v="0"/>
    <n v="0"/>
    <x v="1649"/>
    <d v="2015-01-10T20:07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6"/>
    <x v="29"/>
    <n v="1.0900000000000001"/>
    <n v="75.959999999999994"/>
    <x v="1650"/>
    <d v="2014-12-01T20:25:15"/>
  </r>
  <r>
    <n v="1014"/>
    <s v="CHEMION: The World's First Smart Glasses (Canceled)"/>
    <s v="CHEMION is an eyewear device that lets you show your creativity to the world."/>
    <n v="10000"/>
    <n v="3060"/>
    <x v="2"/>
    <x v="0"/>
    <x v="0"/>
    <n v="1420070615"/>
    <n v="1415750615"/>
    <b v="0"/>
    <n v="16"/>
    <b v="0"/>
    <x v="3"/>
    <x v="25"/>
    <n v="0.31"/>
    <n v="191.25"/>
    <x v="1651"/>
    <d v="2015-01-01T00:03:35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5"/>
    <x v="11"/>
    <n v="1.03"/>
    <n v="111.52694610778443"/>
    <x v="1652"/>
    <d v="2014-12-19T04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n v="224"/>
    <b v="0"/>
    <x v="3"/>
    <x v="25"/>
    <n v="0.85"/>
    <n v="379.22767857142856"/>
    <x v="1653"/>
    <d v="2014-12-17T20:43: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3"/>
    <x v="25"/>
    <n v="1.01"/>
    <n v="239.35238095238094"/>
    <x v="1654"/>
    <d v="2014-12-13T00:25:1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n v="4"/>
    <b v="0"/>
    <x v="5"/>
    <x v="11"/>
    <n v="0.01"/>
    <n v="10"/>
    <x v="1655"/>
    <d v="2015-01-12T06:00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x v="7"/>
    <n v="1418934506"/>
    <n v="1415910506"/>
    <b v="0"/>
    <n v="0"/>
    <b v="0"/>
    <x v="3"/>
    <x v="37"/>
    <n v="0"/>
    <n v="0"/>
    <x v="1656"/>
    <d v="2014-12-18T20:28: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n v="1"/>
    <b v="0"/>
    <x v="5"/>
    <x v="32"/>
    <n v="0"/>
    <n v="1"/>
    <x v="1657"/>
    <d v="2014-12-13T22:49:25"/>
  </r>
  <r>
    <n v="3006"/>
    <s v="ONTARIO STREET THEATRE in Port Hope."/>
    <s v="We're an affordable theatre and rental space that can be molded into anything by anyone."/>
    <n v="8000"/>
    <n v="8620"/>
    <x v="0"/>
    <x v="2"/>
    <x v="2"/>
    <n v="1418580591"/>
    <n v="1415988591"/>
    <b v="0"/>
    <n v="97"/>
    <b v="1"/>
    <x v="6"/>
    <x v="13"/>
    <n v="1.08"/>
    <n v="88.865979381443296"/>
    <x v="1658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n v="7"/>
    <b v="0"/>
    <x v="6"/>
    <x v="13"/>
    <n v="0.14000000000000001"/>
    <n v="20.142857142857142"/>
    <x v="1659"/>
    <d v="2014-12-14T20:00:34"/>
  </r>
  <r>
    <n v="1134"/>
    <s v="New Mario Bro's style game!"/>
    <s v="We are creating a new Mario Bro's style game called KFK:Original. It's challenging, fun and totally awesome!!!"/>
    <n v="25000"/>
    <n v="1"/>
    <x v="1"/>
    <x v="3"/>
    <x v="3"/>
    <n v="1417235580"/>
    <n v="1416034228"/>
    <b v="0"/>
    <n v="1"/>
    <b v="0"/>
    <x v="4"/>
    <x v="28"/>
    <n v="0"/>
    <n v="1"/>
    <x v="1660"/>
    <d v="2014-11-29T04:33:0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x v="4"/>
    <n v="1418649177"/>
    <n v="1416057177"/>
    <b v="1"/>
    <n v="29"/>
    <b v="0"/>
    <x v="5"/>
    <x v="11"/>
    <n v="0.48"/>
    <n v="31.206896551724139"/>
    <x v="1661"/>
    <d v="2014-12-15T13:12:57"/>
  </r>
  <r>
    <n v="208"/>
    <s v="OLIVIA"/>
    <s v="A young woman's journey from Africa to Australia where she finds heaven on earth, love and tragedy. Within her tragedy she saves lives."/>
    <n v="50000"/>
    <n v="0"/>
    <x v="1"/>
    <x v="3"/>
    <x v="3"/>
    <n v="1418719967"/>
    <n v="1416127967"/>
    <b v="0"/>
    <n v="0"/>
    <b v="0"/>
    <x v="0"/>
    <x v="34"/>
    <n v="0"/>
    <n v="0"/>
    <x v="1662"/>
    <d v="2014-12-16T08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x v="15"/>
    <n v="1.1000000000000001"/>
    <n v="51.222222222222221"/>
    <x v="1663"/>
    <d v="2014-12-17T02:51: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"/>
    <x v="17"/>
    <n v="1.89"/>
    <n v="64.173356009070289"/>
    <x v="1664"/>
    <d v="2014-12-20T04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x v="2"/>
    <n v="1418841045"/>
    <n v="1416249045"/>
    <b v="0"/>
    <n v="3"/>
    <b v="0"/>
    <x v="3"/>
    <x v="37"/>
    <n v="0"/>
    <n v="4"/>
    <x v="1665"/>
    <d v="2014-12-17T18:30:4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n v="4"/>
    <b v="0"/>
    <x v="3"/>
    <x v="37"/>
    <n v="0"/>
    <n v="20.5"/>
    <x v="1666"/>
    <d v="2014-12-18T04:32:21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n v="2"/>
    <b v="0"/>
    <x v="6"/>
    <x v="15"/>
    <n v="0"/>
    <n v="5.5"/>
    <x v="1667"/>
    <d v="2015-01-02T11:49:11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1"/>
    <x v="8"/>
    <n v="1.02"/>
    <n v="177.2093023255814"/>
    <x v="1668"/>
    <d v="2014-12-21T04:30:00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n v="1419017488"/>
    <n v="1416339088"/>
    <b v="0"/>
    <n v="5"/>
    <b v="0"/>
    <x v="2"/>
    <x v="35"/>
    <n v="0.08"/>
    <n v="80.599999999999994"/>
    <x v="1669"/>
    <d v="2014-12-19T19:31: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n v="22"/>
    <b v="0"/>
    <x v="2"/>
    <x v="5"/>
    <n v="0.14000000000000001"/>
    <n v="155"/>
    <x v="1670"/>
    <d v="2014-12-24T01:29:4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x v="2"/>
    <n v="1419224340"/>
    <n v="1416363886"/>
    <b v="0"/>
    <n v="43"/>
    <b v="1"/>
    <x v="1"/>
    <x v="1"/>
    <n v="1"/>
    <n v="104.65116279069767"/>
    <x v="1671"/>
    <d v="2014-12-22T04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1"/>
    <x v="12"/>
    <n v="1.01"/>
    <n v="97.5"/>
    <x v="1672"/>
    <d v="2014-12-19T14:19: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n v="84"/>
    <b v="0"/>
    <x v="3"/>
    <x v="24"/>
    <n v="0.11"/>
    <n v="33.761904761904759"/>
    <x v="1673"/>
    <d v="2014-12-19T19:3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n v="9"/>
    <b v="0"/>
    <x v="3"/>
    <x v="37"/>
    <n v="0"/>
    <n v="38.444444444444443"/>
    <x v="1674"/>
    <d v="2015-01-18T01:1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2"/>
    <x v="14"/>
    <n v="1.02"/>
    <n v="230.19230769230768"/>
    <x v="1675"/>
    <d v="2014-12-18T12:08: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n v="1421656200"/>
    <n v="1416507211"/>
    <b v="0"/>
    <n v="312"/>
    <b v="0"/>
    <x v="4"/>
    <x v="9"/>
    <n v="0.36"/>
    <n v="100.23371794871794"/>
    <x v="1676"/>
    <d v="2015-01-19T08:3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x v="2"/>
    <n v="1417460940"/>
    <n v="1416516972"/>
    <b v="0"/>
    <n v="20"/>
    <b v="1"/>
    <x v="6"/>
    <x v="15"/>
    <n v="1.17"/>
    <n v="70"/>
    <x v="1677"/>
    <d v="2014-12-01T19:09:0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x v="15"/>
    <n v="1.03"/>
    <n v="93.81343283582089"/>
    <x v="1678"/>
    <d v="2014-12-22T04:00:00"/>
  </r>
  <r>
    <n v="1960"/>
    <s v="TREKKAYAK"/>
    <s v="Trekkayak is an ultralight, durable and inflatable boat to be carried in your backpack to cross a lake or paddle down a river."/>
    <n v="70000"/>
    <n v="82532"/>
    <x v="0"/>
    <x v="7"/>
    <x v="7"/>
    <n v="1419151341"/>
    <n v="1416559341"/>
    <b v="1"/>
    <n v="33"/>
    <b v="1"/>
    <x v="3"/>
    <x v="7"/>
    <n v="1.18"/>
    <n v="2500.969696969697"/>
    <x v="1679"/>
    <d v="2014-12-21T08:42:2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x v="15"/>
    <n v="1.19"/>
    <n v="176.08695652173913"/>
    <x v="1680"/>
    <d v="2014-12-21T17:11: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5"/>
    <x v="11"/>
    <n v="1.25"/>
    <n v="95.834024896265561"/>
    <x v="1681"/>
    <d v="2014-12-23T00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n v="38"/>
    <b v="0"/>
    <x v="7"/>
    <x v="27"/>
    <n v="0.06"/>
    <n v="89.21052631578948"/>
    <x v="1682"/>
    <d v="2014-12-25T20:16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4"/>
    <x v="19"/>
    <n v="4.08"/>
    <n v="33.550632911392405"/>
    <x v="1683"/>
    <d v="2014-12-22T14:47:59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x v="0"/>
    <n v="1419494400"/>
    <n v="1416888470"/>
    <b v="0"/>
    <n v="6"/>
    <b v="0"/>
    <x v="0"/>
    <x v="31"/>
    <n v="0.01"/>
    <n v="15.333333333333334"/>
    <x v="1684"/>
    <d v="2014-12-25T08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x v="3"/>
    <n v="1420352264"/>
    <n v="1416896264"/>
    <b v="0"/>
    <n v="0"/>
    <b v="0"/>
    <x v="3"/>
    <x v="37"/>
    <n v="0"/>
    <n v="0"/>
    <x v="1685"/>
    <d v="2015-01-04T06:17:44"/>
  </r>
  <r>
    <n v="3732"/>
    <s v="Elektra Bekent - Afstudeervoorstelling"/>
    <s v="Mijn solo voorstelling gaat over Elektra (Sophokles) en hoe zij als jongere alles beleeft en meemaakt!"/>
    <n v="850"/>
    <n v="131"/>
    <x v="1"/>
    <x v="4"/>
    <x v="4"/>
    <n v="1422100800"/>
    <n v="1416932133"/>
    <b v="0"/>
    <n v="4"/>
    <b v="0"/>
    <x v="6"/>
    <x v="15"/>
    <n v="0.15"/>
    <n v="32.75"/>
    <x v="1686"/>
    <d v="2015-01-24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4"/>
    <x v="19"/>
    <n v="3.81"/>
    <n v="188.37871287128712"/>
    <x v="1687"/>
    <d v="2014-12-21T01:00:00"/>
  </r>
  <r>
    <n v="579"/>
    <s v="Course: Learn Cryptography"/>
    <s v="Learn classic and public key cryptography with a full proof-of-concept system in JavaScript."/>
    <n v="12000"/>
    <n v="175"/>
    <x v="1"/>
    <x v="0"/>
    <x v="0"/>
    <n v="1419539223"/>
    <n v="1416947223"/>
    <b v="0"/>
    <n v="5"/>
    <b v="0"/>
    <x v="3"/>
    <x v="37"/>
    <n v="0.01"/>
    <n v="35"/>
    <x v="1688"/>
    <d v="2014-12-25T20:27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n v="24"/>
    <b v="0"/>
    <x v="6"/>
    <x v="29"/>
    <n v="0.6"/>
    <n v="174"/>
    <x v="1689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x v="15"/>
    <n v="1.05"/>
    <n v="45.478260869565219"/>
    <x v="1690"/>
    <d v="2015-01-01T05:00:00"/>
  </r>
  <r>
    <n v="147"/>
    <s v="Consumed (Static Air) (Canceled)"/>
    <s v="Film makers catch live footage beyond their wildest dreams."/>
    <n v="7000"/>
    <n v="0"/>
    <x v="2"/>
    <x v="1"/>
    <x v="1"/>
    <n v="1420741080"/>
    <n v="1417026340"/>
    <b v="0"/>
    <n v="0"/>
    <b v="0"/>
    <x v="0"/>
    <x v="31"/>
    <n v="0"/>
    <n v="0"/>
    <x v="1691"/>
    <d v="2015-01-08T18:18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x v="2"/>
    <n v="1419626139"/>
    <n v="1417034139"/>
    <b v="0"/>
    <n v="6"/>
    <b v="0"/>
    <x v="3"/>
    <x v="37"/>
    <n v="0.01"/>
    <n v="23.333333333333332"/>
    <x v="1692"/>
    <d v="2014-12-26T20:35:39"/>
  </r>
  <r>
    <n v="3926"/>
    <s v="Caryl Churchill's 'Top Girls' - NSW HSC Text"/>
    <s v="Producing syllabus-relevant theatre targeted to HSC students on the NSW Central Coast"/>
    <n v="5000"/>
    <n v="15"/>
    <x v="1"/>
    <x v="3"/>
    <x v="3"/>
    <n v="1419645748"/>
    <n v="1417053748"/>
    <b v="0"/>
    <n v="1"/>
    <b v="0"/>
    <x v="6"/>
    <x v="15"/>
    <n v="0"/>
    <n v="15"/>
    <x v="1693"/>
    <d v="2014-12-27T02:02:28"/>
  </r>
  <r>
    <n v="217"/>
    <s v="Bitch"/>
    <s v="A roadmovie by paw"/>
    <n v="100000"/>
    <n v="11943"/>
    <x v="1"/>
    <x v="7"/>
    <x v="7"/>
    <n v="1419780149"/>
    <n v="1417101749"/>
    <b v="0"/>
    <n v="38"/>
    <b v="0"/>
    <x v="0"/>
    <x v="34"/>
    <n v="0.12"/>
    <n v="314.28947368421052"/>
    <x v="1694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x v="15"/>
    <n v="1.02"/>
    <n v="66.586956521739125"/>
    <x v="1695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x v="22"/>
    <n v="1.42"/>
    <n v="117.51479289940828"/>
    <x v="1696"/>
    <d v="2014-12-28T15:20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n v="10"/>
    <b v="0"/>
    <x v="3"/>
    <x v="25"/>
    <n v="0.28000000000000003"/>
    <n v="55.3"/>
    <x v="1697"/>
    <d v="2015-01-12T20:47:52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n v="0"/>
    <b v="0"/>
    <x v="7"/>
    <x v="38"/>
    <n v="0"/>
    <n v="0"/>
    <x v="1698"/>
    <d v="2014-12-13T21:02: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x v="15"/>
    <n v="1"/>
    <n v="11.363636363636363"/>
    <x v="1699"/>
    <d v="2014-12-23T21:08:45"/>
  </r>
  <r>
    <n v="1791"/>
    <s v="disCover: Napoli"/>
    <s v="For the love of street photography and the beauty of traditional cultures in southern Italy."/>
    <n v="3000"/>
    <n v="107"/>
    <x v="1"/>
    <x v="1"/>
    <x v="1"/>
    <n v="1422553565"/>
    <n v="1417369565"/>
    <b v="1"/>
    <n v="4"/>
    <b v="0"/>
    <x v="5"/>
    <x v="11"/>
    <n v="0.04"/>
    <n v="26.75"/>
    <x v="1700"/>
    <d v="2015-01-29T17:46:05"/>
  </r>
  <r>
    <n v="203"/>
    <s v="TheM"/>
    <s v="We are aiming to make a Web Series based on Youth Culture and the misrepresentation of socially stereotyped people."/>
    <n v="2500"/>
    <n v="746"/>
    <x v="1"/>
    <x v="1"/>
    <x v="1"/>
    <n v="1422562864"/>
    <n v="1417378864"/>
    <b v="0"/>
    <n v="8"/>
    <b v="0"/>
    <x v="0"/>
    <x v="34"/>
    <n v="0.3"/>
    <n v="93.25"/>
    <x v="1701"/>
    <d v="2015-01-29T20:21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n v="215"/>
    <b v="0"/>
    <x v="3"/>
    <x v="25"/>
    <n v="0.22"/>
    <n v="50.29767441860465"/>
    <x v="1702"/>
    <d v="2015-01-01T04:59:00"/>
  </r>
  <r>
    <n v="2423"/>
    <s v="FBTR BBQ"/>
    <s v="FBTR is a Texas-style, North Carolina based, homemade BBQ company looking to bring good meat to the masses."/>
    <n v="60000"/>
    <n v="8"/>
    <x v="1"/>
    <x v="0"/>
    <x v="0"/>
    <n v="1420044890"/>
    <n v="1417452890"/>
    <b v="0"/>
    <n v="1"/>
    <b v="0"/>
    <x v="7"/>
    <x v="27"/>
    <n v="0"/>
    <n v="8"/>
    <x v="1703"/>
    <d v="2014-12-31T16:54:50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n v="1420045538"/>
    <n v="1417453538"/>
    <b v="0"/>
    <n v="2"/>
    <b v="0"/>
    <x v="5"/>
    <x v="40"/>
    <n v="0"/>
    <n v="3"/>
    <x v="1704"/>
    <d v="2014-12-31T17:05:3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n v="13"/>
    <b v="0"/>
    <x v="6"/>
    <x v="15"/>
    <n v="0.05"/>
    <n v="35.92307692307692"/>
    <x v="1705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x v="15"/>
    <n v="1.31"/>
    <n v="97.916666666666671"/>
    <x v="1706"/>
    <d v="2014-12-31T17:50: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n v="11"/>
    <b v="0"/>
    <x v="3"/>
    <x v="25"/>
    <n v="0.01"/>
    <n v="102.72727272727273"/>
    <x v="1707"/>
    <d v="2015-01-15T19:00: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x v="15"/>
    <n v="1.1100000000000001"/>
    <n v="77.186046511627907"/>
    <x v="1708"/>
    <d v="2015-01-05T20:26:00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n v="4"/>
    <b v="0"/>
    <x v="4"/>
    <x v="9"/>
    <n v="0"/>
    <n v="8.5"/>
    <x v="1709"/>
    <d v="2015-01-10T07:59:00"/>
  </r>
  <r>
    <n v="3850"/>
    <s v="The Vagina Monologues 2015"/>
    <s v="V-Day is a global activist movement to end violence against women and girls."/>
    <n v="1000"/>
    <n v="38"/>
    <x v="1"/>
    <x v="0"/>
    <x v="0"/>
    <n v="1420081143"/>
    <n v="1417489143"/>
    <b v="1"/>
    <n v="4"/>
    <b v="0"/>
    <x v="6"/>
    <x v="15"/>
    <n v="0.04"/>
    <n v="9.5"/>
    <x v="1710"/>
    <d v="2015-01-01T02:59:03"/>
  </r>
  <r>
    <n v="2031"/>
    <s v="Linkio: the $100 Smart Home Devices Solution"/>
    <s v="With Linkio you can use your smartphone to control every electronic you own- for only $100!"/>
    <n v="50000"/>
    <n v="60175"/>
    <x v="0"/>
    <x v="4"/>
    <x v="4"/>
    <n v="1420765200"/>
    <n v="1417506853"/>
    <b v="1"/>
    <n v="508"/>
    <b v="1"/>
    <x v="3"/>
    <x v="7"/>
    <n v="1.2"/>
    <n v="118.45472440944881"/>
    <x v="1711"/>
    <d v="2015-01-09T01:00:00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n v="1"/>
    <b v="0"/>
    <x v="4"/>
    <x v="28"/>
    <n v="0"/>
    <n v="5"/>
    <x v="1712"/>
    <d v="2015-01-01T08:20:2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n v="8"/>
    <b v="0"/>
    <x v="6"/>
    <x v="15"/>
    <n v="0.11"/>
    <n v="26.75"/>
    <x v="1713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n v="9"/>
    <b v="0"/>
    <x v="6"/>
    <x v="29"/>
    <n v="0.09"/>
    <n v="47.333333333333336"/>
    <x v="1714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n v="14"/>
    <b v="0"/>
    <x v="6"/>
    <x v="29"/>
    <n v="0.31"/>
    <n v="66.142857142857139"/>
    <x v="1715"/>
    <d v="2015-01-01T16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n v="0"/>
    <b v="0"/>
    <x v="3"/>
    <x v="37"/>
    <n v="0"/>
    <n v="0"/>
    <x v="1716"/>
    <d v="2015-01-01T20:13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6"/>
    <x v="13"/>
    <n v="1.66"/>
    <n v="177.02127659574469"/>
    <x v="1717"/>
    <d v="2014-12-31T21:22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n v="26"/>
    <b v="0"/>
    <x v="3"/>
    <x v="25"/>
    <n v="0.15"/>
    <n v="34.269230769230766"/>
    <x v="1718"/>
    <d v="2015-01-01T06:59:00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x v="15"/>
    <n v="1.1399999999999999"/>
    <n v="87.961538461538467"/>
    <x v="1719"/>
    <d v="2014-12-31T07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n v="0"/>
    <b v="0"/>
    <x v="3"/>
    <x v="37"/>
    <n v="0"/>
    <n v="0"/>
    <x v="1720"/>
    <d v="2015-01-02T21:14:1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n v="1420413960"/>
    <n v="1417651630"/>
    <b v="0"/>
    <n v="9"/>
    <b v="0"/>
    <x v="6"/>
    <x v="15"/>
    <n v="0.01"/>
    <n v="13.111111111111111"/>
    <x v="1721"/>
    <d v="2015-01-04T23:26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n v="1418368260"/>
    <n v="1417654672"/>
    <b v="0"/>
    <n v="8"/>
    <b v="0"/>
    <x v="3"/>
    <x v="25"/>
    <n v="0.06"/>
    <n v="29.25"/>
    <x v="1722"/>
    <d v="2014-12-12T07:11:00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n v="1422902601"/>
    <n v="1417718601"/>
    <b v="0"/>
    <n v="4"/>
    <b v="0"/>
    <x v="6"/>
    <x v="13"/>
    <n v="0"/>
    <n v="6.5"/>
    <x v="1723"/>
    <d v="2015-02-02T18:43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1"/>
    <x v="8"/>
    <n v="1"/>
    <n v="169.91525423728814"/>
    <x v="1724"/>
    <d v="2015-02-02T21:39:12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x v="2"/>
    <n v="1420346638"/>
    <n v="1417754638"/>
    <b v="0"/>
    <n v="13"/>
    <b v="0"/>
    <x v="0"/>
    <x v="34"/>
    <n v="0.15"/>
    <n v="163.84615384615384"/>
    <x v="1725"/>
    <d v="2015-01-04T04:43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n v="19"/>
    <b v="0"/>
    <x v="5"/>
    <x v="11"/>
    <n v="0.06"/>
    <n v="98.78947368421052"/>
    <x v="1726"/>
    <d v="2015-01-19T18:14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x v="1"/>
    <n v="1422664740"/>
    <n v="1417818036"/>
    <b v="0"/>
    <n v="0"/>
    <b v="0"/>
    <x v="3"/>
    <x v="37"/>
    <n v="0"/>
    <n v="0"/>
    <x v="1727"/>
    <d v="2015-01-31T00:3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0"/>
    <x v="0"/>
    <n v="1.1200000000000001"/>
    <n v="58.540469973890339"/>
    <x v="1728"/>
    <d v="2015-01-06T18:45:47"/>
  </r>
  <r>
    <n v="3972"/>
    <s v="Valkyrie Theatre Company"/>
    <s v="We're a horror based theatre company in Oklahoma City beginning our first season of shows."/>
    <n v="1000"/>
    <n v="211"/>
    <x v="1"/>
    <x v="0"/>
    <x v="0"/>
    <n v="1423186634"/>
    <n v="1418002634"/>
    <b v="0"/>
    <n v="8"/>
    <b v="0"/>
    <x v="6"/>
    <x v="15"/>
    <n v="0.21"/>
    <n v="26.375"/>
    <x v="1729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n v="1420724460"/>
    <n v="1418046247"/>
    <b v="0"/>
    <n v="3"/>
    <b v="0"/>
    <x v="6"/>
    <x v="13"/>
    <n v="0"/>
    <n v="42"/>
    <x v="1730"/>
    <d v="2015-01-08T13:41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5"/>
    <x v="11"/>
    <n v="1.03"/>
    <n v="156.17391304347825"/>
    <x v="1731"/>
    <d v="2015-01-22T18:4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"/>
    <x v="21"/>
    <n v="1.72"/>
    <n v="58.422210884353746"/>
    <x v="1732"/>
    <d v="2015-01-09T03:26: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x v="15"/>
    <n v="1"/>
    <n v="122.53658536585365"/>
    <x v="1733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n v="16"/>
    <b v="0"/>
    <x v="6"/>
    <x v="29"/>
    <n v="0.04"/>
    <n v="55.0625"/>
    <x v="1734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6"/>
    <x v="29"/>
    <n v="1.07"/>
    <n v="81.242424242424249"/>
    <x v="1735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x v="5"/>
    <n v="1420750683"/>
    <n v="1418158683"/>
    <b v="0"/>
    <n v="10"/>
    <b v="0"/>
    <x v="6"/>
    <x v="15"/>
    <n v="0.18"/>
    <n v="44"/>
    <x v="1736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x v="15"/>
    <n v="1.05"/>
    <n v="98.2"/>
    <x v="1737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n v="2"/>
    <b v="0"/>
    <x v="6"/>
    <x v="15"/>
    <n v="0.01"/>
    <n v="3"/>
    <x v="1738"/>
    <d v="2015-02-07T21:42: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n v="16"/>
    <b v="0"/>
    <x v="7"/>
    <x v="27"/>
    <n v="0.41"/>
    <n v="84.0625"/>
    <x v="1739"/>
    <d v="2015-01-19T02:39:5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n v="12"/>
    <b v="0"/>
    <x v="6"/>
    <x v="15"/>
    <n v="0.11"/>
    <n v="51.666666666666664"/>
    <x v="1740"/>
    <d v="2015-01-10T03:23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n v="15"/>
    <b v="0"/>
    <x v="3"/>
    <x v="25"/>
    <n v="0.39"/>
    <n v="788.5333333333333"/>
    <x v="1741"/>
    <d v="2015-01-14T0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n v="1420938172"/>
    <n v="1418346172"/>
    <b v="0"/>
    <n v="135"/>
    <b v="0"/>
    <x v="3"/>
    <x v="25"/>
    <n v="0.15"/>
    <n v="45.407407407407405"/>
    <x v="1742"/>
    <d v="2015-01-11T01:02: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n v="1"/>
    <b v="0"/>
    <x v="6"/>
    <x v="15"/>
    <n v="0"/>
    <n v="5"/>
    <x v="1743"/>
    <d v="2015-01-11T10:15:24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n v="0"/>
    <b v="0"/>
    <x v="7"/>
    <x v="27"/>
    <n v="0"/>
    <n v="0"/>
    <x v="1744"/>
    <d v="2015-01-12T02:36:34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n v="22"/>
    <b v="0"/>
    <x v="5"/>
    <x v="11"/>
    <n v="0.03"/>
    <n v="49.136363636363633"/>
    <x v="1745"/>
    <d v="2015-01-13T19:39:19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x v="4"/>
    <n v="1421319240"/>
    <n v="1418649019"/>
    <b v="0"/>
    <n v="55"/>
    <b v="1"/>
    <x v="2"/>
    <x v="14"/>
    <n v="1"/>
    <n v="127.32727272727273"/>
    <x v="1746"/>
    <d v="2015-01-15T10:5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x v="15"/>
    <n v="1.55"/>
    <n v="39.743589743589745"/>
    <x v="1747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x v="15"/>
    <n v="1.27"/>
    <n v="72.714285714285708"/>
    <x v="1748"/>
    <d v="2015-02-11T04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"/>
    <x v="1"/>
    <n v="1.18"/>
    <n v="131.16666666666666"/>
    <x v="1749"/>
    <d v="2015-01-24T23:08:15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x v="3"/>
    <n v="1420178188"/>
    <n v="1418709388"/>
    <b v="0"/>
    <n v="95"/>
    <b v="1"/>
    <x v="6"/>
    <x v="15"/>
    <n v="1.19"/>
    <n v="125.05263157894737"/>
    <x v="1750"/>
    <d v="2015-01-02T05:56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n v="2"/>
    <b v="0"/>
    <x v="1"/>
    <x v="33"/>
    <n v="0"/>
    <n v="5"/>
    <x v="1751"/>
    <d v="2015-01-15T15:56:45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6"/>
    <x v="29"/>
    <n v="1.05"/>
    <n v="70.027777777777771"/>
    <x v="1752"/>
    <d v="2015-02-14T19:39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n v="8"/>
    <b v="0"/>
    <x v="3"/>
    <x v="37"/>
    <n v="0.01"/>
    <n v="57.875"/>
    <x v="1753"/>
    <d v="2015-01-15T19:29:0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x v="22"/>
    <n v="1.17"/>
    <n v="51.25"/>
    <x v="1754"/>
    <d v="2015-01-01T07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"/>
    <x v="21"/>
    <n v="1.02"/>
    <n v="25.214285714285715"/>
    <x v="1755"/>
    <d v="2015-01-15T21:54: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n v="1421404247"/>
    <n v="1418812247"/>
    <b v="0"/>
    <n v="4"/>
    <b v="0"/>
    <x v="3"/>
    <x v="25"/>
    <n v="0"/>
    <n v="39"/>
    <x v="1756"/>
    <d v="2015-01-16T10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n v="8"/>
    <b v="0"/>
    <x v="6"/>
    <x v="15"/>
    <n v="0.13"/>
    <n v="25.5"/>
    <x v="1757"/>
    <d v="2015-01-16T12:09:11"/>
  </r>
  <r>
    <n v="4022"/>
    <s v="The Merchant of Venice as Shakespeare Heard It"/>
    <s v="Help us produce a video of the first Original Pronunciation Merchant of Venice."/>
    <n v="18000"/>
    <n v="12521"/>
    <x v="1"/>
    <x v="0"/>
    <x v="0"/>
    <n v="1422759240"/>
    <n v="1418824867"/>
    <b v="0"/>
    <n v="197"/>
    <b v="0"/>
    <x v="6"/>
    <x v="15"/>
    <n v="0.7"/>
    <n v="63.558375634517766"/>
    <x v="1758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x v="15"/>
    <n v="1.08"/>
    <n v="33.75"/>
    <x v="1759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n v="1421403960"/>
    <n v="1418827324"/>
    <b v="0"/>
    <n v="3"/>
    <b v="0"/>
    <x v="6"/>
    <x v="15"/>
    <n v="0.11"/>
    <n v="72"/>
    <x v="1760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x v="15"/>
    <n v="1.04"/>
    <n v="39.377358490566039"/>
    <x v="1761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n v="4"/>
    <b v="0"/>
    <x v="6"/>
    <x v="15"/>
    <n v="0.02"/>
    <n v="27.5"/>
    <x v="1762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n v="1421498303"/>
    <n v="1418906303"/>
    <b v="0"/>
    <n v="9"/>
    <b v="0"/>
    <x v="0"/>
    <x v="2"/>
    <n v="0.02"/>
    <n v="12.666666666666666"/>
    <x v="1763"/>
    <d v="2015-01-17T12:38:23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n v="1424014680"/>
    <n v="1418922443"/>
    <b v="0"/>
    <n v="1"/>
    <b v="0"/>
    <x v="2"/>
    <x v="4"/>
    <n v="0.08"/>
    <n v="100"/>
    <x v="1764"/>
    <d v="2015-02-15T15:38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n v="171"/>
    <b v="0"/>
    <x v="3"/>
    <x v="25"/>
    <n v="0.39"/>
    <n v="113.62573099415205"/>
    <x v="1765"/>
    <d v="2015-01-19T04:11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n v="0"/>
    <b v="0"/>
    <x v="7"/>
    <x v="27"/>
    <n v="0"/>
    <n v="0"/>
    <x v="1766"/>
    <d v="2015-02-18T17:43:09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x v="15"/>
    <n v="1.01"/>
    <n v="110.21739130434783"/>
    <x v="1767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n v="3"/>
    <b v="0"/>
    <x v="6"/>
    <x v="15"/>
    <n v="0"/>
    <n v="7"/>
    <x v="1768"/>
    <d v="2015-01-20T19:16:0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x v="22"/>
    <n v="1"/>
    <n v="27.272727272727273"/>
    <x v="1769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x v="15"/>
    <n v="1"/>
    <n v="121.36363636363636"/>
    <x v="1770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6"/>
    <x v="13"/>
    <n v="1.58"/>
    <n v="158"/>
    <x v="1771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x v="15"/>
    <n v="1.05"/>
    <n v="55.131578947368418"/>
    <x v="1772"/>
    <d v="2015-01-23T12:11: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n v="5"/>
    <b v="0"/>
    <x v="3"/>
    <x v="25"/>
    <n v="0.01"/>
    <n v="25.2"/>
    <x v="1773"/>
    <d v="2015-01-25T03:56:3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x v="1"/>
    <n v="1422218396"/>
    <n v="1419626396"/>
    <b v="0"/>
    <n v="0"/>
    <b v="0"/>
    <x v="6"/>
    <x v="29"/>
    <n v="0"/>
    <n v="0"/>
    <x v="1774"/>
    <d v="2015-01-25T20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n v="1422256341"/>
    <n v="1419664341"/>
    <b v="0"/>
    <n v="0"/>
    <b v="0"/>
    <x v="4"/>
    <x v="28"/>
    <n v="0"/>
    <n v="0"/>
    <x v="1775"/>
    <d v="2015-01-26T07:12:2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n v="1422450278"/>
    <n v="1419858278"/>
    <b v="0"/>
    <n v="4"/>
    <b v="0"/>
    <x v="6"/>
    <x v="15"/>
    <n v="0.08"/>
    <n v="4.75"/>
    <x v="1776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n v="8"/>
    <b v="0"/>
    <x v="6"/>
    <x v="15"/>
    <n v="0.38"/>
    <n v="119.125"/>
    <x v="1777"/>
    <d v="2015-01-28T19:37:11"/>
  </r>
  <r>
    <n v="1081"/>
    <s v="The Creature"/>
    <s v="Finishing your last job before you retire until a disaster strikes the cargo ship can you survive The Creature?"/>
    <n v="68000"/>
    <n v="12"/>
    <x v="1"/>
    <x v="0"/>
    <x v="0"/>
    <n v="1422483292"/>
    <n v="1419891292"/>
    <b v="0"/>
    <n v="4"/>
    <b v="0"/>
    <x v="4"/>
    <x v="9"/>
    <n v="0"/>
    <n v="3"/>
    <x v="1778"/>
    <d v="2015-01-28T22:14:5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n v="33"/>
    <b v="0"/>
    <x v="5"/>
    <x v="11"/>
    <n v="0.4"/>
    <n v="60.242424242424242"/>
    <x v="1779"/>
    <d v="2015-01-31T03:25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x v="15"/>
    <n v="1.75"/>
    <n v="68.055555555555557"/>
    <x v="1780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6"/>
    <x v="29"/>
    <n v="1.01"/>
    <n v="126.71875"/>
    <x v="1781"/>
    <d v="2015-01-30T16:53:34"/>
  </r>
  <r>
    <n v="1588"/>
    <s v="The Right Side of Texas"/>
    <s v="Southeast Texas as seen through the lens of a cell phone camera"/>
    <n v="516"/>
    <n v="0"/>
    <x v="1"/>
    <x v="0"/>
    <x v="0"/>
    <n v="1422735120"/>
    <n v="1420091999"/>
    <b v="0"/>
    <n v="0"/>
    <b v="0"/>
    <x v="5"/>
    <x v="32"/>
    <n v="0"/>
    <n v="0"/>
    <x v="1782"/>
    <d v="2015-01-31T20:12:00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1"/>
    <x v="12"/>
    <n v="1.08"/>
    <n v="33.75"/>
    <x v="1783"/>
    <d v="2015-02-01T00:31:4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x v="3"/>
    <n v="1422928800"/>
    <n v="1420235311"/>
    <b v="0"/>
    <n v="5"/>
    <b v="0"/>
    <x v="6"/>
    <x v="13"/>
    <n v="0.3"/>
    <n v="237"/>
    <x v="1784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x v="5"/>
    <n v="1422061200"/>
    <n v="1420244622"/>
    <b v="0"/>
    <n v="0"/>
    <b v="0"/>
    <x v="6"/>
    <x v="29"/>
    <n v="0"/>
    <n v="0"/>
    <x v="1785"/>
    <d v="2015-01-24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n v="1422903342"/>
    <n v="1420311342"/>
    <b v="0"/>
    <n v="0"/>
    <b v="0"/>
    <x v="1"/>
    <x v="16"/>
    <n v="0"/>
    <n v="0"/>
    <x v="1786"/>
    <d v="2015-02-02T18:55:42"/>
  </r>
  <r>
    <n v="3197"/>
    <s v="Mirror, mirror on the wall"/>
    <s v="This years most important stage project for young artists in our region. www.ungespor.no"/>
    <n v="10000"/>
    <n v="1145"/>
    <x v="1"/>
    <x v="8"/>
    <x v="8"/>
    <n v="1423050618"/>
    <n v="1420458618"/>
    <b v="0"/>
    <n v="4"/>
    <b v="0"/>
    <x v="6"/>
    <x v="29"/>
    <n v="0.11"/>
    <n v="286.25"/>
    <x v="1787"/>
    <d v="2015-02-04T11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b v="0"/>
    <n v="1"/>
    <b v="0"/>
    <x v="0"/>
    <x v="34"/>
    <n v="0"/>
    <n v="1"/>
    <x v="1788"/>
    <d v="2015-03-06T15:22:2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n v="1"/>
    <b v="0"/>
    <x v="3"/>
    <x v="37"/>
    <n v="0"/>
    <n v="1"/>
    <x v="1789"/>
    <d v="2015-02-04T19:36:4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n v="1423092149"/>
    <n v="1420500149"/>
    <b v="0"/>
    <n v="400"/>
    <b v="0"/>
    <x v="3"/>
    <x v="25"/>
    <n v="0.47"/>
    <n v="53.25"/>
    <x v="1790"/>
    <d v="2015-02-04T23:22:2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n v="1423152678"/>
    <n v="1420560678"/>
    <b v="1"/>
    <n v="15"/>
    <b v="0"/>
    <x v="5"/>
    <x v="11"/>
    <n v="0.05"/>
    <n v="109.06666666666666"/>
    <x v="1791"/>
    <d v="2015-02-05T16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"/>
    <x v="7"/>
    <n v="2.35"/>
    <n v="64.180327868852459"/>
    <x v="1792"/>
    <d v="2015-02-05T19:44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n v="1424474056"/>
    <n v="1420586056"/>
    <b v="0"/>
    <n v="24"/>
    <b v="0"/>
    <x v="6"/>
    <x v="29"/>
    <n v="0.12"/>
    <n v="24.458333333333332"/>
    <x v="1793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x v="15"/>
    <n v="1.24"/>
    <n v="45.037037037037038"/>
    <x v="1794"/>
    <d v="2015-02-03T04:27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n v="18"/>
    <b v="0"/>
    <x v="5"/>
    <x v="11"/>
    <n v="0.11"/>
    <n v="55.388888888888886"/>
    <x v="1795"/>
    <d v="2015-02-11T13:13:4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7"/>
    <x v="26"/>
    <n v="1.06"/>
    <n v="75.502840909090907"/>
    <x v="1796"/>
    <d v="2015-02-06T15:04:31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n v="1425587220"/>
    <n v="1420668801"/>
    <b v="0"/>
    <n v="2"/>
    <b v="0"/>
    <x v="8"/>
    <x v="39"/>
    <n v="0"/>
    <n v="3"/>
    <x v="1797"/>
    <d v="2015-03-05T20:27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x v="2"/>
    <n v="1423333581"/>
    <n v="1420741581"/>
    <b v="0"/>
    <n v="24"/>
    <b v="0"/>
    <x v="3"/>
    <x v="25"/>
    <n v="0.01"/>
    <n v="61.291666666666664"/>
    <x v="1798"/>
    <d v="2015-02-07T18:26: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n v="1423185900"/>
    <n v="1420766700"/>
    <b v="0"/>
    <n v="3"/>
    <b v="0"/>
    <x v="2"/>
    <x v="35"/>
    <n v="0"/>
    <n v="2.3333333333333335"/>
    <x v="1799"/>
    <d v="2015-02-06T01:25:0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6"/>
    <x v="29"/>
    <n v="1"/>
    <n v="30"/>
    <x v="1800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x v="6"/>
    <n v="1424081477"/>
    <n v="1420798277"/>
    <b v="0"/>
    <n v="3"/>
    <b v="0"/>
    <x v="6"/>
    <x v="29"/>
    <n v="0"/>
    <n v="36.666666666666664"/>
    <x v="1801"/>
    <d v="2015-02-16T10:11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x v="7"/>
    <n v="1423432709"/>
    <n v="1420840709"/>
    <b v="0"/>
    <n v="2"/>
    <b v="0"/>
    <x v="2"/>
    <x v="35"/>
    <n v="0"/>
    <n v="100"/>
    <x v="1802"/>
    <d v="2015-02-08T21:58:29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x v="7"/>
    <n v="1422734313"/>
    <n v="1420919913"/>
    <b v="0"/>
    <n v="60"/>
    <b v="1"/>
    <x v="4"/>
    <x v="19"/>
    <n v="1.1599999999999999"/>
    <n v="144.43333333333334"/>
    <x v="1803"/>
    <d v="2015-01-31T19:58:33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x v="15"/>
    <n v="1.1299999999999999"/>
    <n v="107.00207547169811"/>
    <x v="1804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x v="3"/>
    <n v="1423623221"/>
    <n v="1421031221"/>
    <b v="0"/>
    <n v="32"/>
    <b v="0"/>
    <x v="6"/>
    <x v="15"/>
    <n v="0.16"/>
    <n v="49.28125"/>
    <x v="1805"/>
    <d v="2015-02-11T02:53: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"/>
    <x v="20"/>
    <n v="1.08"/>
    <n v="65.15789473684211"/>
    <x v="1806"/>
    <d v="2015-02-11T15:23:4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x v="15"/>
    <n v="1.4"/>
    <n v="50.981818181818184"/>
    <x v="1807"/>
    <d v="2015-02-12T05:59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x v="15"/>
    <n v="1.03"/>
    <n v="52.551020408163268"/>
    <x v="1808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x v="15"/>
    <n v="1.08"/>
    <n v="43.28"/>
    <x v="1809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x v="15"/>
    <n v="1.05"/>
    <n v="47.878787878787875"/>
    <x v="1810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6"/>
    <x v="29"/>
    <n v="1"/>
    <n v="215.25"/>
    <x v="1811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n v="39"/>
    <b v="0"/>
    <x v="6"/>
    <x v="29"/>
    <n v="0.59"/>
    <n v="53.07692307692308"/>
    <x v="1812"/>
    <d v="2015-02-12T14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n v="1"/>
    <b v="0"/>
    <x v="3"/>
    <x v="37"/>
    <n v="0"/>
    <n v="10"/>
    <x v="1813"/>
    <d v="2015-02-12T20:14: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x v="15"/>
    <n v="1"/>
    <n v="150.41666666666666"/>
    <x v="1814"/>
    <d v="2015-02-09T04:30:00"/>
  </r>
  <r>
    <n v="2914"/>
    <s v="Hercules the Panto"/>
    <s v="Hercules must complete four challenges in order to meet the father he never knew"/>
    <n v="25000"/>
    <n v="1"/>
    <x v="1"/>
    <x v="1"/>
    <x v="1"/>
    <n v="1426365994"/>
    <n v="1421185594"/>
    <b v="0"/>
    <n v="1"/>
    <b v="0"/>
    <x v="6"/>
    <x v="15"/>
    <n v="0"/>
    <n v="1"/>
    <x v="1815"/>
    <d v="2015-03-14T20:46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n v="6"/>
    <b v="0"/>
    <x v="2"/>
    <x v="5"/>
    <n v="0.05"/>
    <n v="84.333333333333329"/>
    <x v="1816"/>
    <d v="2015-02-17T22:15:2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"/>
    <x v="3"/>
    <n v="1.06"/>
    <n v="52.8"/>
    <x v="1817"/>
    <d v="2015-01-27T23:13:0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n v="75"/>
    <b v="0"/>
    <x v="5"/>
    <x v="11"/>
    <n v="0.31"/>
    <n v="71.86666666666666"/>
    <x v="1818"/>
    <d v="2015-02-14T01:43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x v="15"/>
    <n v="1.04"/>
    <n v="81.776315789473685"/>
    <x v="1819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n v="1425160800"/>
    <n v="1421274859"/>
    <b v="0"/>
    <n v="8"/>
    <b v="0"/>
    <x v="6"/>
    <x v="29"/>
    <n v="0.01"/>
    <n v="12.75"/>
    <x v="1820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x v="15"/>
    <n v="1.05"/>
    <n v="47"/>
    <x v="1821"/>
    <d v="2015-02-12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"/>
    <x v="1"/>
    <n v="1.07"/>
    <n v="88.191780821917803"/>
    <x v="1822"/>
    <d v="2015-02-13T23:58: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2"/>
    <x v="14"/>
    <n v="1.28"/>
    <n v="492.30769230769232"/>
    <x v="1823"/>
    <d v="2015-02-14T14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n v="1423913220"/>
    <n v="1421339077"/>
    <b v="0"/>
    <n v="4"/>
    <b v="0"/>
    <x v="6"/>
    <x v="15"/>
    <n v="0.35"/>
    <n v="17.5"/>
    <x v="1824"/>
    <d v="2015-02-14T11:2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n v="1"/>
    <b v="0"/>
    <x v="7"/>
    <x v="27"/>
    <n v="0"/>
    <n v="5"/>
    <x v="1825"/>
    <d v="2015-03-14T15:00:00"/>
  </r>
  <r>
    <n v="2583"/>
    <s v="Crazy Daisy Food Truck"/>
    <s v="Crazy Daisy will become the newest member of the food truck distributors in Kansas City, Missouri."/>
    <n v="1000"/>
    <n v="5"/>
    <x v="1"/>
    <x v="0"/>
    <x v="0"/>
    <n v="1426526880"/>
    <n v="1421346480"/>
    <b v="0"/>
    <n v="5"/>
    <b v="0"/>
    <x v="7"/>
    <x v="27"/>
    <n v="0.01"/>
    <n v="1"/>
    <x v="1826"/>
    <d v="2015-03-16T17:28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x v="15"/>
    <n v="1.7"/>
    <n v="64.761904761904759"/>
    <x v="1827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n v="2"/>
    <b v="0"/>
    <x v="6"/>
    <x v="15"/>
    <n v="0.1"/>
    <n v="100.5"/>
    <x v="1828"/>
    <d v="2015-02-15T14:05:47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x v="15"/>
    <n v="1.28"/>
    <n v="186.80291970802921"/>
    <x v="1829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n v="6"/>
    <b v="0"/>
    <x v="6"/>
    <x v="15"/>
    <n v="0.08"/>
    <n v="10.166666666666666"/>
    <x v="1830"/>
    <d v="2015-03-02T2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4"/>
    <x v="19"/>
    <n v="1.54"/>
    <n v="48.0625"/>
    <x v="1831"/>
    <d v="2015-02-04T04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x v="15"/>
    <n v="1.1000000000000001"/>
    <n v="55"/>
    <x v="1832"/>
    <d v="2015-02-02T04:59:00"/>
  </r>
  <r>
    <n v="586"/>
    <s v="Employ College 2K"/>
    <s v="Employ College is a movement for companies to hire college graduates from their respected institutions."/>
    <n v="10000"/>
    <n v="56"/>
    <x v="1"/>
    <x v="0"/>
    <x v="0"/>
    <n v="1424032207"/>
    <n v="1421440207"/>
    <b v="0"/>
    <n v="4"/>
    <b v="0"/>
    <x v="3"/>
    <x v="37"/>
    <n v="0.01"/>
    <n v="14"/>
    <x v="1833"/>
    <d v="2015-02-15T20:30:07"/>
  </r>
  <r>
    <n v="1704"/>
    <s v="Jericho Down Worship Album"/>
    <s v="We want to record an album of popular praise &amp; worship songs with our own influence and style."/>
    <n v="2000"/>
    <n v="1302"/>
    <x v="1"/>
    <x v="0"/>
    <x v="0"/>
    <n v="1424056873"/>
    <n v="1421464873"/>
    <b v="0"/>
    <n v="11"/>
    <b v="0"/>
    <x v="1"/>
    <x v="33"/>
    <n v="0.65"/>
    <n v="118.36363636363636"/>
    <x v="1834"/>
    <d v="2015-02-16T03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n v="2"/>
    <b v="0"/>
    <x v="6"/>
    <x v="15"/>
    <n v="0.01"/>
    <n v="13"/>
    <x v="1835"/>
    <d v="2015-02-16T07:13:4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x v="2"/>
    <n v="1424112483"/>
    <n v="1421520483"/>
    <b v="0"/>
    <n v="0"/>
    <b v="0"/>
    <x v="2"/>
    <x v="4"/>
    <n v="0"/>
    <n v="0"/>
    <x v="1836"/>
    <d v="2015-02-16T18:48:03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"/>
    <x v="23"/>
    <n v="1"/>
    <n v="30"/>
    <x v="1837"/>
    <d v="2015-02-16T19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n v="0"/>
    <b v="0"/>
    <x v="4"/>
    <x v="28"/>
    <n v="0"/>
    <n v="0"/>
    <x v="1838"/>
    <d v="2015-02-17T00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x v="3"/>
    <n v="1424137247"/>
    <n v="1421545247"/>
    <b v="0"/>
    <n v="2"/>
    <b v="0"/>
    <x v="3"/>
    <x v="37"/>
    <n v="0"/>
    <n v="34"/>
    <x v="1839"/>
    <d v="2015-02-17T01:40:47"/>
  </r>
  <r>
    <n v="4069"/>
    <s v="The Pendulum Swings"/>
    <s v="'The Pendulum Swings' is a three-act dark comedy that sees Frank and Michael await their execution on Death Row."/>
    <n v="1250"/>
    <n v="430"/>
    <x v="1"/>
    <x v="1"/>
    <x v="1"/>
    <n v="1425124800"/>
    <n v="1421596356"/>
    <b v="0"/>
    <n v="13"/>
    <b v="0"/>
    <x v="6"/>
    <x v="15"/>
    <n v="0.34"/>
    <n v="33.07692307692308"/>
    <x v="1840"/>
    <d v="2015-02-28T12:00:00"/>
  </r>
  <r>
    <n v="1992"/>
    <s v="The Wonderful World of Princes &amp; Princesses"/>
    <s v="A complete revamp of all the Disney Princes &amp; Princesses!"/>
    <n v="1500"/>
    <n v="2"/>
    <x v="1"/>
    <x v="0"/>
    <x v="0"/>
    <n v="1424229991"/>
    <n v="1421637991"/>
    <b v="0"/>
    <n v="2"/>
    <b v="0"/>
    <x v="5"/>
    <x v="36"/>
    <n v="0"/>
    <n v="1"/>
    <x v="1841"/>
    <d v="2015-02-18T03:26:3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x v="15"/>
    <n v="1.3"/>
    <n v="23.636363636363637"/>
    <x v="1842"/>
    <d v="2015-02-28T15:14:22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b v="0"/>
    <n v="7"/>
    <b v="0"/>
    <x v="0"/>
    <x v="34"/>
    <n v="0.57999999999999996"/>
    <n v="54.285714285714285"/>
    <x v="1843"/>
    <d v="2015-02-08T19:38:49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6"/>
    <x v="13"/>
    <n v="1.17"/>
    <n v="85.181818181818187"/>
    <x v="1844"/>
    <d v="2015-02-10T16:52: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"/>
    <x v="21"/>
    <n v="1.64"/>
    <n v="10.040816326530612"/>
    <x v="1845"/>
    <d v="2015-02-19T20:45:48"/>
  </r>
  <r>
    <n v="442"/>
    <s v="The Paranormal Idiot"/>
    <s v="Doomsday is here"/>
    <n v="17000"/>
    <n v="6691"/>
    <x v="1"/>
    <x v="0"/>
    <x v="0"/>
    <n v="1424380783"/>
    <n v="1421788783"/>
    <b v="0"/>
    <n v="17"/>
    <b v="0"/>
    <x v="0"/>
    <x v="2"/>
    <n v="0.39"/>
    <n v="393.58823529411762"/>
    <x v="1846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x v="3"/>
    <n v="1424516400"/>
    <n v="1421812637"/>
    <b v="0"/>
    <n v="38"/>
    <b v="1"/>
    <x v="6"/>
    <x v="29"/>
    <n v="1.05"/>
    <n v="85.736842105263165"/>
    <x v="1847"/>
    <d v="2015-02-21T11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x v="4"/>
    <n v="1424421253"/>
    <n v="1421829253"/>
    <b v="1"/>
    <n v="10"/>
    <b v="0"/>
    <x v="5"/>
    <x v="11"/>
    <n v="0.14000000000000001"/>
    <n v="65.099999999999994"/>
    <x v="1848"/>
    <d v="2015-02-20T08:34:13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n v="1425136200"/>
    <n v="1421853518"/>
    <b v="0"/>
    <n v="11"/>
    <b v="0"/>
    <x v="1"/>
    <x v="6"/>
    <n v="0.18"/>
    <n v="58.18181818181818"/>
    <x v="1849"/>
    <d v="2015-02-28T15:10:00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x v="15"/>
    <n v="1.1399999999999999"/>
    <n v="37.962962962962962"/>
    <x v="1850"/>
    <d v="2015-03-01T04:59:0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"/>
    <x v="7"/>
    <n v="1.68"/>
    <n v="10.507317073170732"/>
    <x v="1851"/>
    <d v="2015-03-02T2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5"/>
    <x v="11"/>
    <n v="1.18"/>
    <n v="93.071428571428569"/>
    <x v="1852"/>
    <d v="2015-03-08T13:31:17"/>
  </r>
  <r>
    <n v="2421"/>
    <s v="hot dog cart"/>
    <s v="help me start Merrill's first hot dog cart in this empty lot"/>
    <n v="6000"/>
    <n v="1"/>
    <x v="1"/>
    <x v="0"/>
    <x v="0"/>
    <n v="1424536196"/>
    <n v="1421944196"/>
    <b v="0"/>
    <n v="1"/>
    <b v="0"/>
    <x v="7"/>
    <x v="27"/>
    <n v="0"/>
    <n v="1"/>
    <x v="1853"/>
    <d v="2015-02-21T16:29: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x v="15"/>
    <n v="1.1399999999999999"/>
    <n v="113.56666666666666"/>
    <x v="1854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x v="15"/>
    <n v="1.04"/>
    <n v="27.065217391304348"/>
    <x v="1855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x v="15"/>
    <n v="1.2"/>
    <n v="66.666666666666671"/>
    <x v="1856"/>
    <d v="2015-02-17T04:5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x v="5"/>
    <n v="1424568107"/>
    <n v="1421976107"/>
    <b v="0"/>
    <n v="3"/>
    <b v="0"/>
    <x v="3"/>
    <x v="37"/>
    <n v="0.04"/>
    <n v="145"/>
    <x v="1857"/>
    <d v="2015-02-22T01:21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1"/>
    <x v="8"/>
    <n v="1.95"/>
    <n v="64.032786885245898"/>
    <x v="1858"/>
    <d v="2015-02-27T00:3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n v="3"/>
    <b v="0"/>
    <x v="7"/>
    <x v="27"/>
    <n v="0"/>
    <n v="5.666666666666667"/>
    <x v="1859"/>
    <d v="2015-02-22T08:29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n v="0"/>
    <b v="0"/>
    <x v="6"/>
    <x v="13"/>
    <n v="0"/>
    <n v="0"/>
    <x v="1860"/>
    <d v="2015-03-02T01:04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n v="12"/>
    <b v="0"/>
    <x v="7"/>
    <x v="38"/>
    <n v="0.19"/>
    <n v="77.5"/>
    <x v="1861"/>
    <d v="2015-02-22T20:09:13"/>
  </r>
  <r>
    <n v="2418"/>
    <s v="Mexican food truck"/>
    <s v="I want to start my food truck business."/>
    <n v="25000"/>
    <n v="5"/>
    <x v="1"/>
    <x v="0"/>
    <x v="0"/>
    <n v="1427225644"/>
    <n v="1422045244"/>
    <b v="0"/>
    <n v="5"/>
    <b v="0"/>
    <x v="7"/>
    <x v="27"/>
    <n v="0"/>
    <n v="1"/>
    <x v="1862"/>
    <d v="2015-03-24T19:34:04"/>
  </r>
  <r>
    <n v="2688"/>
    <s v="Mac N Cheez Food Truck"/>
    <s v="The amazing gourmet Mac N Cheez Food Truck Campaigne!"/>
    <n v="50000"/>
    <n v="74"/>
    <x v="1"/>
    <x v="0"/>
    <x v="0"/>
    <n v="1424746800"/>
    <n v="1422067870"/>
    <b v="0"/>
    <n v="14"/>
    <b v="0"/>
    <x v="7"/>
    <x v="27"/>
    <n v="0"/>
    <n v="5.2857142857142856"/>
    <x v="1863"/>
    <d v="2015-02-24T03:00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x v="15"/>
    <n v="1"/>
    <n v="92.842592592592595"/>
    <x v="1864"/>
    <d v="2015-02-23T11:55:03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n v="0"/>
    <b v="0"/>
    <x v="7"/>
    <x v="27"/>
    <n v="0"/>
    <n v="0"/>
    <x v="1865"/>
    <d v="2015-02-24T01:42:42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n v="6"/>
    <b v="0"/>
    <x v="6"/>
    <x v="15"/>
    <n v="0.03"/>
    <n v="15.666666666666666"/>
    <x v="1866"/>
    <d v="2015-02-24T03:15:4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x v="2"/>
    <n v="1425246439"/>
    <n v="1422222439"/>
    <b v="1"/>
    <n v="9"/>
    <b v="0"/>
    <x v="5"/>
    <x v="11"/>
    <n v="0.11"/>
    <n v="42.222222222222221"/>
    <x v="1867"/>
    <d v="2015-03-01T21:47: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n v="1427498172"/>
    <n v="1422317772"/>
    <b v="0"/>
    <n v="3"/>
    <b v="0"/>
    <x v="6"/>
    <x v="13"/>
    <n v="0.02"/>
    <n v="93.333333333333329"/>
    <x v="1868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n v="3"/>
    <b v="0"/>
    <x v="6"/>
    <x v="13"/>
    <n v="0"/>
    <n v="23.666666666666668"/>
    <x v="1869"/>
    <d v="2015-02-26T03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x v="4"/>
    <n v="1424940093"/>
    <n v="1422348093"/>
    <b v="0"/>
    <n v="2"/>
    <b v="0"/>
    <x v="3"/>
    <x v="37"/>
    <n v="0"/>
    <n v="1.5"/>
    <x v="1870"/>
    <d v="2015-02-26T08:41:33"/>
  </r>
  <r>
    <n v="576"/>
    <s v="Uthtopia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n v="1"/>
    <b v="0"/>
    <x v="3"/>
    <x v="37"/>
    <n v="0"/>
    <n v="1"/>
    <x v="1871"/>
    <d v="2015-03-28T10:19: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"/>
    <x v="1"/>
    <n v="1.25"/>
    <n v="119.28571428571429"/>
    <x v="1872"/>
    <d v="2015-03-02T05:59:00"/>
  </r>
  <r>
    <n v="4070"/>
    <s v="Southern Utah University: V-Day 2015"/>
    <s v="V-Day Southern Utah University 2015 and Second Studio Players presents: The Vagina Monologues"/>
    <n v="1000"/>
    <n v="165"/>
    <x v="1"/>
    <x v="0"/>
    <x v="0"/>
    <n v="1425178800"/>
    <n v="1422374420"/>
    <b v="0"/>
    <n v="6"/>
    <b v="0"/>
    <x v="6"/>
    <x v="15"/>
    <n v="0.17"/>
    <n v="27.5"/>
    <x v="1873"/>
    <d v="2015-03-01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b v="0"/>
    <n v="2"/>
    <b v="0"/>
    <x v="0"/>
    <x v="34"/>
    <n v="0.13"/>
    <n v="65"/>
    <x v="1874"/>
    <d v="2015-03-27T02:39:00"/>
  </r>
  <r>
    <n v="3946"/>
    <s v="DR. Mecurio's Mythical Marvels &amp; Beastiry"/>
    <s v="Dr. Mecurio's is an original work of fantasy designed and written for the stage."/>
    <n v="6000"/>
    <n v="195"/>
    <x v="1"/>
    <x v="0"/>
    <x v="0"/>
    <n v="1425110400"/>
    <n v="1422388822"/>
    <b v="0"/>
    <n v="5"/>
    <b v="0"/>
    <x v="6"/>
    <x v="15"/>
    <n v="0.03"/>
    <n v="39"/>
    <x v="1875"/>
    <d v="2015-02-28T08:00:00"/>
  </r>
  <r>
    <n v="221"/>
    <s v="Archetypes"/>
    <s v="Film about Schizophrenia with Surreal Twists!"/>
    <n v="50000"/>
    <n v="0"/>
    <x v="1"/>
    <x v="0"/>
    <x v="0"/>
    <n v="1427569564"/>
    <n v="1422389164"/>
    <b v="0"/>
    <n v="0"/>
    <b v="0"/>
    <x v="0"/>
    <x v="34"/>
    <n v="0"/>
    <n v="0"/>
    <x v="1876"/>
    <d v="2015-03-28T19:06:04"/>
  </r>
  <r>
    <n v="1545"/>
    <s v="Nevada County Hearts"/>
    <s v="&quot;He will not be a wise man who does not study human hearts!&quot;_x000a_Hope in natural art, creation!"/>
    <n v="3000"/>
    <n v="1"/>
    <x v="1"/>
    <x v="0"/>
    <x v="0"/>
    <n v="1425330960"/>
    <n v="1422393234"/>
    <b v="0"/>
    <n v="1"/>
    <b v="0"/>
    <x v="5"/>
    <x v="40"/>
    <n v="0"/>
    <n v="1"/>
    <x v="1877"/>
    <d v="2015-03-02T21:16:00"/>
  </r>
  <r>
    <n v="634"/>
    <s v="pitchtograndma (Canceled)"/>
    <s v="We help companies to explain what they do in simple, grandma-would-understand terms."/>
    <n v="5000"/>
    <n v="1"/>
    <x v="2"/>
    <x v="0"/>
    <x v="0"/>
    <n v="1424989029"/>
    <n v="1422397029"/>
    <b v="0"/>
    <n v="1"/>
    <b v="0"/>
    <x v="3"/>
    <x v="37"/>
    <n v="0"/>
    <n v="1"/>
    <x v="1878"/>
    <d v="2015-02-26T22:17:09"/>
  </r>
  <r>
    <n v="2437"/>
    <s v="Cuppa Gumbos"/>
    <s v="Homemade Gumbo, Stews and Curry to be served hot and fresh everyday at any festival or concert we can attend."/>
    <n v="8000"/>
    <n v="0"/>
    <x v="1"/>
    <x v="0"/>
    <x v="0"/>
    <n v="1426615200"/>
    <n v="1422400188"/>
    <b v="0"/>
    <n v="0"/>
    <b v="0"/>
    <x v="7"/>
    <x v="27"/>
    <n v="0"/>
    <n v="0"/>
    <x v="1879"/>
    <d v="2015-03-17T18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n v="3"/>
    <b v="0"/>
    <x v="2"/>
    <x v="4"/>
    <n v="0"/>
    <n v="16"/>
    <x v="1880"/>
    <d v="2015-02-27T04:02:41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n v="1"/>
    <b v="0"/>
    <x v="6"/>
    <x v="15"/>
    <n v="0.05"/>
    <n v="50"/>
    <x v="1881"/>
    <d v="2015-02-28T06:00:1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n v="1424607285"/>
    <n v="1422447285"/>
    <b v="1"/>
    <n v="5"/>
    <b v="0"/>
    <x v="2"/>
    <x v="35"/>
    <n v="0.02"/>
    <n v="48.2"/>
    <x v="1882"/>
    <d v="2015-02-22T12:14:4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x v="22"/>
    <n v="1.83"/>
    <n v="159.51383399209487"/>
    <x v="1883"/>
    <d v="2015-02-27T16:37:5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x v="15"/>
    <n v="2.39"/>
    <n v="26.021739130434781"/>
    <x v="1884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n v="1425066546"/>
    <n v="1422474546"/>
    <b v="0"/>
    <n v="7"/>
    <b v="0"/>
    <x v="0"/>
    <x v="34"/>
    <n v="0.03"/>
    <n v="15.714285714285714"/>
    <x v="1885"/>
    <d v="2015-02-27T19:49:0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n v="3"/>
    <b v="0"/>
    <x v="3"/>
    <x v="24"/>
    <n v="0"/>
    <n v="44"/>
    <x v="1886"/>
    <d v="2015-02-28T00:01:3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n v="1425108736"/>
    <n v="1422516736"/>
    <b v="0"/>
    <n v="140"/>
    <b v="0"/>
    <x v="5"/>
    <x v="11"/>
    <n v="0.49"/>
    <n v="42.157142857142858"/>
    <x v="1887"/>
    <d v="2015-02-28T07:32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x v="22"/>
    <n v="1.08"/>
    <n v="56.815789473684212"/>
    <x v="1888"/>
    <d v="2015-03-01T12:00:00"/>
  </r>
  <r>
    <n v="173"/>
    <s v="7 Sins"/>
    <s v="This is a film inspired by Quentin Tarantino, I want to make a film thats entertaining yet gritty. 7 Sins is in pre-production."/>
    <n v="1110"/>
    <n v="0"/>
    <x v="1"/>
    <x v="1"/>
    <x v="1"/>
    <n v="1425131108"/>
    <n v="1422539108"/>
    <b v="0"/>
    <n v="0"/>
    <b v="0"/>
    <x v="0"/>
    <x v="34"/>
    <n v="0"/>
    <n v="0"/>
    <x v="1889"/>
    <d v="2015-02-28T13:45:0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4"/>
    <x v="19"/>
    <n v="9.51"/>
    <n v="65.891300230946882"/>
    <x v="1890"/>
    <d v="2015-02-28T14:00:59"/>
  </r>
  <r>
    <n v="1593"/>
    <s v="Picturing Italy"/>
    <s v="A trip to fulfill a dream of capturing the wonders and history of ancient Italy in person."/>
    <n v="22000"/>
    <n v="3"/>
    <x v="1"/>
    <x v="0"/>
    <x v="0"/>
    <n v="1425154655"/>
    <n v="1422562655"/>
    <b v="0"/>
    <n v="3"/>
    <b v="0"/>
    <x v="5"/>
    <x v="32"/>
    <n v="0"/>
    <n v="1"/>
    <x v="1891"/>
    <d v="2015-02-28T20:17:35"/>
  </r>
  <r>
    <n v="1181"/>
    <s v="Gringo Loco Tacos Food Truck"/>
    <s v="Bringing the best tacos to the streets of Chicago!"/>
    <n v="50000"/>
    <n v="4"/>
    <x v="1"/>
    <x v="0"/>
    <x v="0"/>
    <n v="1425197321"/>
    <n v="1422605321"/>
    <b v="0"/>
    <n v="3"/>
    <b v="0"/>
    <x v="7"/>
    <x v="27"/>
    <n v="0"/>
    <n v="1.3333333333333333"/>
    <x v="1892"/>
    <d v="2015-03-01T08:08:41"/>
  </r>
  <r>
    <n v="1987"/>
    <s v="Ethiopia: Beheld"/>
    <s v="A collection of images that depicts the beauty and diversity within Ethiopia"/>
    <n v="5500"/>
    <n v="2336"/>
    <x v="1"/>
    <x v="1"/>
    <x v="1"/>
    <n v="1425223276"/>
    <n v="1422631276"/>
    <b v="0"/>
    <n v="28"/>
    <b v="0"/>
    <x v="5"/>
    <x v="36"/>
    <n v="0.42"/>
    <n v="83.428571428571431"/>
    <x v="1893"/>
    <d v="2015-03-01T15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n v="3"/>
    <b v="0"/>
    <x v="7"/>
    <x v="27"/>
    <n v="0"/>
    <n v="12"/>
    <x v="1894"/>
    <d v="2015-03-01T18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n v="0"/>
    <b v="0"/>
    <x v="6"/>
    <x v="13"/>
    <n v="0"/>
    <n v="0"/>
    <x v="1895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x v="15"/>
    <n v="1.53"/>
    <n v="70.461538461538467"/>
    <x v="1896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n v="1"/>
    <b v="0"/>
    <x v="6"/>
    <x v="13"/>
    <n v="0"/>
    <n v="1"/>
    <x v="1897"/>
    <d v="2015-03-01T23:02:3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n v="1425170525"/>
    <n v="1422664925"/>
    <b v="0"/>
    <n v="0"/>
    <b v="0"/>
    <x v="4"/>
    <x v="28"/>
    <n v="0"/>
    <n v="0"/>
    <x v="1898"/>
    <d v="2015-03-01T00:42: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x v="15"/>
    <n v="1.22"/>
    <n v="60.9"/>
    <x v="1899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x v="15"/>
    <n v="1.52"/>
    <n v="19.487179487179485"/>
    <x v="1900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x v="15"/>
    <n v="1.03"/>
    <n v="132.96296296296296"/>
    <x v="1901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n v="16"/>
    <b v="0"/>
    <x v="0"/>
    <x v="2"/>
    <n v="7.0000000000000007E-2"/>
    <n v="47.875"/>
    <x v="1902"/>
    <d v="2015-03-04T02:00:2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x v="15"/>
    <n v="1.01"/>
    <n v="72.392857142857139"/>
    <x v="1903"/>
    <d v="2015-03-04T14:22: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x v="4"/>
    <n v="1425495447"/>
    <n v="1422903447"/>
    <b v="0"/>
    <n v="3"/>
    <b v="0"/>
    <x v="3"/>
    <x v="30"/>
    <n v="0.01"/>
    <n v="4"/>
    <x v="1904"/>
    <d v="2015-03-04T18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x v="15"/>
    <n v="1.01"/>
    <n v="103.21428571428571"/>
    <x v="1905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x v="15"/>
    <n v="1.05"/>
    <n v="56.065989847715734"/>
    <x v="1906"/>
    <d v="2015-03-05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x v="2"/>
    <n v="1425937761"/>
    <n v="1422917361"/>
    <b v="0"/>
    <n v="84"/>
    <b v="1"/>
    <x v="3"/>
    <x v="21"/>
    <n v="1"/>
    <n v="136.9047619047619"/>
    <x v="1907"/>
    <d v="2015-03-09T21:49:21"/>
  </r>
  <r>
    <n v="2894"/>
    <s v="How Could You Do This To Me (The Stage Play)"/>
    <s v="This Is A Story About A Woman A Man And A Woman"/>
    <n v="50000"/>
    <n v="0"/>
    <x v="1"/>
    <x v="0"/>
    <x v="0"/>
    <n v="1428100815"/>
    <n v="1422920415"/>
    <b v="0"/>
    <n v="0"/>
    <b v="0"/>
    <x v="6"/>
    <x v="15"/>
    <n v="0"/>
    <n v="0"/>
    <x v="1908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x v="15"/>
    <n v="1.03"/>
    <n v="40.294117647058826"/>
    <x v="1909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n v="2"/>
    <b v="0"/>
    <x v="0"/>
    <x v="2"/>
    <n v="0"/>
    <n v="13"/>
    <x v="1910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n v="1"/>
    <b v="0"/>
    <x v="6"/>
    <x v="15"/>
    <n v="0"/>
    <n v="20"/>
    <x v="1911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x v="15"/>
    <n v="1.08"/>
    <n v="81.25"/>
    <x v="1912"/>
    <d v="2015-02-17T1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1"/>
    <x v="12"/>
    <n v="1.28"/>
    <n v="45.593220338983052"/>
    <x v="1913"/>
    <d v="2015-03-06T21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1"/>
    <x v="8"/>
    <n v="1"/>
    <n v="143"/>
    <x v="1914"/>
    <d v="2015-03-06T22:49: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2"/>
    <x v="14"/>
    <n v="1.02"/>
    <n v="82.41935483870968"/>
    <x v="1915"/>
    <d v="2015-03-07T15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x v="2"/>
    <n v="1425758101"/>
    <n v="1423166101"/>
    <b v="0"/>
    <n v="6"/>
    <b v="0"/>
    <x v="2"/>
    <x v="35"/>
    <n v="7.0000000000000007E-2"/>
    <n v="30"/>
    <x v="1916"/>
    <d v="2015-03-07T19:55:0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x v="15"/>
    <n v="1"/>
    <n v="104.16666666666667"/>
    <x v="1917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n v="5"/>
    <b v="0"/>
    <x v="6"/>
    <x v="15"/>
    <n v="7.0000000000000007E-2"/>
    <n v="72.400000000000006"/>
    <x v="1918"/>
    <d v="2015-03-23T03:55:12"/>
  </r>
  <r>
    <n v="2432"/>
    <s v="funding for bbq trailer"/>
    <s v="Looking to start competition cooking and need start-up help.  Offering brisket tasting to all contributors."/>
    <n v="14000"/>
    <n v="2"/>
    <x v="1"/>
    <x v="0"/>
    <x v="0"/>
    <n v="1425791697"/>
    <n v="1423199697"/>
    <b v="0"/>
    <n v="2"/>
    <b v="0"/>
    <x v="7"/>
    <x v="27"/>
    <n v="0"/>
    <n v="1"/>
    <x v="1919"/>
    <d v="2015-03-08T05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n v="1425819425"/>
    <n v="1423231025"/>
    <b v="0"/>
    <n v="12"/>
    <b v="0"/>
    <x v="6"/>
    <x v="15"/>
    <n v="0.16"/>
    <n v="29.166666666666668"/>
    <x v="1920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x v="15"/>
    <n v="1.01"/>
    <n v="142.28070175438597"/>
    <x v="1921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n v="1"/>
    <b v="0"/>
    <x v="6"/>
    <x v="15"/>
    <n v="0"/>
    <n v="1"/>
    <x v="1922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x v="15"/>
    <n v="1.1399999999999999"/>
    <n v="80.225352112676063"/>
    <x v="1923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0"/>
    <x v="10"/>
    <n v="1.03"/>
    <n v="15.76923076923077"/>
    <x v="1924"/>
    <d v="2015-02-22T11:3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n v="8"/>
    <b v="0"/>
    <x v="7"/>
    <x v="27"/>
    <n v="0.04"/>
    <n v="29.125"/>
    <x v="1925"/>
    <d v="2015-03-31T13:14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"/>
    <x v="3"/>
    <n v="1.73"/>
    <n v="49.338428571428572"/>
    <x v="1926"/>
    <d v="2015-03-10T02:39:4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0"/>
    <x v="0"/>
    <n v="1.04"/>
    <n v="81.84905660377359"/>
    <x v="1927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x v="15"/>
    <n v="1.02"/>
    <n v="85.208333333333329"/>
    <x v="1928"/>
    <d v="2015-03-11T03:26: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"/>
    <x v="7"/>
    <n v="1.08"/>
    <n v="451.84033613445376"/>
    <x v="1929"/>
    <d v="2015-04-10T05:32:54"/>
  </r>
  <r>
    <n v="1029"/>
    <s v="StrobeHouse presents Valborg 2015"/>
    <s v="We want to recreate last years massive Valborgparty in Lund but this time even bigger!"/>
    <n v="10000"/>
    <n v="11176"/>
    <x v="0"/>
    <x v="7"/>
    <x v="7"/>
    <n v="1428184740"/>
    <n v="1423501507"/>
    <b v="0"/>
    <n v="141"/>
    <b v="1"/>
    <x v="1"/>
    <x v="20"/>
    <n v="1.1200000000000001"/>
    <n v="79.262411347517727"/>
    <x v="1930"/>
    <d v="2015-04-04T21:59:00"/>
  </r>
  <r>
    <n v="2422"/>
    <s v="Help starting a family owned food truck"/>
    <s v="Family owned business serving BBQ and seafood to the public"/>
    <n v="500"/>
    <n v="1"/>
    <x v="1"/>
    <x v="0"/>
    <x v="0"/>
    <n v="1426091036"/>
    <n v="1423502636"/>
    <b v="0"/>
    <n v="1"/>
    <b v="0"/>
    <x v="7"/>
    <x v="27"/>
    <n v="0"/>
    <n v="1"/>
    <x v="1931"/>
    <d v="2015-03-11T16:23: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6"/>
    <x v="29"/>
    <n v="1.25"/>
    <n v="75"/>
    <x v="1932"/>
    <d v="2015-02-23T18:22: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n v="1428231600"/>
    <n v="1423520177"/>
    <b v="0"/>
    <n v="1"/>
    <b v="0"/>
    <x v="1"/>
    <x v="33"/>
    <n v="0"/>
    <n v="1"/>
    <x v="1933"/>
    <d v="2015-04-05T11:00:0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"/>
    <x v="7"/>
    <n v="1.03"/>
    <n v="18.235294117647058"/>
    <x v="1934"/>
    <d v="2015-03-11T23:45:52"/>
  </r>
  <r>
    <n v="2127"/>
    <s v="Three Monkeys - Part 1: Into the Abyss"/>
    <s v="Three Monkeys is an audio adventure game for PC."/>
    <n v="28000"/>
    <n v="8076"/>
    <x v="1"/>
    <x v="1"/>
    <x v="1"/>
    <n v="1426158463"/>
    <n v="1423570063"/>
    <b v="0"/>
    <n v="236"/>
    <b v="0"/>
    <x v="4"/>
    <x v="9"/>
    <n v="0.28999999999999998"/>
    <n v="34.220338983050844"/>
    <x v="1935"/>
    <d v="2015-03-12T11:07:43"/>
  </r>
  <r>
    <n v="2428"/>
    <s v="Premium Burgers"/>
    <s v="From Moo 2 You! We want to offer premium burgers to a taco flooded environment."/>
    <n v="35000"/>
    <n v="1"/>
    <x v="1"/>
    <x v="0"/>
    <x v="0"/>
    <n v="1426182551"/>
    <n v="1423594151"/>
    <b v="0"/>
    <n v="1"/>
    <b v="0"/>
    <x v="7"/>
    <x v="27"/>
    <n v="0"/>
    <n v="1"/>
    <x v="1936"/>
    <d v="2015-03-12T17:49: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x v="15"/>
    <n v="2.2799999999999998"/>
    <n v="57"/>
    <x v="1937"/>
    <d v="2015-03-12T19:13:0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n v="15"/>
    <b v="0"/>
    <x v="5"/>
    <x v="11"/>
    <n v="0.02"/>
    <n v="66.333333333333329"/>
    <x v="1938"/>
    <d v="2015-03-27T19:43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3"/>
    <x v="25"/>
    <n v="1.47"/>
    <n v="42.886861313868614"/>
    <x v="1939"/>
    <d v="2015-03-12T21:58:32"/>
  </r>
  <r>
    <n v="1592"/>
    <s v="The Views of Pittsburgh"/>
    <s v="A portfolio collage of beautiful pictures of authentic Pittsburgh locations and scenery."/>
    <n v="25"/>
    <n v="0"/>
    <x v="1"/>
    <x v="0"/>
    <x v="0"/>
    <n v="1427503485"/>
    <n v="1423619085"/>
    <b v="0"/>
    <n v="0"/>
    <b v="0"/>
    <x v="5"/>
    <x v="32"/>
    <n v="0"/>
    <n v="0"/>
    <x v="1940"/>
    <d v="2015-03-28T00:44:45"/>
  </r>
  <r>
    <n v="1059"/>
    <s v="Voice Over Artist (Canceled)"/>
    <s v="Turning myself into a vocal artist."/>
    <n v="1100"/>
    <n v="0"/>
    <x v="2"/>
    <x v="0"/>
    <x v="0"/>
    <n v="1426269456"/>
    <n v="1423681056"/>
    <b v="0"/>
    <n v="0"/>
    <b v="0"/>
    <x v="8"/>
    <x v="39"/>
    <n v="0"/>
    <n v="0"/>
    <x v="1941"/>
    <d v="2015-03-13T17:57:36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n v="0"/>
    <b v="0"/>
    <x v="7"/>
    <x v="38"/>
    <n v="0"/>
    <n v="0"/>
    <x v="1942"/>
    <d v="2015-03-14T00:20:16"/>
  </r>
  <r>
    <n v="2885"/>
    <s v="The Wedding"/>
    <s v="An historic and proud work of Polish nationalistic literature performed on stage."/>
    <n v="400"/>
    <n v="130"/>
    <x v="1"/>
    <x v="0"/>
    <x v="0"/>
    <n v="1426294201"/>
    <n v="1423705801"/>
    <b v="0"/>
    <n v="5"/>
    <b v="0"/>
    <x v="6"/>
    <x v="15"/>
    <n v="0.33"/>
    <n v="26"/>
    <x v="1943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0"/>
    <x v="0"/>
    <n v="1.01"/>
    <n v="97.904838709677421"/>
    <x v="1944"/>
    <d v="2015-03-14T02:05:08"/>
  </r>
  <r>
    <n v="172"/>
    <s v="The Blind Dolphin Story"/>
    <s v="A short film on the rarest mammal and the second most endangered freshwater river dolphin, in Pakistan."/>
    <n v="95000"/>
    <n v="0"/>
    <x v="1"/>
    <x v="0"/>
    <x v="0"/>
    <n v="1426753723"/>
    <n v="1423733323"/>
    <b v="0"/>
    <n v="0"/>
    <b v="0"/>
    <x v="0"/>
    <x v="34"/>
    <n v="0"/>
    <n v="0"/>
    <x v="1945"/>
    <d v="2015-03-19T08:28:43"/>
  </r>
  <r>
    <n v="3869"/>
    <s v="The Masturbation Musical (Canceled)"/>
    <s v="A Musical about 3 women who pursue their Pleasure and end up finding themselves."/>
    <n v="13111"/>
    <n v="452"/>
    <x v="2"/>
    <x v="0"/>
    <x v="0"/>
    <n v="1426302660"/>
    <n v="1423761792"/>
    <b v="0"/>
    <n v="15"/>
    <b v="0"/>
    <x v="6"/>
    <x v="29"/>
    <n v="0.03"/>
    <n v="30.133333333333333"/>
    <x v="1946"/>
    <d v="2015-03-14T03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x v="2"/>
    <n v="1428945472"/>
    <n v="1423765072"/>
    <b v="0"/>
    <n v="37"/>
    <b v="0"/>
    <x v="0"/>
    <x v="31"/>
    <n v="0.28000000000000003"/>
    <n v="55.945945945945944"/>
    <x v="1947"/>
    <d v="2015-04-13T17:17:52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n v="2"/>
    <b v="0"/>
    <x v="3"/>
    <x v="37"/>
    <n v="0"/>
    <n v="15.5"/>
    <x v="1948"/>
    <d v="2015-03-08T15:16:0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n v="1427328000"/>
    <n v="1423777043"/>
    <b v="0"/>
    <n v="0"/>
    <b v="0"/>
    <x v="8"/>
    <x v="39"/>
    <n v="0"/>
    <n v="0"/>
    <x v="1949"/>
    <d v="2015-03-26T00:00:00"/>
  </r>
  <r>
    <n v="2695"/>
    <s v="Fat daddy mac food truck"/>
    <s v="I am creating food magic on the go! Amazing food isn't just for sitdown restaraunts anymore!"/>
    <n v="15000"/>
    <n v="71"/>
    <x v="1"/>
    <x v="0"/>
    <x v="0"/>
    <n v="1428981718"/>
    <n v="1423801318"/>
    <b v="0"/>
    <n v="3"/>
    <b v="0"/>
    <x v="7"/>
    <x v="27"/>
    <n v="0"/>
    <n v="23.666666666666668"/>
    <x v="1950"/>
    <d v="2015-04-14T03:21:5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n v="1427133600"/>
    <n v="1423847093"/>
    <b v="0"/>
    <n v="1"/>
    <b v="0"/>
    <x v="6"/>
    <x v="15"/>
    <n v="0.01"/>
    <n v="10"/>
    <x v="1951"/>
    <d v="2015-03-23T18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"/>
    <x v="7"/>
    <n v="1.2"/>
    <n v="223.09647495361781"/>
    <x v="1952"/>
    <d v="2015-03-30T18:31:59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n v="1426522316"/>
    <n v="1423933916"/>
    <b v="0"/>
    <n v="2"/>
    <b v="0"/>
    <x v="3"/>
    <x v="37"/>
    <n v="0.01"/>
    <n v="5"/>
    <x v="1953"/>
    <d v="2015-03-16T16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"/>
    <x v="1"/>
    <n v="1"/>
    <n v="81.739130434782609"/>
    <x v="1954"/>
    <d v="2015-03-16T16:35:52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"/>
    <x v="20"/>
    <n v="1.1000000000000001"/>
    <n v="71.848571428571432"/>
    <x v="1955"/>
    <d v="2015-03-16T19:00:37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x v="15"/>
    <n v="1.19"/>
    <n v="49.693548387096776"/>
    <x v="1956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6"/>
    <x v="29"/>
    <n v="1.17"/>
    <n v="41.696428571428569"/>
    <x v="1957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x v="15"/>
    <n v="1"/>
    <n v="168.25210084033614"/>
    <x v="1958"/>
    <d v="2015-03-22T22:35: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"/>
    <x v="23"/>
    <n v="1.2"/>
    <n v="41.704347826086959"/>
    <x v="1959"/>
    <d v="2015-03-16T02:34:2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5"/>
    <x v="11"/>
    <n v="1.01"/>
    <n v="135.66666666666666"/>
    <x v="1960"/>
    <d v="2015-03-19T14:05:2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7"/>
    <x v="26"/>
    <n v="1.26"/>
    <n v="81.252688172043008"/>
    <x v="1961"/>
    <d v="2015-03-19T15:00:28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5"/>
    <x v="11"/>
    <n v="1.03"/>
    <n v="168.68852459016392"/>
    <x v="1962"/>
    <d v="2015-03-19T17:45:23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x v="2"/>
    <n v="1426788930"/>
    <n v="1424200530"/>
    <b v="0"/>
    <n v="33"/>
    <b v="0"/>
    <x v="7"/>
    <x v="38"/>
    <n v="0.1"/>
    <n v="53.545454545454547"/>
    <x v="1963"/>
    <d v="2015-03-19T18:15:30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n v="1426791770"/>
    <n v="1424203370"/>
    <b v="0"/>
    <n v="3"/>
    <b v="0"/>
    <x v="0"/>
    <x v="34"/>
    <n v="0.04"/>
    <n v="108.33333333333333"/>
    <x v="1964"/>
    <d v="2015-03-19T19:02:50"/>
  </r>
  <r>
    <n v="583"/>
    <s v="HackersArchive.com"/>
    <s v="HackersArchive.com will help rid the web of viruses and scams found everywhere else you look!"/>
    <n v="9000"/>
    <n v="1"/>
    <x v="1"/>
    <x v="0"/>
    <x v="0"/>
    <n v="1426800687"/>
    <n v="1424212287"/>
    <b v="0"/>
    <n v="1"/>
    <b v="0"/>
    <x v="3"/>
    <x v="37"/>
    <n v="0"/>
    <n v="1"/>
    <x v="1965"/>
    <d v="2015-03-19T21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x v="15"/>
    <n v="1.25"/>
    <n v="69.333333333333329"/>
    <x v="1966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n v="33"/>
    <b v="0"/>
    <x v="6"/>
    <x v="15"/>
    <n v="0.71"/>
    <n v="106.96969696969697"/>
    <x v="1967"/>
    <d v="2015-04-02T01:00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n v="0"/>
    <b v="0"/>
    <x v="5"/>
    <x v="40"/>
    <n v="0"/>
    <n v="0"/>
    <x v="1968"/>
    <d v="2015-04-01T00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x v="15"/>
    <n v="1.3"/>
    <n v="50"/>
    <x v="1969"/>
    <d v="2015-04-18T00:37:00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x v="0"/>
    <n v="1426823132"/>
    <n v="1424234732"/>
    <b v="0"/>
    <n v="0"/>
    <b v="0"/>
    <x v="0"/>
    <x v="31"/>
    <n v="0"/>
    <n v="0"/>
    <x v="1970"/>
    <d v="2015-03-20T03:45:32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x v="15"/>
    <n v="1.01"/>
    <n v="64.468085106382972"/>
    <x v="1971"/>
    <d v="2015-03-20T15:07:12"/>
  </r>
  <r>
    <n v="3638"/>
    <s v="Project Hedwig and the Angry Inch"/>
    <s v="A rock and roll journey that explores love, loss, redemption, duality and ascension."/>
    <n v="3300"/>
    <n v="216"/>
    <x v="1"/>
    <x v="2"/>
    <x v="2"/>
    <n v="1429456132"/>
    <n v="1424275732"/>
    <b v="0"/>
    <n v="2"/>
    <b v="0"/>
    <x v="6"/>
    <x v="29"/>
    <n v="7.0000000000000007E-2"/>
    <n v="108"/>
    <x v="1972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6"/>
    <x v="13"/>
    <n v="1.31"/>
    <n v="164.3"/>
    <x v="1973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n v="3"/>
    <b v="0"/>
    <x v="6"/>
    <x v="15"/>
    <n v="0.06"/>
    <n v="42"/>
    <x v="1974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x v="15"/>
    <n v="1.01"/>
    <n v="104.98701298701299"/>
    <x v="1975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x v="15"/>
    <n v="1.3"/>
    <n v="46.428571428571431"/>
    <x v="1976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x v="15"/>
    <n v="1.1299999999999999"/>
    <n v="39.596491228070178"/>
    <x v="1977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x v="15"/>
    <n v="1.1000000000000001"/>
    <n v="91.666666666666671"/>
    <x v="1978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x v="2"/>
    <n v="1428292800"/>
    <n v="1424368298"/>
    <b v="0"/>
    <n v="83"/>
    <b v="1"/>
    <x v="6"/>
    <x v="15"/>
    <n v="1.1299999999999999"/>
    <n v="68.253012048192772"/>
    <x v="1979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x v="15"/>
    <n v="1.22"/>
    <n v="70.230769230769226"/>
    <x v="1980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x v="15"/>
    <n v="1.02"/>
    <n v="235.46153846153845"/>
    <x v="1981"/>
    <d v="2015-03-19T14:3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n v="6"/>
    <b v="0"/>
    <x v="3"/>
    <x v="21"/>
    <n v="0"/>
    <n v="8.5"/>
    <x v="1982"/>
    <d v="2015-04-21T13:25: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n v="27"/>
    <b v="0"/>
    <x v="6"/>
    <x v="13"/>
    <n v="0.01"/>
    <n v="415.77777777777777"/>
    <x v="1983"/>
    <d v="2015-03-22T16:07: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n v="0"/>
    <b v="0"/>
    <x v="3"/>
    <x v="37"/>
    <n v="0"/>
    <n v="0"/>
    <x v="1984"/>
    <d v="2015-03-15T18:00:0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"/>
    <x v="1"/>
    <n v="1.8"/>
    <n v="43.515151515151516"/>
    <x v="1985"/>
    <d v="2015-03-22T22:20:52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x v="15"/>
    <n v="1.01"/>
    <n v="126.45833333333333"/>
    <x v="1986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x v="15"/>
    <n v="2.1800000000000002"/>
    <n v="54.5"/>
    <x v="1987"/>
    <d v="2015-03-07T04:55:00"/>
  </r>
  <r>
    <n v="3891"/>
    <s v="Out of the Box: A Mime Story"/>
    <s v="A comedy about a mime who dreams of becoming a stand up comedian."/>
    <n v="800"/>
    <n v="260"/>
    <x v="1"/>
    <x v="0"/>
    <x v="0"/>
    <n v="1427086740"/>
    <n v="1424488244"/>
    <b v="0"/>
    <n v="7"/>
    <b v="0"/>
    <x v="6"/>
    <x v="15"/>
    <n v="0.33"/>
    <n v="37.142857142857146"/>
    <x v="1988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x v="15"/>
    <n v="1.1599999999999999"/>
    <n v="59.6"/>
    <x v="1989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n v="3"/>
    <b v="0"/>
    <x v="6"/>
    <x v="15"/>
    <n v="0.17"/>
    <n v="33.333333333333336"/>
    <x v="1990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n v="36"/>
    <b v="0"/>
    <x v="6"/>
    <x v="29"/>
    <n v="0.46"/>
    <n v="70.833333333333329"/>
    <x v="1991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x v="15"/>
    <n v="1"/>
    <n v="58.823529411764703"/>
    <x v="1992"/>
    <d v="2015-04-23T11:53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n v="0"/>
    <b v="0"/>
    <x v="3"/>
    <x v="37"/>
    <n v="0"/>
    <n v="0"/>
    <x v="1993"/>
    <d v="2015-03-24T20:11:4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0"/>
    <x v="0"/>
    <n v="1.36"/>
    <n v="160.47058823529412"/>
    <x v="1994"/>
    <d v="2015-03-22T08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n v="1"/>
    <b v="0"/>
    <x v="7"/>
    <x v="27"/>
    <n v="0.01"/>
    <n v="25"/>
    <x v="1995"/>
    <d v="2015-03-25T07:01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n v="1"/>
    <b v="0"/>
    <x v="6"/>
    <x v="15"/>
    <n v="0"/>
    <n v="10"/>
    <x v="1996"/>
    <d v="2015-03-24T03:5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n v="1429892177"/>
    <n v="1424711777"/>
    <b v="0"/>
    <n v="0"/>
    <b v="0"/>
    <x v="8"/>
    <x v="39"/>
    <n v="0"/>
    <n v="0"/>
    <x v="1997"/>
    <d v="2015-04-24T16:16:1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x v="2"/>
    <n v="1427306470"/>
    <n v="1424718070"/>
    <b v="0"/>
    <n v="13"/>
    <b v="0"/>
    <x v="6"/>
    <x v="15"/>
    <n v="0.27"/>
    <n v="51.615384615384613"/>
    <x v="1998"/>
    <d v="2015-03-25T18:01: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n v="1429554349"/>
    <n v="1424719549"/>
    <b v="0"/>
    <n v="28"/>
    <b v="0"/>
    <x v="7"/>
    <x v="38"/>
    <n v="0.01"/>
    <n v="35.714285714285715"/>
    <x v="1999"/>
    <d v="2015-04-20T18:25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x v="15"/>
    <n v="1.4"/>
    <n v="61.823529411764703"/>
    <x v="2000"/>
    <d v="2015-04-01T03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"/>
    <x v="3"/>
    <n v="1.33"/>
    <n v="28.571428571428573"/>
    <x v="2001"/>
    <d v="2015-03-25T21:36: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x v="15"/>
    <n v="1.01"/>
    <n v="70.771505376344081"/>
    <x v="2002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n v="1"/>
    <b v="0"/>
    <x v="6"/>
    <x v="15"/>
    <n v="0"/>
    <n v="1"/>
    <x v="2003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x v="15"/>
    <n v="1"/>
    <n v="41.666666666666664"/>
    <x v="2004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x v="15"/>
    <n v="1"/>
    <n v="421.10526315789474"/>
    <x v="2005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n v="1"/>
    <b v="0"/>
    <x v="6"/>
    <x v="15"/>
    <n v="0.03"/>
    <n v="25"/>
    <x v="2006"/>
    <d v="2015-03-26T22:17:5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n v="0"/>
    <b v="0"/>
    <x v="3"/>
    <x v="37"/>
    <n v="0"/>
    <n v="0"/>
    <x v="2007"/>
    <d v="2015-03-31T23:39:00"/>
  </r>
  <r>
    <n v="2576"/>
    <s v="2 Go Fast Food (Canceled)"/>
    <s v="A New Twist with an American and Philippine fast food Mobile Trailer."/>
    <n v="10000"/>
    <n v="0"/>
    <x v="2"/>
    <x v="0"/>
    <x v="0"/>
    <n v="1428707647"/>
    <n v="1424823247"/>
    <b v="0"/>
    <n v="0"/>
    <b v="0"/>
    <x v="7"/>
    <x v="27"/>
    <n v="0"/>
    <n v="0"/>
    <x v="2008"/>
    <d v="2015-04-10T23:14: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x v="15"/>
    <n v="1.04"/>
    <n v="19.696969696969695"/>
    <x v="2009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n v="1"/>
    <b v="0"/>
    <x v="6"/>
    <x v="13"/>
    <n v="0"/>
    <n v="5"/>
    <x v="2010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x v="15"/>
    <n v="1"/>
    <n v="63.829787234042556"/>
    <x v="2011"/>
    <d v="2015-03-27T15:24:5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n v="17"/>
    <b v="0"/>
    <x v="3"/>
    <x v="25"/>
    <n v="0.02"/>
    <n v="50.647058823529413"/>
    <x v="2012"/>
    <d v="2015-04-26T20:55:5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n v="3"/>
    <b v="0"/>
    <x v="3"/>
    <x v="25"/>
    <n v="0.01"/>
    <n v="35.333333333333336"/>
    <x v="2013"/>
    <d v="2015-03-28T01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n v="19"/>
    <b v="0"/>
    <x v="7"/>
    <x v="27"/>
    <n v="0.04"/>
    <n v="60.789473684210527"/>
    <x v="2014"/>
    <d v="2015-03-28T02:43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x v="15"/>
    <n v="1.1000000000000001"/>
    <n v="50.75"/>
    <x v="2015"/>
    <d v="2015-03-26T04:00:00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n v="1"/>
    <b v="0"/>
    <x v="7"/>
    <x v="27"/>
    <n v="0"/>
    <n v="10"/>
    <x v="2016"/>
    <d v="2015-04-27T15:42:10"/>
  </r>
  <r>
    <n v="3998"/>
    <s v="Forsaken Angels-A New Play"/>
    <s v="Forsaken Angels, a powerful new play by William Leary, author of DCMTA's Best Of 2014 Play Masquerade."/>
    <n v="1250"/>
    <n v="715"/>
    <x v="1"/>
    <x v="0"/>
    <x v="0"/>
    <n v="1427580426"/>
    <n v="1424992026"/>
    <b v="0"/>
    <n v="12"/>
    <b v="0"/>
    <x v="6"/>
    <x v="15"/>
    <n v="0.56999999999999995"/>
    <n v="59.583333333333336"/>
    <x v="2017"/>
    <d v="2015-03-28T22:07:06"/>
  </r>
  <r>
    <n v="2235"/>
    <s v="Miniature Scenery Terrain for Tabletop gaming and Wargames"/>
    <s v="An amazing set of sceneries to create unique atmospheres for your tabletop gaming."/>
    <n v="13000"/>
    <n v="19931"/>
    <x v="0"/>
    <x v="2"/>
    <x v="2"/>
    <n v="1427585511"/>
    <n v="1424997111"/>
    <b v="0"/>
    <n v="147"/>
    <b v="1"/>
    <x v="4"/>
    <x v="19"/>
    <n v="1.53"/>
    <n v="135.58503401360545"/>
    <x v="2018"/>
    <d v="2015-03-28T23:31:5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x v="15"/>
    <n v="1.02"/>
    <n v="78.205128205128204"/>
    <x v="2019"/>
    <d v="2015-04-01T04:59:00"/>
  </r>
  <r>
    <n v="3108"/>
    <s v="Funding a home for our Children's Theater"/>
    <s v="We need a permanent home for the theater!"/>
    <n v="50000"/>
    <n v="26"/>
    <x v="1"/>
    <x v="0"/>
    <x v="0"/>
    <n v="1430234394"/>
    <n v="1425053994"/>
    <b v="0"/>
    <n v="2"/>
    <b v="0"/>
    <x v="6"/>
    <x v="13"/>
    <n v="0"/>
    <n v="13"/>
    <x v="2020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x v="15"/>
    <n v="1"/>
    <n v="148.4848484848485"/>
    <x v="2021"/>
    <d v="2015-03-20T20:27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n v="2"/>
    <b v="0"/>
    <x v="3"/>
    <x v="37"/>
    <n v="0"/>
    <n v="50"/>
    <x v="2022"/>
    <d v="2015-04-14T16:19:25"/>
  </r>
  <r>
    <n v="1702"/>
    <s v="lyndale lewis and new vision prosper cd release"/>
    <s v="I can do all things through christ jesus"/>
    <n v="16500"/>
    <n v="1"/>
    <x v="1"/>
    <x v="0"/>
    <x v="0"/>
    <n v="1427745150"/>
    <n v="1425156750"/>
    <b v="0"/>
    <n v="1"/>
    <b v="0"/>
    <x v="1"/>
    <x v="33"/>
    <n v="0"/>
    <n v="1"/>
    <x v="2023"/>
    <d v="2015-03-30T19:52:3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n v="2"/>
    <b v="0"/>
    <x v="1"/>
    <x v="33"/>
    <n v="0"/>
    <n v="5.5"/>
    <x v="2024"/>
    <d v="2015-03-31T03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x v="2"/>
    <n v="1427775414"/>
    <n v="1425187014"/>
    <b v="0"/>
    <n v="40"/>
    <b v="1"/>
    <x v="6"/>
    <x v="15"/>
    <n v="1.01"/>
    <n v="202.85"/>
    <x v="2025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x v="15"/>
    <n v="1.46"/>
    <n v="104.07142857142857"/>
    <x v="2026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x v="15"/>
    <n v="1.1299999999999999"/>
    <n v="30"/>
    <x v="2027"/>
    <d v="2015-04-05T17:51:17"/>
  </r>
  <r>
    <n v="2391"/>
    <s v="oToBOTS.com - Freedom from high cost auto repairs (Canceled)"/>
    <s v="Using the power of internet to help people save hundreds in car repair."/>
    <n v="20000"/>
    <n v="25"/>
    <x v="2"/>
    <x v="0"/>
    <x v="0"/>
    <n v="1427825044"/>
    <n v="1425236644"/>
    <b v="0"/>
    <n v="1"/>
    <b v="0"/>
    <x v="3"/>
    <x v="37"/>
    <n v="0"/>
    <n v="25"/>
    <x v="2028"/>
    <d v="2015-03-31T18:04: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"/>
    <x v="1"/>
    <n v="1.0900000000000001"/>
    <n v="24.150442477876105"/>
    <x v="2029"/>
    <d v="2015-05-01T00:16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n v="8"/>
    <b v="0"/>
    <x v="5"/>
    <x v="11"/>
    <n v="7.0000000000000007E-2"/>
    <n v="213.375"/>
    <x v="2030"/>
    <d v="2015-04-01T01:01: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n v="2"/>
    <b v="0"/>
    <x v="6"/>
    <x v="15"/>
    <n v="0"/>
    <n v="10"/>
    <x v="203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6"/>
    <x v="29"/>
    <n v="1"/>
    <n v="64.935064935064929"/>
    <x v="203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n v="1427479192"/>
    <n v="1425322792"/>
    <b v="0"/>
    <n v="0"/>
    <b v="0"/>
    <x v="6"/>
    <x v="29"/>
    <n v="0"/>
    <n v="0"/>
    <x v="203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n v="9"/>
    <b v="0"/>
    <x v="6"/>
    <x v="13"/>
    <n v="0.05"/>
    <n v="1270.2222222222222"/>
    <x v="203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x v="15"/>
    <n v="1.06"/>
    <n v="23.10144927536232"/>
    <x v="2035"/>
    <d v="2015-04-01T20:17:4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n v="5"/>
    <b v="0"/>
    <x v="1"/>
    <x v="3"/>
    <n v="0.1"/>
    <n v="40"/>
    <x v="2036"/>
    <d v="2015-04-01T20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n v="0"/>
    <b v="0"/>
    <x v="0"/>
    <x v="2"/>
    <n v="0"/>
    <n v="0"/>
    <x v="2037"/>
    <d v="2015-04-01T20:51:49"/>
  </r>
  <r>
    <n v="2148"/>
    <s v="ZomBlock's"/>
    <s v="zomblock's is a online zombie survival game where you can craft new weapons,find food and water to keep yourself alive."/>
    <n v="100"/>
    <n v="2"/>
    <x v="1"/>
    <x v="1"/>
    <x v="1"/>
    <n v="1427992582"/>
    <n v="1425404182"/>
    <b v="0"/>
    <n v="2"/>
    <b v="0"/>
    <x v="4"/>
    <x v="9"/>
    <n v="0.02"/>
    <n v="1"/>
    <x v="2038"/>
    <d v="2015-04-02T16:36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b v="0"/>
    <n v="84"/>
    <b v="0"/>
    <x v="0"/>
    <x v="34"/>
    <n v="0.56000000000000005"/>
    <n v="331.53833333333336"/>
    <x v="2039"/>
    <d v="2015-04-22T22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x v="15"/>
    <n v="1.24"/>
    <n v="8.8571428571428577"/>
    <x v="2040"/>
    <d v="2015-03-31T22:59:00"/>
  </r>
  <r>
    <n v="1818"/>
    <s v="Give Me Your Goofy-ist"/>
    <s v="We are all different, this is a way to honor and celebrate the authenticity in being different."/>
    <n v="15000"/>
    <n v="0"/>
    <x v="1"/>
    <x v="0"/>
    <x v="0"/>
    <n v="1428035850"/>
    <n v="1425447450"/>
    <b v="0"/>
    <n v="0"/>
    <b v="0"/>
    <x v="5"/>
    <x v="11"/>
    <n v="0"/>
    <n v="0"/>
    <x v="2041"/>
    <d v="2015-04-03T04:37: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x v="0"/>
    <n v="1428069541"/>
    <n v="1425481141"/>
    <b v="0"/>
    <n v="4"/>
    <b v="0"/>
    <x v="0"/>
    <x v="31"/>
    <n v="0.02"/>
    <n v="47.5"/>
    <x v="2042"/>
    <d v="2015-04-03T13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n v="11"/>
    <b v="0"/>
    <x v="2"/>
    <x v="4"/>
    <n v="0.09"/>
    <n v="40.454545454545453"/>
    <x v="2043"/>
    <d v="2015-04-03T15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x v="2"/>
    <n v="1428091353"/>
    <n v="1425502953"/>
    <b v="0"/>
    <n v="90"/>
    <b v="1"/>
    <x v="5"/>
    <x v="11"/>
    <n v="1.1100000000000001"/>
    <n v="104.38888888888889"/>
    <x v="2044"/>
    <d v="2015-04-03T20:02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"/>
    <x v="7"/>
    <n v="2.94"/>
    <n v="483.34246575342468"/>
    <x v="2045"/>
    <d v="2015-04-18T21:10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n v="2"/>
    <b v="0"/>
    <x v="6"/>
    <x v="15"/>
    <n v="0.01"/>
    <n v="100"/>
    <x v="2046"/>
    <d v="2015-04-03T21:44:1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x v="1"/>
    <n v="1428951600"/>
    <n v="1425512843"/>
    <b v="0"/>
    <n v="13"/>
    <b v="0"/>
    <x v="0"/>
    <x v="34"/>
    <n v="0.33"/>
    <n v="30.846153846153847"/>
    <x v="2047"/>
    <d v="2015-04-13T19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4"/>
    <x v="19"/>
    <n v="10.15"/>
    <n v="56.970381807973048"/>
    <x v="2048"/>
    <d v="2015-04-03T03:59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x v="22"/>
    <n v="1.42"/>
    <n v="193.84090909090909"/>
    <x v="2049"/>
    <d v="2015-04-04T06:22:05"/>
  </r>
  <r>
    <n v="1787"/>
    <s v="Alpamayo to Yerupaja"/>
    <s v="Raising awareness to the effects of global warming through photographs of the high mountains of Peru."/>
    <n v="10000"/>
    <n v="1533"/>
    <x v="1"/>
    <x v="0"/>
    <x v="0"/>
    <n v="1428158637"/>
    <n v="1425570237"/>
    <b v="1"/>
    <n v="24"/>
    <b v="0"/>
    <x v="5"/>
    <x v="11"/>
    <n v="0.15"/>
    <n v="63.875"/>
    <x v="2050"/>
    <d v="2015-04-04T14:43:57"/>
  </r>
  <r>
    <n v="2749"/>
    <s v="A Tree is a Tree, no matter what you see.  CHILDREN'S BOOK"/>
    <s v="Self-publishing my children's book."/>
    <n v="10000"/>
    <n v="110"/>
    <x v="1"/>
    <x v="0"/>
    <x v="0"/>
    <n v="1428171037"/>
    <n v="1425582637"/>
    <b v="0"/>
    <n v="2"/>
    <b v="0"/>
    <x v="2"/>
    <x v="18"/>
    <n v="0.01"/>
    <n v="55"/>
    <x v="2051"/>
    <d v="2015-04-04T18:10:37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5"/>
    <x v="11"/>
    <n v="1.07"/>
    <n v="108.77551020408163"/>
    <x v="2052"/>
    <d v="2015-03-25T18:53:49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x v="15"/>
    <n v="1.01"/>
    <n v="60.475000000000001"/>
    <x v="2053"/>
    <d v="2015-04-04T20:19:17"/>
  </r>
  <r>
    <n v="1586"/>
    <s v="Missouri In Pictures"/>
    <s v="Show the world the beauty that is in all of our back yards!"/>
    <n v="1500"/>
    <n v="0"/>
    <x v="1"/>
    <x v="0"/>
    <x v="0"/>
    <n v="1428197422"/>
    <n v="1425609022"/>
    <b v="0"/>
    <n v="0"/>
    <b v="0"/>
    <x v="5"/>
    <x v="32"/>
    <n v="0"/>
    <n v="0"/>
    <x v="2054"/>
    <d v="2015-04-05T01:30:2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n v="1428222221"/>
    <n v="1425633821"/>
    <b v="0"/>
    <n v="0"/>
    <b v="0"/>
    <x v="6"/>
    <x v="15"/>
    <n v="0"/>
    <n v="0"/>
    <x v="2055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n v="1427659200"/>
    <n v="1425678057"/>
    <b v="0"/>
    <n v="6"/>
    <b v="0"/>
    <x v="6"/>
    <x v="15"/>
    <n v="0.02"/>
    <n v="18.333333333333332"/>
    <x v="2056"/>
    <d v="2015-03-29T20:00:00"/>
  </r>
  <r>
    <n v="177"/>
    <s v="The Good Samaritan"/>
    <s v="I'm making a modern day version of the bible story &quot; The Good Samaritan&quot;"/>
    <n v="450"/>
    <n v="180"/>
    <x v="1"/>
    <x v="0"/>
    <x v="0"/>
    <n v="1427155726"/>
    <n v="1425690526"/>
    <b v="0"/>
    <n v="7"/>
    <b v="0"/>
    <x v="0"/>
    <x v="34"/>
    <n v="0.4"/>
    <n v="25.714285714285715"/>
    <x v="2057"/>
    <d v="2015-03-24T00:08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n v="1428333345"/>
    <n v="1425744945"/>
    <b v="0"/>
    <n v="7"/>
    <b v="0"/>
    <x v="3"/>
    <x v="37"/>
    <n v="0.23"/>
    <n v="16.428571428571427"/>
    <x v="2058"/>
    <d v="2015-04-06T15:15:4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x v="15"/>
    <n v="1.36"/>
    <n v="66.666666666666671"/>
    <x v="2059"/>
    <d v="2015-04-08T08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4"/>
    <n v="1428493379"/>
    <n v="1425901379"/>
    <b v="0"/>
    <n v="714"/>
    <b v="1"/>
    <x v="5"/>
    <x v="11"/>
    <n v="3.22"/>
    <n v="56.414565826330531"/>
    <x v="2060"/>
    <d v="2015-04-08T11:42:59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x v="15"/>
    <n v="1.41"/>
    <n v="67.962962962962962"/>
    <x v="2061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0"/>
    <x v="0"/>
    <n v="1.32"/>
    <n v="105.04609341825902"/>
    <x v="2062"/>
    <d v="2015-04-08T17:42:49"/>
  </r>
  <r>
    <n v="174"/>
    <s v="I Am Forgotten"/>
    <s v="An international short film project. It is about loneliness, wich is caused by the current compulsion to check your Facebook every day."/>
    <n v="6000"/>
    <n v="0"/>
    <x v="1"/>
    <x v="4"/>
    <x v="4"/>
    <n v="1431108776"/>
    <n v="1425924776"/>
    <b v="0"/>
    <n v="0"/>
    <b v="0"/>
    <x v="0"/>
    <x v="34"/>
    <n v="0"/>
    <n v="0"/>
    <x v="2063"/>
    <d v="2015-05-08T18:12:56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x v="4"/>
    <n v="1428519527"/>
    <n v="1425927527"/>
    <b v="0"/>
    <n v="15"/>
    <b v="0"/>
    <x v="2"/>
    <x v="18"/>
    <n v="0.52"/>
    <n v="17.333333333333332"/>
    <x v="2064"/>
    <d v="2015-04-08T18:58: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x v="15"/>
    <n v="1.02"/>
    <n v="59.210526315789473"/>
    <x v="2065"/>
    <d v="2015-04-01T03:59:00"/>
  </r>
  <r>
    <n v="600"/>
    <s v="Anaheim California here we come but we need your help."/>
    <s v="Science Technology Engineering and Math + youth = a brighter tomorrow."/>
    <n v="5000"/>
    <n v="100"/>
    <x v="2"/>
    <x v="0"/>
    <x v="0"/>
    <n v="1431198562"/>
    <n v="1426014562"/>
    <b v="0"/>
    <n v="1"/>
    <b v="0"/>
    <x v="3"/>
    <x v="37"/>
    <n v="0.02"/>
    <n v="100"/>
    <x v="2066"/>
    <d v="2015-05-09T19:09: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"/>
    <x v="17"/>
    <n v="1.04"/>
    <n v="96.877551020408163"/>
    <x v="2067"/>
    <d v="2015-04-09T22:58:54"/>
  </r>
  <r>
    <n v="1429"/>
    <s v="10 P.M."/>
    <s v="A guy in his 30's tries to live his &quot;American Dream&quot;, but quickly it turns into a nightmare. (A Novel)"/>
    <n v="10000"/>
    <n v="0"/>
    <x v="1"/>
    <x v="0"/>
    <x v="0"/>
    <n v="1428629242"/>
    <n v="1426037242"/>
    <b v="0"/>
    <n v="0"/>
    <b v="0"/>
    <x v="2"/>
    <x v="35"/>
    <n v="0"/>
    <n v="0"/>
    <x v="2068"/>
    <d v="2015-04-10T01:27:2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n v="4"/>
    <b v="0"/>
    <x v="6"/>
    <x v="15"/>
    <n v="0.38"/>
    <n v="56.25"/>
    <x v="2069"/>
    <d v="2015-04-10T05:00:00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n v="1428704848"/>
    <n v="1426112848"/>
    <b v="0"/>
    <n v="7"/>
    <b v="0"/>
    <x v="3"/>
    <x v="37"/>
    <n v="0.02"/>
    <n v="224.42857142857142"/>
    <x v="2070"/>
    <d v="2015-04-10T22:27:28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"/>
    <x v="1"/>
    <n v="1.61"/>
    <n v="76.857142857142861"/>
    <x v="2071"/>
    <d v="2015-04-11T04:06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x v="15"/>
    <n v="1"/>
    <n v="31.375"/>
    <x v="2072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6"/>
    <x v="29"/>
    <n v="1"/>
    <n v="143.21428571428572"/>
    <x v="2073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n v="1428622271"/>
    <n v="1426203071"/>
    <b v="0"/>
    <n v="17"/>
    <b v="0"/>
    <x v="6"/>
    <x v="15"/>
    <n v="0.12"/>
    <n v="81.411764705882348"/>
    <x v="2074"/>
    <d v="2015-04-09T23:31:11"/>
  </r>
  <r>
    <n v="635"/>
    <s v="Pleero, A Technology Team Building Website (Canceled)"/>
    <s v="Network used for building technology development teams."/>
    <n v="25000"/>
    <n v="2"/>
    <x v="2"/>
    <x v="0"/>
    <x v="0"/>
    <n v="1428804762"/>
    <n v="1426212762"/>
    <b v="0"/>
    <n v="1"/>
    <b v="0"/>
    <x v="3"/>
    <x v="37"/>
    <n v="0"/>
    <n v="2"/>
    <x v="2075"/>
    <d v="2015-04-12T02:12:4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"/>
    <x v="7"/>
    <n v="3.87"/>
    <n v="593.93620078740162"/>
    <x v="2076"/>
    <d v="2015-05-07T06:58:00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n v="1428893517"/>
    <n v="1426301517"/>
    <b v="0"/>
    <n v="0"/>
    <b v="0"/>
    <x v="7"/>
    <x v="27"/>
    <n v="0"/>
    <n v="0"/>
    <x v="2077"/>
    <d v="2015-04-13T02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n v="1428894380"/>
    <n v="1426302380"/>
    <b v="0"/>
    <n v="0"/>
    <b v="0"/>
    <x v="6"/>
    <x v="13"/>
    <n v="0"/>
    <n v="0"/>
    <x v="2078"/>
    <d v="2015-04-13T03:06: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n v="29"/>
    <b v="0"/>
    <x v="3"/>
    <x v="25"/>
    <n v="0.08"/>
    <n v="31.172413793103448"/>
    <x v="2079"/>
    <d v="2015-04-13T15:59: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0"/>
    <x v="0"/>
    <n v="1.74"/>
    <n v="86.138613861386133"/>
    <x v="2080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n v="2"/>
    <b v="0"/>
    <x v="6"/>
    <x v="15"/>
    <n v="0.01"/>
    <n v="18.5"/>
    <x v="2081"/>
    <d v="2015-05-09T04:00:0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"/>
    <x v="23"/>
    <n v="1"/>
    <n v="18.75"/>
    <x v="2082"/>
    <d v="2015-04-14T19:00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0"/>
    <x v="0"/>
    <n v="1.25"/>
    <n v="140.1044776119403"/>
    <x v="2083"/>
    <d v="2015-04-29T19:02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n v="2"/>
    <b v="0"/>
    <x v="7"/>
    <x v="38"/>
    <n v="0"/>
    <n v="37.5"/>
    <x v="2084"/>
    <d v="2015-05-14T23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b v="0"/>
    <n v="1"/>
    <b v="0"/>
    <x v="0"/>
    <x v="34"/>
    <n v="0.02"/>
    <n v="100"/>
    <x v="2085"/>
    <d v="2015-05-15T15:04:4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"/>
    <x v="23"/>
    <n v="1.44"/>
    <n v="22.737763157894737"/>
    <x v="2086"/>
    <d v="2015-04-15T22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n v="2"/>
    <b v="0"/>
    <x v="6"/>
    <x v="29"/>
    <n v="0.02"/>
    <n v="17.5"/>
    <x v="2087"/>
    <d v="2015-05-01T22:00:00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n v="1429134893"/>
    <n v="1426542893"/>
    <b v="0"/>
    <n v="1"/>
    <b v="0"/>
    <x v="8"/>
    <x v="39"/>
    <n v="0.01"/>
    <n v="50"/>
    <x v="2088"/>
    <d v="2015-04-15T21:54:5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x v="2"/>
    <n v="1429207833"/>
    <n v="1426615833"/>
    <b v="0"/>
    <n v="7"/>
    <b v="0"/>
    <x v="3"/>
    <x v="37"/>
    <n v="0.09"/>
    <n v="389.28571428571428"/>
    <x v="2089"/>
    <d v="2015-04-16T18:10:33"/>
  </r>
  <r>
    <n v="3116"/>
    <s v="CoreCon Asylum"/>
    <s v="Creating a consuite for CoreCon. A focus on the insanity of asylums and early medical practices from history."/>
    <n v="750"/>
    <n v="430"/>
    <x v="1"/>
    <x v="0"/>
    <x v="0"/>
    <n v="1427890925"/>
    <n v="1426681325"/>
    <b v="0"/>
    <n v="10"/>
    <b v="0"/>
    <x v="6"/>
    <x v="13"/>
    <n v="0.56999999999999995"/>
    <n v="43"/>
    <x v="2090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n v="37"/>
    <b v="0"/>
    <x v="6"/>
    <x v="13"/>
    <n v="0.04"/>
    <n v="125.27027027027027"/>
    <x v="2091"/>
    <d v="2015-04-17T17:33:0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"/>
    <x v="1"/>
    <n v="1.17"/>
    <n v="133.93129770992365"/>
    <x v="2092"/>
    <d v="2015-04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1"/>
    <x v="8"/>
    <n v="1"/>
    <n v="135.41666666666666"/>
    <x v="2093"/>
    <d v="2015-04-20T04:5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x v="3"/>
    <n v="1429228800"/>
    <n v="1426714870"/>
    <b v="0"/>
    <n v="443"/>
    <b v="1"/>
    <x v="3"/>
    <x v="7"/>
    <n v="1.03"/>
    <n v="227.85327313769753"/>
    <x v="2094"/>
    <d v="2015-04-17T00:00:00"/>
  </r>
  <r>
    <n v="2659"/>
    <s v="test (Canceled)"/>
    <s v="test"/>
    <n v="49000"/>
    <n v="1333"/>
    <x v="2"/>
    <x v="0"/>
    <x v="0"/>
    <n v="1429321210"/>
    <n v="1426729210"/>
    <b v="0"/>
    <n v="10"/>
    <b v="0"/>
    <x v="3"/>
    <x v="21"/>
    <n v="0.03"/>
    <n v="133.30000000000001"/>
    <x v="2095"/>
    <d v="2015-04-18T01:4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n v="33"/>
    <b v="0"/>
    <x v="7"/>
    <x v="27"/>
    <n v="0.25"/>
    <n v="168.39393939393941"/>
    <x v="2096"/>
    <d v="2015-04-11T06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"/>
    <x v="1"/>
    <n v="1"/>
    <n v="76.92307692307692"/>
    <x v="2097"/>
    <d v="2015-04-18T13:55:20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n v="1429375922"/>
    <n v="1426783922"/>
    <b v="0"/>
    <n v="1"/>
    <b v="0"/>
    <x v="3"/>
    <x v="25"/>
    <n v="0.01"/>
    <n v="28"/>
    <x v="2098"/>
    <d v="2015-04-18T16:52:0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n v="17"/>
    <b v="0"/>
    <x v="3"/>
    <x v="25"/>
    <n v="0.11"/>
    <n v="51.823529411764703"/>
    <x v="2099"/>
    <d v="2015-04-10T04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n v="8"/>
    <b v="0"/>
    <x v="3"/>
    <x v="37"/>
    <n v="0"/>
    <n v="53.25"/>
    <x v="2100"/>
    <d v="2015-05-04T01:40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x v="2"/>
    <n v="1429152600"/>
    <n v="1426815699"/>
    <b v="0"/>
    <n v="128"/>
    <b v="1"/>
    <x v="6"/>
    <x v="13"/>
    <n v="1.1000000000000001"/>
    <n v="128.9140625"/>
    <x v="2101"/>
    <d v="2015-04-16T02:5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"/>
    <x v="24"/>
    <n v="1.23"/>
    <n v="93.695652173913047"/>
    <x v="2102"/>
    <d v="2015-05-04T21:29: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n v="37"/>
    <b v="0"/>
    <x v="6"/>
    <x v="29"/>
    <n v="0.9"/>
    <n v="145.40540540540542"/>
    <x v="2103"/>
    <d v="2015-04-20T21:09:2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x v="15"/>
    <n v="1.0900000000000001"/>
    <n v="44.186046511627907"/>
    <x v="2104"/>
    <d v="2015-04-23T06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n v="0"/>
    <b v="0"/>
    <x v="2"/>
    <x v="35"/>
    <n v="0"/>
    <n v="0"/>
    <x v="2105"/>
    <d v="2015-05-10T19:28:25"/>
  </r>
  <r>
    <n v="610"/>
    <s v="UniteChrist (Canceled)"/>
    <s v="We are creating a Christian social network to empower, educate, and connect Christians all over the world."/>
    <n v="13803"/>
    <n v="0"/>
    <x v="2"/>
    <x v="0"/>
    <x v="0"/>
    <n v="1429732586"/>
    <n v="1427140586"/>
    <b v="0"/>
    <n v="0"/>
    <b v="0"/>
    <x v="3"/>
    <x v="37"/>
    <n v="0"/>
    <n v="0"/>
    <x v="2106"/>
    <d v="2015-04-22T19:56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x v="1"/>
    <n v="1431072843"/>
    <n v="1427184843"/>
    <b v="0"/>
    <n v="3"/>
    <b v="0"/>
    <x v="3"/>
    <x v="37"/>
    <n v="0.03"/>
    <n v="20"/>
    <x v="2107"/>
    <d v="2015-05-08T08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"/>
    <x v="7"/>
    <n v="1.53"/>
    <n v="324.69"/>
    <x v="2108"/>
    <d v="2015-05-08T16:01:5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x v="15"/>
    <n v="1.21"/>
    <n v="125.37931034482759"/>
    <x v="2109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x v="2"/>
    <n v="1428606055"/>
    <n v="1427223655"/>
    <b v="0"/>
    <n v="25"/>
    <b v="1"/>
    <x v="6"/>
    <x v="29"/>
    <n v="1"/>
    <n v="100"/>
    <x v="2110"/>
    <d v="2015-04-09T19:00:55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"/>
    <x v="1"/>
    <n v="1.0900000000000001"/>
    <n v="160.78947368421052"/>
    <x v="2111"/>
    <d v="2015-04-27T17:12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n v="2"/>
    <b v="0"/>
    <x v="7"/>
    <x v="27"/>
    <n v="0"/>
    <n v="60"/>
    <x v="2112"/>
    <d v="2015-04-23T21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x v="3"/>
    <n v="1429839571"/>
    <n v="1427247571"/>
    <b v="0"/>
    <n v="6"/>
    <b v="0"/>
    <x v="3"/>
    <x v="37"/>
    <n v="0.03"/>
    <n v="30"/>
    <x v="2113"/>
    <d v="2015-04-24T01:39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x v="15"/>
    <n v="1.01"/>
    <n v="41.125"/>
    <x v="2114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x v="15"/>
    <n v="1.4"/>
    <n v="35"/>
    <x v="2115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x v="15"/>
    <n v="1.2"/>
    <n v="159.46666666666667"/>
    <x v="2116"/>
    <d v="2015-04-23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5"/>
    <x v="11"/>
    <n v="1.26"/>
    <n v="58.533980582524272"/>
    <x v="2117"/>
    <d v="2015-04-16T11:27:36"/>
  </r>
  <r>
    <n v="2691"/>
    <s v="Cook"/>
    <s v="A Great New local Food Truck serving up ethnic fusion inspired eats in Ottawa."/>
    <n v="65000"/>
    <n v="35"/>
    <x v="1"/>
    <x v="2"/>
    <x v="2"/>
    <n v="1431278557"/>
    <n v="1427390557"/>
    <b v="0"/>
    <n v="2"/>
    <b v="0"/>
    <x v="7"/>
    <x v="27"/>
    <n v="0"/>
    <n v="17.5"/>
    <x v="2118"/>
    <d v="2015-05-10T17:22:37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0"/>
    <x v="0"/>
    <n v="1.01"/>
    <n v="141.74647887323943"/>
    <x v="2119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x v="22"/>
    <n v="1.02"/>
    <n v="221.52173913043478"/>
    <x v="2120"/>
    <d v="2015-04-25T19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n v="0"/>
    <b v="0"/>
    <x v="7"/>
    <x v="27"/>
    <n v="0"/>
    <n v="0"/>
    <x v="2121"/>
    <d v="2015-04-25T20:17:0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n v="7"/>
    <b v="0"/>
    <x v="6"/>
    <x v="15"/>
    <n v="0.28000000000000003"/>
    <n v="61"/>
    <x v="2122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x v="0"/>
    <n v="1432612382"/>
    <n v="1427428382"/>
    <b v="0"/>
    <n v="67"/>
    <b v="0"/>
    <x v="0"/>
    <x v="31"/>
    <n v="0.23"/>
    <n v="449.43283582089555"/>
    <x v="2123"/>
    <d v="2015-05-26T03:53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n v="25"/>
    <b v="0"/>
    <x v="3"/>
    <x v="25"/>
    <n v="0.05"/>
    <n v="27.36"/>
    <x v="2124"/>
    <d v="2015-05-11T19:57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n v="9"/>
    <b v="0"/>
    <x v="6"/>
    <x v="29"/>
    <n v="0.3"/>
    <n v="50.555555555555557"/>
    <x v="2125"/>
    <d v="2015-04-03T21:48:59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6"/>
    <x v="13"/>
    <n v="1.72"/>
    <n v="153.5204081632653"/>
    <x v="2126"/>
    <d v="2015-05-26T21:54:00"/>
  </r>
  <r>
    <n v="516"/>
    <s v="Shipmates"/>
    <s v="A big brother style comedy animation series starring famous seafarers"/>
    <n v="5000"/>
    <n v="0"/>
    <x v="1"/>
    <x v="1"/>
    <x v="1"/>
    <n v="1432752080"/>
    <n v="1427568080"/>
    <b v="0"/>
    <n v="0"/>
    <b v="0"/>
    <x v="0"/>
    <x v="2"/>
    <n v="0"/>
    <n v="0"/>
    <x v="2127"/>
    <d v="2015-05-27T18:41: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n v="0"/>
    <b v="0"/>
    <x v="2"/>
    <x v="35"/>
    <n v="0"/>
    <n v="0"/>
    <x v="2128"/>
    <d v="2015-04-29T03:09:19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n v="1430281320"/>
    <n v="1427689320"/>
    <b v="0"/>
    <n v="0"/>
    <b v="0"/>
    <x v="7"/>
    <x v="27"/>
    <n v="0"/>
    <n v="0"/>
    <x v="2129"/>
    <d v="2015-04-29T04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x v="3"/>
    <n v="1430316426"/>
    <n v="1427724426"/>
    <b v="0"/>
    <n v="6"/>
    <b v="0"/>
    <x v="6"/>
    <x v="15"/>
    <n v="0.19"/>
    <n v="64.166666666666671"/>
    <x v="2130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0"/>
    <x v="0"/>
    <n v="1.08"/>
    <n v="72.865168539325836"/>
    <x v="2131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x v="15"/>
    <n v="1.3"/>
    <n v="28.888888888888889"/>
    <x v="2132"/>
    <d v="2015-04-26T06:28:00"/>
  </r>
  <r>
    <n v="2558"/>
    <s v="Hopkins Sinfonia 2015 Season"/>
    <s v="The Hopkins Sinfonia is looking for your support to run our 2015 Season made up of five concerts."/>
    <n v="1250"/>
    <n v="1361"/>
    <x v="0"/>
    <x v="3"/>
    <x v="3"/>
    <n v="1430488740"/>
    <n v="1427747906"/>
    <b v="0"/>
    <n v="18"/>
    <b v="1"/>
    <x v="1"/>
    <x v="8"/>
    <n v="1.0900000000000001"/>
    <n v="75.611111111111114"/>
    <x v="2133"/>
    <d v="2015-05-01T1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"/>
    <x v="1"/>
    <n v="1"/>
    <n v="224.12820512820514"/>
    <x v="2134"/>
    <d v="2015-05-04T04:01:00"/>
  </r>
  <r>
    <n v="2351"/>
    <s v="NZ Auction site.  No listing or success fees. Only $2 p/m"/>
    <s v="Donate $30 or more and receive a free selfie stick."/>
    <n v="18900"/>
    <n v="108"/>
    <x v="2"/>
    <x v="5"/>
    <x v="5"/>
    <n v="1430360739"/>
    <n v="1427768739"/>
    <b v="0"/>
    <n v="7"/>
    <b v="0"/>
    <x v="3"/>
    <x v="37"/>
    <n v="0.01"/>
    <n v="15.428571428571429"/>
    <x v="2135"/>
    <d v="2015-04-30T02:25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"/>
    <x v="1"/>
    <n v="1.21"/>
    <n v="79.526315789473685"/>
    <x v="2136"/>
    <d v="2015-04-21T05:40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n v="7"/>
    <b v="0"/>
    <x v="4"/>
    <x v="28"/>
    <n v="0"/>
    <n v="60.714285714285715"/>
    <x v="2137"/>
    <d v="2015-04-30T16:00:51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n v="1430421827"/>
    <n v="1427829827"/>
    <b v="0"/>
    <n v="296"/>
    <b v="0"/>
    <x v="3"/>
    <x v="25"/>
    <n v="0.35"/>
    <n v="119.38513513513513"/>
    <x v="2138"/>
    <d v="2015-04-30T19:23:47"/>
  </r>
  <r>
    <n v="3904"/>
    <s v="Black America from Prophets to Pimps"/>
    <s v="A play that will cover 4000 years of black history."/>
    <n v="10000"/>
    <n v="3"/>
    <x v="1"/>
    <x v="0"/>
    <x v="0"/>
    <n v="1429074240"/>
    <n v="1427866200"/>
    <b v="0"/>
    <n v="2"/>
    <b v="0"/>
    <x v="6"/>
    <x v="15"/>
    <n v="0"/>
    <n v="1.5"/>
    <x v="2139"/>
    <d v="2015-04-15T05:04:0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"/>
    <x v="7"/>
    <n v="1.04"/>
    <n v="340.56521739130437"/>
    <x v="2140"/>
    <d v="2015-05-01T05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n v="1430470772"/>
    <n v="1427878772"/>
    <b v="0"/>
    <n v="12"/>
    <b v="0"/>
    <x v="6"/>
    <x v="29"/>
    <n v="0.03"/>
    <n v="22.75"/>
    <x v="2141"/>
    <d v="2015-05-01T08:59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n v="17"/>
    <b v="0"/>
    <x v="1"/>
    <x v="33"/>
    <n v="0.08"/>
    <n v="115.70588235294117"/>
    <x v="2142"/>
    <d v="2015-05-01T22:02:41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x v="0"/>
    <n v="1431771360"/>
    <n v="1427968234"/>
    <b v="0"/>
    <n v="0"/>
    <b v="0"/>
    <x v="0"/>
    <x v="31"/>
    <n v="0"/>
    <n v="0"/>
    <x v="2143"/>
    <d v="2015-05-16T10:16:0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n v="1430571849"/>
    <n v="1427979849"/>
    <b v="0"/>
    <n v="0"/>
    <b v="0"/>
    <x v="6"/>
    <x v="15"/>
    <n v="0"/>
    <n v="0"/>
    <x v="2144"/>
    <d v="2015-05-02T13:04:09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"/>
    <x v="1"/>
    <n v="1.26"/>
    <n v="88.74647887323944"/>
    <x v="2145"/>
    <d v="2015-05-02T15:11:49"/>
  </r>
  <r>
    <n v="228"/>
    <s v="Facets of a Geek life"/>
    <s v="I am making a film from one one of my books called facets of a Geek life."/>
    <n v="8000"/>
    <n v="0"/>
    <x v="1"/>
    <x v="1"/>
    <x v="1"/>
    <n v="1433176105"/>
    <n v="1427992105"/>
    <b v="0"/>
    <n v="0"/>
    <b v="0"/>
    <x v="0"/>
    <x v="34"/>
    <n v="0"/>
    <n v="0"/>
    <x v="2146"/>
    <d v="2015-06-01T16:28:25"/>
  </r>
  <r>
    <n v="121"/>
    <s v="MICRO-MISSION"/>
    <s v="NAVY SEALS sent on a Area 51 Top-Secret rescue mission where they are shrunken and injected into an ET body, the immune system mutated."/>
    <n v="3000"/>
    <n v="1"/>
    <x v="2"/>
    <x v="0"/>
    <x v="0"/>
    <n v="1429352160"/>
    <n v="1427993710"/>
    <b v="0"/>
    <n v="1"/>
    <b v="0"/>
    <x v="0"/>
    <x v="31"/>
    <n v="0"/>
    <n v="1"/>
    <x v="2147"/>
    <d v="2015-04-18T10:16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x v="3"/>
    <n v="1430604136"/>
    <n v="1428012136"/>
    <b v="0"/>
    <n v="2"/>
    <b v="0"/>
    <x v="3"/>
    <x v="37"/>
    <n v="0.01"/>
    <n v="27.5"/>
    <x v="2148"/>
    <d v="2015-05-02T22:02:1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n v="9"/>
    <b v="0"/>
    <x v="6"/>
    <x v="13"/>
    <n v="0"/>
    <n v="2.6666666666666665"/>
    <x v="2149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n v="117"/>
    <b v="0"/>
    <x v="6"/>
    <x v="13"/>
    <n v="0.6"/>
    <n v="61.307692307692307"/>
    <x v="2150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x v="22"/>
    <n v="1.19"/>
    <n v="103.04347826086956"/>
    <x v="2151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x v="2"/>
    <n v="1430693460"/>
    <n v="1428087153"/>
    <b v="0"/>
    <n v="17"/>
    <b v="1"/>
    <x v="6"/>
    <x v="15"/>
    <n v="1.63"/>
    <n v="95.588235294117652"/>
    <x v="2152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6"/>
    <x v="29"/>
    <n v="1"/>
    <n v="83.333333333333329"/>
    <x v="2153"/>
    <d v="2015-05-18T20:58:47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6"/>
    <x v="13"/>
    <n v="1.8"/>
    <n v="54"/>
    <x v="2154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x v="22"/>
    <n v="1.67"/>
    <n v="59.464285714285715"/>
    <x v="2155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n v="0"/>
    <b v="0"/>
    <x v="0"/>
    <x v="2"/>
    <n v="0"/>
    <n v="0"/>
    <x v="2156"/>
    <d v="2015-05-06T02:04:0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3"/>
    <x v="25"/>
    <n v="1.06"/>
    <n v="174.02631578947367"/>
    <x v="2157"/>
    <d v="2015-05-31T15:24: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n v="6"/>
    <b v="0"/>
    <x v="6"/>
    <x v="13"/>
    <n v="0.12"/>
    <n v="78.333333333333329"/>
    <x v="2158"/>
    <d v="2015-05-05T18:48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n v="1431298860"/>
    <n v="1428341985"/>
    <b v="0"/>
    <n v="2"/>
    <b v="0"/>
    <x v="2"/>
    <x v="4"/>
    <n v="0.01"/>
    <n v="16"/>
    <x v="2159"/>
    <d v="2015-05-10T23:01:0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x v="15"/>
    <n v="1.04"/>
    <n v="186.07142857142858"/>
    <x v="2160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x v="15"/>
    <n v="1.19"/>
    <n v="27.5"/>
    <x v="2161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6"/>
    <x v="29"/>
    <n v="1.01"/>
    <n v="162.7741935483871"/>
    <x v="2162"/>
    <d v="2015-05-07T14:01: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n v="0"/>
    <b v="0"/>
    <x v="3"/>
    <x v="37"/>
    <n v="0"/>
    <n v="0"/>
    <x v="2163"/>
    <d v="2015-06-06T15:12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0"/>
    <x v="0"/>
    <n v="1.01"/>
    <n v="146.65217391304347"/>
    <x v="216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0"/>
    <x v="0"/>
    <n v="1.03"/>
    <n v="109.1875"/>
    <x v="2165"/>
    <d v="2015-05-08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"/>
    <x v="1"/>
    <n v="1.07"/>
    <n v="107.07142857142857"/>
    <x v="2166"/>
    <d v="2015-05-07T18:12:22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x v="15"/>
    <n v="1.01"/>
    <n v="18.272727272727273"/>
    <x v="2167"/>
    <d v="2015-04-29T23:0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n v="1"/>
    <b v="0"/>
    <x v="1"/>
    <x v="33"/>
    <n v="0"/>
    <n v="1"/>
    <x v="2168"/>
    <d v="2015-05-08T00:52:36"/>
  </r>
  <r>
    <n v="734"/>
    <s v="Sideswiped"/>
    <s v="Sideswiped is my story of growing in and trusting God through the mess and mysteries of life."/>
    <n v="8500"/>
    <n v="10670"/>
    <x v="0"/>
    <x v="2"/>
    <x v="2"/>
    <n v="1431147600"/>
    <n v="1428465420"/>
    <b v="0"/>
    <n v="57"/>
    <b v="1"/>
    <x v="2"/>
    <x v="14"/>
    <n v="1.26"/>
    <n v="187.19298245614036"/>
    <x v="2169"/>
    <d v="2015-05-09T0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x v="4"/>
    <n v="1432479600"/>
    <n v="1428507409"/>
    <b v="0"/>
    <n v="1"/>
    <b v="0"/>
    <x v="3"/>
    <x v="37"/>
    <n v="0"/>
    <n v="10"/>
    <x v="2170"/>
    <d v="2015-05-24T15:00:0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x v="15"/>
    <n v="1.36"/>
    <n v="46.420454545454547"/>
    <x v="2171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x v="15"/>
    <n v="1.01"/>
    <n v="310"/>
    <x v="2172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n v="1433723033"/>
    <n v="1428539033"/>
    <b v="0"/>
    <n v="39"/>
    <b v="0"/>
    <x v="6"/>
    <x v="15"/>
    <n v="0.32"/>
    <n v="60.666666666666664"/>
    <x v="2173"/>
    <d v="2015-06-08T00:23:53"/>
  </r>
  <r>
    <n v="3733"/>
    <s v="laughter in the hood"/>
    <s v="want to donate tickets to residents who live in the community that cant afford the 35.00 price of ticket"/>
    <n v="1500"/>
    <n v="0"/>
    <x v="1"/>
    <x v="0"/>
    <x v="0"/>
    <n v="1429396200"/>
    <n v="1428539708"/>
    <b v="0"/>
    <n v="0"/>
    <b v="0"/>
    <x v="6"/>
    <x v="15"/>
    <n v="0"/>
    <n v="0"/>
    <x v="2174"/>
    <d v="2015-04-18T22:3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"/>
    <x v="7"/>
    <n v="1.1599999999999999"/>
    <n v="307.20212765957444"/>
    <x v="2175"/>
    <d v="2015-06-0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"/>
    <x v="21"/>
    <n v="1.06"/>
    <n v="45.94202898550725"/>
    <x v="2176"/>
    <d v="2015-06-08T03:51: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x v="15"/>
    <n v="1.08"/>
    <n v="25.25"/>
    <x v="2177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x v="15"/>
    <n v="1.1499999999999999"/>
    <n v="18.770491803278688"/>
    <x v="2178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6"/>
    <x v="29"/>
    <n v="1.03"/>
    <n v="175.51020408163265"/>
    <x v="2179"/>
    <d v="2015-05-09T03:5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n v="0"/>
    <b v="0"/>
    <x v="3"/>
    <x v="37"/>
    <n v="0"/>
    <n v="0"/>
    <x v="2180"/>
    <d v="2015-04-21T16:13:42"/>
  </r>
  <r>
    <n v="3854"/>
    <s v="The Case Of Soghomon Tehlirian"/>
    <s v="A play dedicated to the 100th anniversary of the Armenian Genocide."/>
    <n v="11000"/>
    <n v="1788"/>
    <x v="1"/>
    <x v="0"/>
    <x v="0"/>
    <n v="1431206058"/>
    <n v="1428614058"/>
    <b v="0"/>
    <n v="20"/>
    <b v="0"/>
    <x v="6"/>
    <x v="15"/>
    <n v="0.16"/>
    <n v="89.4"/>
    <x v="2181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n v="3"/>
    <b v="0"/>
    <x v="6"/>
    <x v="29"/>
    <n v="0.06"/>
    <n v="18.333333333333332"/>
    <x v="2182"/>
    <d v="2015-05-10T18:45: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5"/>
    <x v="11"/>
    <n v="1.32"/>
    <n v="105.44"/>
    <x v="2183"/>
    <d v="2015-06-09T20:10:05"/>
  </r>
  <r>
    <n v="2507"/>
    <s v="Help Cafe Talavera get a New Kitchen!"/>
    <s v="Unique dishes for a unique city!."/>
    <n v="42850"/>
    <n v="0"/>
    <x v="1"/>
    <x v="0"/>
    <x v="0"/>
    <n v="1431308704"/>
    <n v="1428716704"/>
    <b v="0"/>
    <n v="0"/>
    <b v="0"/>
    <x v="7"/>
    <x v="38"/>
    <n v="0"/>
    <n v="0"/>
    <x v="2184"/>
    <d v="2015-05-11T01:45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x v="15"/>
    <n v="2.11"/>
    <n v="29.068965517241381"/>
    <x v="2185"/>
    <d v="2015-05-08T20:05:00"/>
  </r>
  <r>
    <n v="226"/>
    <s v="MAGGIE Film"/>
    <s v="A TRUE STORY OF DOMESTIC VILOLENCE THAT SEEKS TO OFFER THE VIEWER OUTLEST OF SUPPORT."/>
    <n v="29000"/>
    <n v="250"/>
    <x v="1"/>
    <x v="1"/>
    <x v="1"/>
    <n v="1433064540"/>
    <n v="1428854344"/>
    <b v="0"/>
    <n v="2"/>
    <b v="0"/>
    <x v="0"/>
    <x v="34"/>
    <n v="0.01"/>
    <n v="125"/>
    <x v="2186"/>
    <d v="2015-05-31T09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x v="15"/>
    <n v="2.21"/>
    <n v="61.388888888888886"/>
    <x v="2187"/>
    <d v="2015-05-13T01:37:17"/>
  </r>
  <r>
    <n v="3103"/>
    <s v="Professional Venue for local artists!!"/>
    <s v="Creating a place for local artists to perform, at substantially less cost for them"/>
    <n v="4100"/>
    <n v="11"/>
    <x v="1"/>
    <x v="0"/>
    <x v="0"/>
    <n v="1434080706"/>
    <n v="1428896706"/>
    <b v="0"/>
    <n v="2"/>
    <b v="0"/>
    <x v="6"/>
    <x v="13"/>
    <n v="0"/>
    <n v="5.5"/>
    <x v="2188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x v="15"/>
    <n v="2.42"/>
    <n v="24.2"/>
    <x v="2189"/>
    <d v="2015-06-12T14:54:16"/>
  </r>
  <r>
    <n v="2402"/>
    <s v="Cupcake Truck Unite"/>
    <s v="Small town, delicious treats, and a mobile truck"/>
    <n v="12000"/>
    <n v="52"/>
    <x v="1"/>
    <x v="0"/>
    <x v="0"/>
    <n v="1431533931"/>
    <n v="1428941931"/>
    <b v="0"/>
    <n v="1"/>
    <b v="0"/>
    <x v="7"/>
    <x v="27"/>
    <n v="0"/>
    <n v="52"/>
    <x v="2190"/>
    <d v="2015-05-13T16:18:51"/>
  </r>
  <r>
    <n v="452"/>
    <s v="Lost in the Shadows"/>
    <s v="A man must find his way out of the depths of the shadows by using the aid of a little girl."/>
    <n v="750"/>
    <n v="480"/>
    <x v="1"/>
    <x v="0"/>
    <x v="0"/>
    <n v="1431536015"/>
    <n v="1428944015"/>
    <b v="0"/>
    <n v="12"/>
    <b v="0"/>
    <x v="0"/>
    <x v="2"/>
    <n v="0.64"/>
    <n v="40"/>
    <x v="2191"/>
    <d v="2015-05-13T16:53:3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n v="1431547468"/>
    <n v="1428955468"/>
    <b v="0"/>
    <n v="1"/>
    <b v="0"/>
    <x v="4"/>
    <x v="9"/>
    <n v="0.01"/>
    <n v="25"/>
    <x v="2192"/>
    <d v="2015-05-13T20:04:28"/>
  </r>
  <r>
    <n v="2910"/>
    <s v="Strive"/>
    <s v="Free drama, dance and singing workshops for disadvantaged young people to inspire, create and help them follow their dreams."/>
    <n v="30000"/>
    <n v="1"/>
    <x v="1"/>
    <x v="1"/>
    <x v="1"/>
    <n v="1434139887"/>
    <n v="1428955887"/>
    <b v="0"/>
    <n v="1"/>
    <b v="0"/>
    <x v="6"/>
    <x v="15"/>
    <n v="0"/>
    <n v="1"/>
    <x v="2193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n v="1431549912"/>
    <n v="1428957912"/>
    <b v="0"/>
    <n v="1"/>
    <b v="0"/>
    <x v="6"/>
    <x v="15"/>
    <n v="0"/>
    <n v="3"/>
    <x v="2194"/>
    <d v="2015-05-13T20:45:12"/>
  </r>
  <r>
    <n v="1559"/>
    <s v="North Cascades Bigfoot Photo Expedition"/>
    <s v="The goal of this project is to provide scientific evidence of bigfoot in the North Cascades."/>
    <n v="15000"/>
    <n v="50"/>
    <x v="1"/>
    <x v="0"/>
    <x v="0"/>
    <n v="1430270199"/>
    <n v="1428974199"/>
    <b v="0"/>
    <n v="1"/>
    <b v="0"/>
    <x v="5"/>
    <x v="40"/>
    <n v="0"/>
    <n v="50"/>
    <x v="2195"/>
    <d v="2015-04-29T01:16:39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"/>
    <x v="21"/>
    <n v="1.28"/>
    <n v="63.87"/>
    <x v="2196"/>
    <d v="2015-05-14T12:55: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n v="0"/>
    <b v="0"/>
    <x v="6"/>
    <x v="15"/>
    <n v="0"/>
    <n v="0"/>
    <x v="2197"/>
    <d v="2015-05-29T16:36:34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n v="1431647041"/>
    <n v="1429055041"/>
    <b v="0"/>
    <n v="0"/>
    <b v="0"/>
    <x v="3"/>
    <x v="37"/>
    <n v="0"/>
    <n v="0"/>
    <x v="2198"/>
    <d v="2015-05-14T23:44:01"/>
  </r>
  <r>
    <n v="1152"/>
    <s v="Peruvian King Food Truck"/>
    <s v="Peruvian food truck with an LA twist."/>
    <n v="16000"/>
    <n v="911"/>
    <x v="1"/>
    <x v="0"/>
    <x v="0"/>
    <n v="1431709312"/>
    <n v="1429117312"/>
    <b v="0"/>
    <n v="15"/>
    <b v="0"/>
    <x v="7"/>
    <x v="27"/>
    <n v="0.06"/>
    <n v="60.733333333333334"/>
    <x v="2199"/>
    <d v="2015-05-15T17:01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x v="2"/>
    <n v="1433131140"/>
    <n v="1429120908"/>
    <b v="0"/>
    <n v="11"/>
    <b v="1"/>
    <x v="6"/>
    <x v="15"/>
    <n v="1.1000000000000001"/>
    <n v="199.18181818181819"/>
    <x v="2200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n v="1"/>
    <b v="0"/>
    <x v="6"/>
    <x v="15"/>
    <n v="0"/>
    <n v="5"/>
    <x v="2201"/>
    <d v="2015-05-15T19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"/>
    <x v="20"/>
    <n v="2"/>
    <n v="10"/>
    <x v="2202"/>
    <d v="2015-05-15T19:49: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5"/>
    <x v="11"/>
    <n v="1.04"/>
    <n v="130.15714285714284"/>
    <x v="2203"/>
    <d v="2015-05-17T18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x v="0"/>
    <n v="1433043623"/>
    <n v="1429155623"/>
    <b v="0"/>
    <n v="28"/>
    <b v="0"/>
    <x v="0"/>
    <x v="31"/>
    <n v="0.11"/>
    <n v="46.178571428571431"/>
    <x v="2204"/>
    <d v="2015-05-31T03:40:2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n v="2"/>
    <b v="0"/>
    <x v="7"/>
    <x v="27"/>
    <n v="0.01"/>
    <n v="25.5"/>
    <x v="2205"/>
    <d v="2015-05-16T03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"/>
    <x v="20"/>
    <n v="1.1499999999999999"/>
    <n v="31.054054054054053"/>
    <x v="2206"/>
    <d v="2015-05-17T15:31: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n v="7"/>
    <b v="0"/>
    <x v="6"/>
    <x v="13"/>
    <n v="0"/>
    <n v="92.142857142857139"/>
    <x v="2207"/>
    <d v="2015-06-14T19:1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n v="5"/>
    <b v="0"/>
    <x v="3"/>
    <x v="25"/>
    <n v="0"/>
    <n v="45.2"/>
    <x v="2208"/>
    <d v="2015-06-01T17:01:00"/>
  </r>
  <r>
    <n v="2854"/>
    <s v="Ultimate Political Selfie!"/>
    <s v="Almost Random Theatre's play about a candidate - with no policies - who is seeking election in May 2015"/>
    <n v="1000"/>
    <n v="417"/>
    <x v="1"/>
    <x v="1"/>
    <x v="1"/>
    <n v="1431018719"/>
    <n v="1429290719"/>
    <b v="0"/>
    <n v="14"/>
    <b v="0"/>
    <x v="6"/>
    <x v="15"/>
    <n v="0.42"/>
    <n v="29.785714285714285"/>
    <x v="2209"/>
    <d v="2015-05-07T17:11:5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"/>
    <x v="1"/>
    <n v="1.32"/>
    <n v="75.11363636363636"/>
    <x v="2210"/>
    <d v="2015-06-08T03:50:00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n v="0"/>
    <b v="0"/>
    <x v="6"/>
    <x v="15"/>
    <n v="0"/>
    <n v="0"/>
    <x v="2211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0"/>
    <x v="0"/>
    <n v="1.02"/>
    <n v="119.99298245614035"/>
    <x v="2212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0"/>
    <x v="0"/>
    <n v="1"/>
    <n v="71.428571428571431"/>
    <x v="2213"/>
    <d v="2015-05-08T00:52:5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n v="118"/>
    <b v="0"/>
    <x v="7"/>
    <x v="27"/>
    <n v="0.11"/>
    <n v="72.762711864406782"/>
    <x v="2214"/>
    <d v="2015-06-03T02:31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x v="3"/>
    <n v="1434633191"/>
    <n v="1429449191"/>
    <b v="0"/>
    <n v="5"/>
    <b v="0"/>
    <x v="0"/>
    <x v="31"/>
    <n v="0"/>
    <n v="28"/>
    <x v="2215"/>
    <d v="2015-06-18T13:13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n v="8"/>
    <b v="0"/>
    <x v="3"/>
    <x v="30"/>
    <n v="0.47"/>
    <n v="29.625"/>
    <x v="2216"/>
    <d v="2015-05-19T21:00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x v="2"/>
    <n v="1434670397"/>
    <n v="1429486397"/>
    <b v="0"/>
    <n v="7"/>
    <b v="1"/>
    <x v="0"/>
    <x v="0"/>
    <n v="1.28"/>
    <n v="183.28571428571428"/>
    <x v="2217"/>
    <d v="2015-06-18T23:33: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n v="1432101855"/>
    <n v="1429509855"/>
    <b v="0"/>
    <n v="292"/>
    <b v="0"/>
    <x v="8"/>
    <x v="39"/>
    <n v="0.09"/>
    <n v="29.236301369863014"/>
    <x v="2218"/>
    <d v="2015-05-20T06:04:15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n v="1432142738"/>
    <n v="1429550738"/>
    <b v="0"/>
    <n v="0"/>
    <b v="0"/>
    <x v="0"/>
    <x v="2"/>
    <n v="0"/>
    <n v="0"/>
    <x v="2219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n v="1431298740"/>
    <n v="1429558756"/>
    <b v="0"/>
    <n v="27"/>
    <b v="0"/>
    <x v="6"/>
    <x v="15"/>
    <n v="0.36"/>
    <n v="33.666666666666664"/>
    <x v="2220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n v="14"/>
    <b v="0"/>
    <x v="6"/>
    <x v="13"/>
    <n v="0.04"/>
    <n v="56.785714285714285"/>
    <x v="2221"/>
    <d v="2015-05-20T19:48:46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x v="0"/>
    <n v="1431728242"/>
    <n v="1429568242"/>
    <b v="0"/>
    <n v="0"/>
    <b v="0"/>
    <x v="0"/>
    <x v="31"/>
    <n v="0"/>
    <n v="0"/>
    <x v="2222"/>
    <d v="2015-05-15T22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0"/>
    <x v="0"/>
    <n v="1.23"/>
    <n v="99.860335195530723"/>
    <x v="2223"/>
    <d v="2015-05-20T22:39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"/>
    <x v="7"/>
    <n v="4.7300000000000004"/>
    <n v="278.39411764705881"/>
    <x v="2224"/>
    <d v="2015-05-31T01:42:58"/>
  </r>
  <r>
    <n v="2872"/>
    <s v="Loud Arts"/>
    <s v="Local Theatre group in Loudoun County, Virginia. Looking for funds to start producing shows!"/>
    <n v="3000"/>
    <n v="0"/>
    <x v="1"/>
    <x v="0"/>
    <x v="0"/>
    <n v="1434768438"/>
    <n v="1429584438"/>
    <b v="0"/>
    <n v="0"/>
    <b v="0"/>
    <x v="6"/>
    <x v="15"/>
    <n v="0"/>
    <n v="0"/>
    <x v="2225"/>
    <d v="2015-06-20T02:47: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n v="3"/>
    <b v="0"/>
    <x v="2"/>
    <x v="4"/>
    <n v="0.04"/>
    <n v="59"/>
    <x v="2226"/>
    <d v="2015-05-21T03:26:5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x v="0"/>
    <n v="1433336895"/>
    <n v="1429621695"/>
    <b v="0"/>
    <n v="3"/>
    <b v="0"/>
    <x v="0"/>
    <x v="31"/>
    <n v="0.03"/>
    <n v="13.333333333333334"/>
    <x v="2227"/>
    <d v="2015-06-03T13:08: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x v="1"/>
    <n v="1432223125"/>
    <n v="1429631125"/>
    <b v="0"/>
    <n v="4"/>
    <b v="0"/>
    <x v="3"/>
    <x v="25"/>
    <n v="0"/>
    <n v="26.5"/>
    <x v="2228"/>
    <d v="2015-05-21T15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"/>
    <x v="21"/>
    <n v="1.46"/>
    <n v="47.058064516129029"/>
    <x v="2229"/>
    <d v="2015-05-21T17:56:28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"/>
    <x v="7"/>
    <n v="1.27"/>
    <n v="62.8"/>
    <x v="2230"/>
    <d v="2015-05-24T20:29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x v="2"/>
    <n v="1432694700"/>
    <n v="1429651266"/>
    <b v="0"/>
    <n v="74"/>
    <b v="1"/>
    <x v="6"/>
    <x v="15"/>
    <n v="1.08"/>
    <n v="46.891891891891895"/>
    <x v="2231"/>
    <d v="2015-05-27T02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x v="3"/>
    <n v="1432272300"/>
    <n v="1429655318"/>
    <b v="0"/>
    <n v="0"/>
    <b v="0"/>
    <x v="2"/>
    <x v="35"/>
    <n v="0"/>
    <n v="0"/>
    <x v="2232"/>
    <d v="2015-05-22T05:25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n v="185"/>
    <b v="0"/>
    <x v="5"/>
    <x v="11"/>
    <n v="0.24"/>
    <n v="51.227027027027027"/>
    <x v="2233"/>
    <d v="2015-05-21T22:47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n v="1432299600"/>
    <n v="1429707729"/>
    <b v="0"/>
    <n v="25"/>
    <b v="0"/>
    <x v="3"/>
    <x v="30"/>
    <n v="0.03"/>
    <n v="106.8"/>
    <x v="2234"/>
    <d v="2015-05-2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x v="7"/>
    <n v="1432314209"/>
    <n v="1429722209"/>
    <b v="0"/>
    <n v="100"/>
    <b v="1"/>
    <x v="6"/>
    <x v="15"/>
    <n v="1.01"/>
    <n v="1008.24"/>
    <x v="2235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0"/>
    <x v="0"/>
    <n v="1.1000000000000001"/>
    <n v="75.444794952681391"/>
    <x v="2236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n v="0"/>
    <b v="0"/>
    <x v="6"/>
    <x v="13"/>
    <n v="0"/>
    <n v="0"/>
    <x v="2237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x v="7"/>
    <n v="1432455532"/>
    <n v="1429863532"/>
    <b v="0"/>
    <n v="19"/>
    <b v="0"/>
    <x v="6"/>
    <x v="29"/>
    <n v="0.12"/>
    <n v="356.84210526315792"/>
    <x v="2238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x v="15"/>
    <n v="1.02"/>
    <n v="105.51546391752578"/>
    <x v="2239"/>
    <d v="2015-05-26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"/>
    <x v="20"/>
    <n v="1.02"/>
    <n v="48.61904761904762"/>
    <x v="2240"/>
    <d v="2015-05-18T05:00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x v="15"/>
    <n v="1.03"/>
    <n v="66.129032258064512"/>
    <x v="2241"/>
    <d v="2015-05-31T12:44:5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5"/>
    <x v="11"/>
    <n v="1.1100000000000001"/>
    <n v="25.576923076923077"/>
    <x v="2242"/>
    <d v="2015-06-10T15:0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x v="15"/>
    <n v="1.58"/>
    <n v="79.099999999999994"/>
    <x v="2243"/>
    <d v="2015-05-18T05:59:4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n v="1"/>
    <b v="0"/>
    <x v="2"/>
    <x v="5"/>
    <n v="0"/>
    <n v="10"/>
    <x v="2244"/>
    <d v="2015-05-28T20:05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6"/>
    <x v="13"/>
    <n v="1.03"/>
    <n v="120.16666666666667"/>
    <x v="2245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x v="15"/>
    <n v="1.03"/>
    <n v="68.666666666666671"/>
    <x v="2246"/>
    <d v="2015-06-01T05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n v="0"/>
    <b v="0"/>
    <x v="5"/>
    <x v="40"/>
    <n v="0"/>
    <n v="0"/>
    <x v="2247"/>
    <d v="2015-05-27T19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x v="3"/>
    <n v="1432771997"/>
    <n v="1430179997"/>
    <b v="0"/>
    <n v="0"/>
    <b v="0"/>
    <x v="3"/>
    <x v="37"/>
    <n v="0"/>
    <n v="0"/>
    <x v="2248"/>
    <d v="2015-05-28T00:13: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n v="0"/>
    <b v="0"/>
    <x v="7"/>
    <x v="27"/>
    <n v="0"/>
    <n v="0"/>
    <x v="2249"/>
    <d v="2015-05-19T15:06:2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n v="1432828740"/>
    <n v="1430237094"/>
    <b v="0"/>
    <n v="2"/>
    <b v="0"/>
    <x v="6"/>
    <x v="13"/>
    <n v="0"/>
    <n v="37.5"/>
    <x v="2250"/>
    <d v="2015-05-28T15:59:00"/>
  </r>
  <r>
    <n v="3735"/>
    <s v="Women Beware Women"/>
    <s v="Young Actor's taking on a Jacobean tragedy. Family, betrayal, love, lust, sex and death."/>
    <n v="150"/>
    <n v="20"/>
    <x v="1"/>
    <x v="1"/>
    <x v="1"/>
    <n v="1432831089"/>
    <n v="1430239089"/>
    <b v="0"/>
    <n v="2"/>
    <b v="0"/>
    <x v="6"/>
    <x v="15"/>
    <n v="0.13"/>
    <n v="10"/>
    <x v="2251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n v="8"/>
    <b v="0"/>
    <x v="6"/>
    <x v="15"/>
    <n v="0.05"/>
    <n v="30"/>
    <x v="2252"/>
    <d v="2015-05-31T17:35:0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x v="3"/>
    <n v="1432873653"/>
    <n v="1430281653"/>
    <b v="0"/>
    <n v="1"/>
    <b v="0"/>
    <x v="4"/>
    <x v="9"/>
    <n v="0"/>
    <n v="5"/>
    <x v="2253"/>
    <d v="2015-05-29T04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n v="3"/>
    <b v="0"/>
    <x v="6"/>
    <x v="15"/>
    <n v="0"/>
    <n v="23.333333333333332"/>
    <x v="2254"/>
    <d v="2015-05-29T15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n v="41"/>
    <b v="0"/>
    <x v="3"/>
    <x v="25"/>
    <n v="0.04"/>
    <n v="41.585365853658537"/>
    <x v="2255"/>
    <d v="2015-05-29T16:17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5"/>
    <x v="11"/>
    <n v="1.07"/>
    <n v="65.081300813008127"/>
    <x v="2256"/>
    <d v="2015-06-01T22:42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n v="1434063600"/>
    <n v="1430405903"/>
    <b v="0"/>
    <n v="7"/>
    <b v="0"/>
    <x v="6"/>
    <x v="15"/>
    <n v="0.12"/>
    <n v="24.714285714285715"/>
    <x v="2257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x v="15"/>
    <n v="1"/>
    <n v="31.25"/>
    <x v="2258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x v="15"/>
    <n v="1.03"/>
    <n v="76.029411764705884"/>
    <x v="2259"/>
    <d v="2015-05-30T20:21:43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n v="1433021171"/>
    <n v="1430429171"/>
    <b v="0"/>
    <n v="2"/>
    <b v="0"/>
    <x v="7"/>
    <x v="27"/>
    <n v="0"/>
    <n v="50"/>
    <x v="2260"/>
    <d v="2015-05-30T21:26: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1"/>
    <x v="8"/>
    <n v="1.23"/>
    <n v="54.985074626865675"/>
    <x v="2261"/>
    <d v="2015-06-01T03:59:00"/>
  </r>
  <r>
    <n v="111"/>
    <s v="Judi Dench is Cool in Person"/>
    <s v="Two actors, one bookie and a very bad day.  Judi Dench is Cool in Person is fast, funny and only a little bit nasty."/>
    <n v="3500"/>
    <n v="5410"/>
    <x v="0"/>
    <x v="3"/>
    <x v="3"/>
    <n v="1433059187"/>
    <n v="1430467187"/>
    <b v="0"/>
    <n v="53"/>
    <b v="1"/>
    <x v="0"/>
    <x v="10"/>
    <n v="1.55"/>
    <n v="102.0754716981132"/>
    <x v="2262"/>
    <d v="2015-05-31T07:59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5"/>
    <x v="11"/>
    <n v="1.02"/>
    <n v="165.34653465346534"/>
    <x v="2263"/>
    <d v="2015-05-31T14:45:27"/>
  </r>
  <r>
    <n v="3991"/>
    <s v="NTACTheatre - North Texas Actor's Collaborative Theatre"/>
    <s v="North Texas first actor-driven theatre company needs your help"/>
    <n v="500"/>
    <n v="100"/>
    <x v="1"/>
    <x v="0"/>
    <x v="0"/>
    <n v="1433086082"/>
    <n v="1430494082"/>
    <b v="0"/>
    <n v="1"/>
    <b v="0"/>
    <x v="6"/>
    <x v="15"/>
    <n v="0.2"/>
    <n v="100"/>
    <x v="2264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x v="15"/>
    <n v="1.28"/>
    <n v="82.258064516129039"/>
    <x v="2265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x v="15"/>
    <n v="1.03"/>
    <n v="66.956521739130437"/>
    <x v="2266"/>
    <d v="2015-05-31T18:32:5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n v="0"/>
    <b v="0"/>
    <x v="1"/>
    <x v="33"/>
    <n v="0"/>
    <n v="0"/>
    <x v="2267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x v="15"/>
    <n v="1.55"/>
    <n v="83.142857142857139"/>
    <x v="2268"/>
    <d v="2015-06-03T06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"/>
    <x v="1"/>
    <n v="1.37"/>
    <n v="70.064102564102569"/>
    <x v="2269"/>
    <d v="2015-06-03T04:3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x v="2"/>
    <n v="1433206020"/>
    <n v="1430617209"/>
    <b v="0"/>
    <n v="30"/>
    <b v="1"/>
    <x v="1"/>
    <x v="20"/>
    <n v="2.06"/>
    <n v="106.2"/>
    <x v="2270"/>
    <d v="2015-06-02T00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n v="1432328400"/>
    <n v="1430734844"/>
    <b v="0"/>
    <n v="1"/>
    <b v="0"/>
    <x v="6"/>
    <x v="15"/>
    <n v="0.02"/>
    <n v="10"/>
    <x v="2271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n v="1435934795"/>
    <n v="1430750795"/>
    <b v="0"/>
    <n v="4"/>
    <b v="0"/>
    <x v="6"/>
    <x v="15"/>
    <n v="0.02"/>
    <n v="15.75"/>
    <x v="2272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x v="15"/>
    <n v="1.01"/>
    <n v="36.071428571428569"/>
    <x v="2273"/>
    <d v="2015-06-03T15:04: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"/>
    <x v="21"/>
    <n v="1.1200000000000001"/>
    <n v="56"/>
    <x v="2274"/>
    <d v="2015-06-03T15:04:2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x v="15"/>
    <n v="1.1499999999999999"/>
    <n v="53.230769230769234"/>
    <x v="2275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n v="29"/>
    <b v="0"/>
    <x v="6"/>
    <x v="13"/>
    <n v="0.2"/>
    <n v="272.58620689655174"/>
    <x v="2276"/>
    <d v="2015-05-11T19:32:3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"/>
    <x v="23"/>
    <n v="1.05"/>
    <n v="42.724489795918366"/>
    <x v="2277"/>
    <d v="2015-06-04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6"/>
    <x v="29"/>
    <n v="1.03"/>
    <n v="172.23333333333332"/>
    <x v="2278"/>
    <d v="2015-06-03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n v="42"/>
    <b v="0"/>
    <x v="3"/>
    <x v="30"/>
    <n v="0.59"/>
    <n v="70.595238095238102"/>
    <x v="2279"/>
    <d v="2015-06-04T05:26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x v="15"/>
    <n v="1"/>
    <n v="38.589743589743591"/>
    <x v="2280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b v="0"/>
    <n v="2"/>
    <b v="0"/>
    <x v="0"/>
    <x v="34"/>
    <n v="0"/>
    <n v="30"/>
    <x v="2281"/>
    <d v="2015-06-04T18:39: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n v="3"/>
    <b v="0"/>
    <x v="1"/>
    <x v="33"/>
    <n v="7.0000000000000007E-2"/>
    <n v="216.66666666666666"/>
    <x v="2282"/>
    <d v="2015-07-01T06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n v="2"/>
    <b v="0"/>
    <x v="0"/>
    <x v="2"/>
    <n v="0"/>
    <n v="1"/>
    <x v="2283"/>
    <d v="2015-05-21T08:02:55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"/>
    <x v="1"/>
    <n v="1.1200000000000001"/>
    <n v="73.907284768211923"/>
    <x v="2284"/>
    <d v="2015-06-05T11:47:56"/>
  </r>
  <r>
    <n v="2356"/>
    <s v="HardstyleUnited.com (Canceled)"/>
    <s v="HardstyleUnited.com The Global Hardstyle community. Your Hardstyle community."/>
    <n v="10000"/>
    <n v="0"/>
    <x v="2"/>
    <x v="4"/>
    <x v="4"/>
    <n v="1433530104"/>
    <n v="1430938104"/>
    <b v="0"/>
    <n v="0"/>
    <b v="0"/>
    <x v="3"/>
    <x v="37"/>
    <n v="0"/>
    <n v="0"/>
    <x v="2285"/>
    <d v="2015-06-05T18:48: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n v="3"/>
    <b v="0"/>
    <x v="2"/>
    <x v="4"/>
    <n v="0.02"/>
    <n v="50"/>
    <x v="2286"/>
    <d v="2015-06-20T19:06: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5"/>
    <x v="11"/>
    <n v="1.05"/>
    <n v="118.73873873873873"/>
    <x v="2287"/>
    <d v="2015-06-08T04:00:00"/>
  </r>
  <r>
    <n v="636"/>
    <s v="Keto Advice (Canceled)"/>
    <s v="With no central location for keto knowledge, keto advice will be a community run knowledge base."/>
    <n v="2000"/>
    <n v="4"/>
    <x v="2"/>
    <x v="1"/>
    <x v="1"/>
    <n v="1433587620"/>
    <n v="1430996150"/>
    <b v="0"/>
    <n v="1"/>
    <b v="0"/>
    <x v="3"/>
    <x v="37"/>
    <n v="0"/>
    <n v="4"/>
    <x v="2288"/>
    <d v="2015-06-06T10:47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x v="15"/>
    <n v="1.06"/>
    <n v="60.285714285714285"/>
    <x v="228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n v="1433685354"/>
    <n v="1431093354"/>
    <b v="0"/>
    <n v="1"/>
    <b v="0"/>
    <x v="6"/>
    <x v="29"/>
    <n v="0.01"/>
    <n v="50"/>
    <x v="229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n v="1436297180"/>
    <n v="1431113180"/>
    <b v="0"/>
    <n v="5"/>
    <b v="0"/>
    <x v="6"/>
    <x v="15"/>
    <n v="0.2"/>
    <n v="34"/>
    <x v="229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n v="1433714198"/>
    <n v="1431122198"/>
    <b v="0"/>
    <n v="1"/>
    <b v="0"/>
    <x v="6"/>
    <x v="13"/>
    <n v="0.01"/>
    <n v="100"/>
    <x v="2292"/>
    <d v="2015-06-07T21:56:38"/>
  </r>
  <r>
    <n v="1210"/>
    <s v="Det Andra GÃ¶teborg"/>
    <s v="En fotobok om livet i det enda andra GÃ¶teborg i vÃ¤rlden"/>
    <n v="20000"/>
    <n v="50863"/>
    <x v="0"/>
    <x v="7"/>
    <x v="7"/>
    <n v="1433106000"/>
    <n v="1431124572"/>
    <b v="0"/>
    <n v="103"/>
    <b v="1"/>
    <x v="5"/>
    <x v="11"/>
    <n v="2.54"/>
    <n v="493.81553398058253"/>
    <x v="2293"/>
    <d v="2015-05-31T2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x v="15"/>
    <n v="1.54"/>
    <n v="110.86538461538461"/>
    <x v="2294"/>
    <d v="2015-05-31T06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x v="3"/>
    <n v="1436506726"/>
    <n v="1431322726"/>
    <b v="0"/>
    <n v="0"/>
    <b v="0"/>
    <x v="0"/>
    <x v="34"/>
    <n v="0"/>
    <n v="0"/>
    <x v="2295"/>
    <d v="2015-07-10T05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x v="0"/>
    <n v="1433988000"/>
    <n v="1431353337"/>
    <b v="0"/>
    <n v="13"/>
    <b v="0"/>
    <x v="0"/>
    <x v="31"/>
    <n v="0.06"/>
    <n v="106.69230769230769"/>
    <x v="2296"/>
    <d v="2015-06-11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x v="15"/>
    <n v="1.04"/>
    <n v="81.125925925925927"/>
    <x v="2297"/>
    <d v="2015-06-12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b v="0"/>
    <n v="0"/>
    <b v="0"/>
    <x v="0"/>
    <x v="34"/>
    <n v="0"/>
    <n v="0"/>
    <x v="2298"/>
    <d v="2015-07-10T16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x v="15"/>
    <n v="1.0900000000000001"/>
    <n v="26.536585365853657"/>
    <x v="2299"/>
    <d v="2015-06-10T19:27:2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b v="0"/>
    <n v="5"/>
    <b v="0"/>
    <x v="0"/>
    <x v="34"/>
    <n v="0.4"/>
    <n v="80.2"/>
    <x v="2300"/>
    <d v="2015-06-21T00:50:59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n v="1433988791"/>
    <n v="1431396791"/>
    <b v="0"/>
    <n v="5"/>
    <b v="0"/>
    <x v="6"/>
    <x v="15"/>
    <n v="0.05"/>
    <n v="27"/>
    <x v="2301"/>
    <d v="2015-06-11T02:13: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x v="4"/>
    <n v="1433996746"/>
    <n v="1431404746"/>
    <b v="1"/>
    <n v="729"/>
    <b v="1"/>
    <x v="3"/>
    <x v="7"/>
    <n v="2.0099999999999998"/>
    <n v="220.74074074074073"/>
    <x v="2302"/>
    <d v="2015-06-11T04:25:46"/>
  </r>
  <r>
    <n v="2001"/>
    <s v="Nuimo: Seamless Smart Home Interface"/>
    <s v="Nuimo is a universal controller for the internet of things. Control your music, lights, locks and more."/>
    <n v="55000"/>
    <n v="210171"/>
    <x v="0"/>
    <x v="10"/>
    <x v="4"/>
    <n v="1434139200"/>
    <n v="1431406916"/>
    <b v="1"/>
    <n v="1637"/>
    <b v="1"/>
    <x v="3"/>
    <x v="7"/>
    <n v="3.82"/>
    <n v="128.38790470372632"/>
    <x v="2303"/>
    <d v="2015-06-12T20:00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x v="15"/>
    <n v="1.17"/>
    <n v="50.666666666666664"/>
    <x v="2304"/>
    <d v="2015-06-13T01:43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n v="36"/>
    <b v="0"/>
    <x v="2"/>
    <x v="18"/>
    <n v="0.08"/>
    <n v="45.972222222222221"/>
    <x v="2305"/>
    <d v="2015-06-12T07:07: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"/>
    <x v="7"/>
    <n v="1.61"/>
    <n v="457.39093484419266"/>
    <x v="2306"/>
    <d v="2015-06-11T10:05:53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x v="15"/>
    <n v="1.31"/>
    <n v="48.325153374233132"/>
    <x v="2307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x v="15"/>
    <n v="1.38"/>
    <n v="81.294117647058826"/>
    <x v="2308"/>
    <d v="2015-06-11T16:12:17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4"/>
    <x v="19"/>
    <n v="1.47"/>
    <n v="15.721951219512196"/>
    <x v="2309"/>
    <d v="2015-06-11T18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x v="4"/>
    <n v="1434047084"/>
    <n v="1431455084"/>
    <b v="1"/>
    <n v="28"/>
    <b v="0"/>
    <x v="6"/>
    <x v="15"/>
    <n v="7.0000000000000007E-2"/>
    <n v="75.464285714285708"/>
    <x v="2310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x v="15"/>
    <n v="1.02"/>
    <n v="116"/>
    <x v="2311"/>
    <d v="2015-06-16T1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x v="4"/>
    <n v="1434197351"/>
    <n v="1431605351"/>
    <b v="0"/>
    <n v="62"/>
    <b v="1"/>
    <x v="5"/>
    <x v="11"/>
    <n v="1.01"/>
    <n v="211.48387096774192"/>
    <x v="2312"/>
    <d v="2015-06-13T12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"/>
    <x v="7"/>
    <n v="1.08"/>
    <n v="90.177777777777777"/>
    <x v="2313"/>
    <d v="2015-06-13T16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x v="4"/>
    <n v="1434213443"/>
    <n v="1431621443"/>
    <b v="0"/>
    <n v="4"/>
    <b v="0"/>
    <x v="3"/>
    <x v="37"/>
    <n v="0"/>
    <n v="64.75"/>
    <x v="2314"/>
    <d v="2015-06-13T16:37:23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n v="1434395418"/>
    <n v="1431630618"/>
    <b v="0"/>
    <n v="4"/>
    <b v="0"/>
    <x v="6"/>
    <x v="29"/>
    <n v="0.03"/>
    <n v="29"/>
    <x v="2315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6"/>
    <x v="29"/>
    <n v="1"/>
    <n v="100"/>
    <x v="2316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6"/>
    <x v="13"/>
    <n v="1.07"/>
    <n v="74.074074074074076"/>
    <x v="2317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x v="15"/>
    <n v="1.05"/>
    <n v="50.384615384615387"/>
    <x v="2318"/>
    <d v="2015-06-14T12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x v="4"/>
    <n v="1434286855"/>
    <n v="1431694855"/>
    <b v="0"/>
    <n v="0"/>
    <b v="0"/>
    <x v="2"/>
    <x v="35"/>
    <n v="0"/>
    <n v="0"/>
    <x v="2319"/>
    <d v="2015-06-14T13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7"/>
    <x v="26"/>
    <n v="2.54"/>
    <n v="47.383612662942269"/>
    <x v="2320"/>
    <d v="2015-06-14T18:45:3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x v="15"/>
    <n v="1.44"/>
    <n v="22.90909090909091"/>
    <x v="2321"/>
    <d v="2015-06-26T21:00:00"/>
  </r>
  <r>
    <n v="2584"/>
    <s v="Culinary Arts Food Truck Style"/>
    <s v="Bringing quality food to the masses using local premium ingredients, but at a food truck price!"/>
    <n v="10000"/>
    <n v="0"/>
    <x v="1"/>
    <x v="0"/>
    <x v="0"/>
    <n v="1434341369"/>
    <n v="1431749369"/>
    <b v="0"/>
    <n v="0"/>
    <b v="0"/>
    <x v="7"/>
    <x v="27"/>
    <n v="0"/>
    <n v="0"/>
    <x v="2322"/>
    <d v="2015-06-15T04:09:29"/>
  </r>
  <r>
    <n v="3646"/>
    <s v="Our Sacred Honor"/>
    <s v="Develop demo materials for new, true story of teen Revolutionary War heroes - for hybrid film/live stage musical"/>
    <n v="10000"/>
    <n v="481"/>
    <x v="1"/>
    <x v="0"/>
    <x v="0"/>
    <n v="1434497400"/>
    <n v="1431770802"/>
    <b v="0"/>
    <n v="8"/>
    <b v="0"/>
    <x v="6"/>
    <x v="29"/>
    <n v="0.05"/>
    <n v="60.125"/>
    <x v="2323"/>
    <d v="2015-06-16T23:30:00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x v="15"/>
    <n v="1.84"/>
    <n v="24.210526315789473"/>
    <x v="2324"/>
    <d v="2015-05-30T18:10:00"/>
  </r>
  <r>
    <n v="1576"/>
    <s v="The Obsessive Line Collection (Canceled)"/>
    <s v="For the publication of my first 3 books: an Art book, a graphic novel, and a coloring book"/>
    <n v="5000"/>
    <n v="650"/>
    <x v="2"/>
    <x v="0"/>
    <x v="0"/>
    <n v="1435698368"/>
    <n v="1431810368"/>
    <b v="0"/>
    <n v="10"/>
    <b v="0"/>
    <x v="2"/>
    <x v="5"/>
    <n v="0.13"/>
    <n v="65"/>
    <x v="2325"/>
    <d v="2015-06-30T21:06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n v="1434405980"/>
    <n v="1431813980"/>
    <b v="0"/>
    <n v="5"/>
    <b v="0"/>
    <x v="3"/>
    <x v="37"/>
    <n v="0.01"/>
    <n v="292.2"/>
    <x v="2326"/>
    <d v="2015-06-15T22:06:2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x v="15"/>
    <n v="1.18"/>
    <n v="29.583333333333332"/>
    <x v="2327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n v="1434476849"/>
    <n v="1431884849"/>
    <b v="0"/>
    <n v="11"/>
    <b v="0"/>
    <x v="6"/>
    <x v="13"/>
    <n v="0.6"/>
    <n v="65"/>
    <x v="2328"/>
    <d v="2015-06-16T17:47:2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"/>
    <x v="1"/>
    <n v="4.24"/>
    <n v="21.2"/>
    <x v="2329"/>
    <d v="2015-06-09T02:00:0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"/>
    <x v="1"/>
    <n v="1.06"/>
    <n v="90.276595744680847"/>
    <x v="2330"/>
    <d v="2015-06-22T0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x v="15"/>
    <n v="1.1000000000000001"/>
    <n v="20.083333333333332"/>
    <x v="2331"/>
    <d v="2015-05-31T23:00:00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x v="6"/>
    <n v="1433775600"/>
    <n v="1431973478"/>
    <b v="0"/>
    <n v="11"/>
    <b v="0"/>
    <x v="2"/>
    <x v="35"/>
    <n v="0.1"/>
    <n v="744.5454545454545"/>
    <x v="2332"/>
    <d v="2015-06-08T1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n v="14"/>
    <b v="0"/>
    <x v="6"/>
    <x v="15"/>
    <n v="0.37"/>
    <n v="46.928571428571431"/>
    <x v="2333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x v="15"/>
    <n v="1.0900000000000001"/>
    <n v="57.385964912280699"/>
    <x v="2334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x v="15"/>
    <n v="1.04"/>
    <n v="34.6"/>
    <x v="2335"/>
    <d v="2015-06-18T11:04:01"/>
  </r>
  <r>
    <n v="1153"/>
    <s v="The Cold Spot Mobile Trailer"/>
    <s v="A mobile concession trailer for snow cones, ice cream, smoothies and more"/>
    <n v="8000"/>
    <n v="50"/>
    <x v="1"/>
    <x v="0"/>
    <x v="0"/>
    <n v="1434647305"/>
    <n v="1432055305"/>
    <b v="0"/>
    <n v="1"/>
    <b v="0"/>
    <x v="7"/>
    <x v="27"/>
    <n v="0.01"/>
    <n v="50"/>
    <x v="2336"/>
    <d v="2015-06-18T17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n v="1434654215"/>
    <n v="1432062215"/>
    <b v="0"/>
    <n v="0"/>
    <b v="0"/>
    <x v="3"/>
    <x v="37"/>
    <n v="0"/>
    <n v="0"/>
    <x v="2337"/>
    <d v="2015-06-18T19:03:3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n v="1435325100"/>
    <n v="1432072893"/>
    <b v="0"/>
    <n v="16"/>
    <b v="0"/>
    <x v="6"/>
    <x v="15"/>
    <n v="0.67"/>
    <n v="63.125"/>
    <x v="2338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x v="15"/>
    <n v="1.01"/>
    <n v="35.492957746478872"/>
    <x v="2339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n v="2"/>
    <b v="0"/>
    <x v="6"/>
    <x v="15"/>
    <n v="0.31"/>
    <n v="1250"/>
    <x v="2340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n v="1433930302"/>
    <n v="1432115902"/>
    <b v="0"/>
    <n v="9"/>
    <b v="0"/>
    <x v="6"/>
    <x v="29"/>
    <n v="0.65"/>
    <n v="14.444444444444445"/>
    <x v="2341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x v="15"/>
    <n v="1.28"/>
    <n v="72.76136363636364"/>
    <x v="2342"/>
    <d v="2015-06-11T0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x v="1"/>
    <n v="1434738483"/>
    <n v="1432146483"/>
    <b v="0"/>
    <n v="4"/>
    <b v="0"/>
    <x v="2"/>
    <x v="5"/>
    <n v="0.01"/>
    <n v="20"/>
    <x v="2343"/>
    <d v="2015-06-19T18:28: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x v="15"/>
    <n v="1.05"/>
    <n v="65.579545454545453"/>
    <x v="2344"/>
    <d v="2015-06-20T17:55: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"/>
    <x v="20"/>
    <n v="2.37"/>
    <n v="36.206106870229007"/>
    <x v="2345"/>
    <d v="2015-06-20T22:04: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"/>
    <x v="1"/>
    <n v="1.1100000000000001"/>
    <n v="63.620689655172413"/>
    <x v="2346"/>
    <d v="2015-06-15T04:34:54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x v="15"/>
    <n v="1"/>
    <n v="55.555555555555557"/>
    <x v="2347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x v="15"/>
    <n v="1.1100000000000001"/>
    <n v="83.05"/>
    <x v="2348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6"/>
    <x v="13"/>
    <n v="1.57"/>
    <n v="146.69158878504672"/>
    <x v="2349"/>
    <d v="2015-06-21T20:04:09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x v="15"/>
    <n v="2.1"/>
    <n v="105"/>
    <x v="2350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x v="1"/>
    <x v="1"/>
    <n v="1434995295"/>
    <n v="1432403295"/>
    <b v="0"/>
    <n v="4"/>
    <b v="0"/>
    <x v="0"/>
    <x v="34"/>
    <n v="0.21"/>
    <n v="180.5"/>
    <x v="2351"/>
    <d v="2015-06-22T17:48: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x v="15"/>
    <n v="1.18"/>
    <n v="57.258064516129032"/>
    <x v="2352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x v="15"/>
    <n v="1.05"/>
    <n v="32.972972972972975"/>
    <x v="2353"/>
    <d v="2015-06-15T16:14:4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x v="22"/>
    <n v="1.07"/>
    <n v="49.316091954022987"/>
    <x v="2354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x v="15"/>
    <n v="1.28"/>
    <n v="38.712121212121211"/>
    <x v="2355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x v="15"/>
    <n v="1"/>
    <n v="117.64705882352941"/>
    <x v="2356"/>
    <d v="2015-06-25T11:05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n v="8"/>
    <b v="0"/>
    <x v="7"/>
    <x v="27"/>
    <n v="0.19"/>
    <n v="358.875"/>
    <x v="2357"/>
    <d v="2015-06-26T04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"/>
    <x v="7"/>
    <n v="2.88"/>
    <n v="47.474464579901152"/>
    <x v="2358"/>
    <d v="2015-06-25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x v="4"/>
    <n v="1435255659"/>
    <n v="1432663659"/>
    <b v="0"/>
    <n v="29"/>
    <b v="1"/>
    <x v="6"/>
    <x v="15"/>
    <n v="1.05"/>
    <n v="54.137931034482762"/>
    <x v="2359"/>
    <d v="2015-06-25T18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n v="0"/>
    <b v="0"/>
    <x v="3"/>
    <x v="37"/>
    <n v="0"/>
    <n v="0"/>
    <x v="2360"/>
    <d v="2015-06-25T18:39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x v="15"/>
    <n v="1.05"/>
    <n v="107.57142857142857"/>
    <x v="2361"/>
    <d v="2015-06-17T01:40:14"/>
  </r>
  <r>
    <n v="1089"/>
    <s v="Farabel"/>
    <s v="Farabel is a single player turn-based fantasy strategy game for Mac/PC/Linux"/>
    <n v="15000"/>
    <n v="1174"/>
    <x v="1"/>
    <x v="11"/>
    <x v="4"/>
    <n v="1435293175"/>
    <n v="1432701175"/>
    <b v="0"/>
    <n v="49"/>
    <b v="0"/>
    <x v="4"/>
    <x v="9"/>
    <n v="0.08"/>
    <n v="23.959183673469386"/>
    <x v="2362"/>
    <d v="2015-06-26T04:32:5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x v="4"/>
    <n v="1437889336"/>
    <n v="1432705336"/>
    <b v="0"/>
    <n v="4"/>
    <b v="0"/>
    <x v="6"/>
    <x v="15"/>
    <n v="0.05"/>
    <n v="62.5"/>
    <x v="2363"/>
    <d v="2015-07-26T05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n v="1"/>
    <b v="0"/>
    <x v="5"/>
    <x v="32"/>
    <n v="0"/>
    <n v="1"/>
    <x v="2364"/>
    <d v="2015-07-26T16:00:5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n v="5"/>
    <b v="0"/>
    <x v="6"/>
    <x v="15"/>
    <n v="0.12"/>
    <n v="79.400000000000006"/>
    <x v="2365"/>
    <d v="2015-06-27T21:44: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x v="3"/>
    <n v="1435388154"/>
    <n v="1432796154"/>
    <b v="0"/>
    <n v="271"/>
    <b v="1"/>
    <x v="5"/>
    <x v="11"/>
    <n v="1.99"/>
    <n v="183.80442804428046"/>
    <x v="2366"/>
    <d v="2015-06-27T06:55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x v="15"/>
    <n v="1.22"/>
    <n v="203.33333333333334"/>
    <x v="2367"/>
    <d v="2015-06-17T12:05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x v="2"/>
    <n v="1435418568"/>
    <n v="1432826568"/>
    <b v="0"/>
    <n v="100"/>
    <b v="1"/>
    <x v="4"/>
    <x v="19"/>
    <n v="1.06"/>
    <n v="206.31"/>
    <x v="2368"/>
    <d v="2015-06-27T15:22:48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x v="15"/>
    <n v="1.02"/>
    <n v="120.11764705882354"/>
    <x v="2369"/>
    <d v="2015-07-03T18:22:38"/>
  </r>
  <r>
    <n v="1731"/>
    <s v="Sam Cox Band First Christian Tour"/>
    <s v="We are a Christin Worship band looking to midwest tour. God Bless!"/>
    <n v="1000"/>
    <n v="0"/>
    <x v="1"/>
    <x v="0"/>
    <x v="0"/>
    <n v="1434034800"/>
    <n v="1432849552"/>
    <b v="0"/>
    <n v="0"/>
    <b v="0"/>
    <x v="1"/>
    <x v="33"/>
    <n v="0"/>
    <n v="0"/>
    <x v="2370"/>
    <d v="2015-06-11T15:00:00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n v="1435504170"/>
    <n v="1432912170"/>
    <b v="0"/>
    <n v="1"/>
    <b v="0"/>
    <x v="0"/>
    <x v="2"/>
    <n v="0"/>
    <n v="10"/>
    <x v="2371"/>
    <d v="2015-06-28T15:09:30"/>
  </r>
  <r>
    <n v="2687"/>
    <s v="Munch Wagon"/>
    <s v="Your American Pizzas, Wings, Stuffed Gouda Burger, Sweet &amp; Russet Potato Fries served on a food Truck!!"/>
    <n v="15000"/>
    <n v="0"/>
    <x v="1"/>
    <x v="0"/>
    <x v="0"/>
    <n v="1435591318"/>
    <n v="1432999318"/>
    <b v="0"/>
    <n v="0"/>
    <b v="0"/>
    <x v="7"/>
    <x v="27"/>
    <n v="0"/>
    <n v="0"/>
    <x v="2372"/>
    <d v="2015-06-29T15:21:58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n v="0"/>
    <b v="0"/>
    <x v="7"/>
    <x v="27"/>
    <n v="0"/>
    <n v="0"/>
    <x v="2373"/>
    <d v="2015-06-30T15:45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n v="1"/>
    <b v="0"/>
    <x v="6"/>
    <x v="29"/>
    <n v="0"/>
    <n v="10"/>
    <x v="2374"/>
    <d v="2015-06-30T03:59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x v="15"/>
    <n v="1.26"/>
    <n v="67.741935483870961"/>
    <x v="2375"/>
    <d v="2015-06-29T20:57: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n v="13"/>
    <b v="0"/>
    <x v="4"/>
    <x v="28"/>
    <n v="0.01"/>
    <n v="16.307692307692307"/>
    <x v="2376"/>
    <d v="2015-06-30T03:06:42"/>
  </r>
  <r>
    <n v="2563"/>
    <s v="Phoenix Pearl Boba Tea Truck (Canceled)"/>
    <s v="Michigan based bubble tea and specialty ice cream food truck"/>
    <n v="20000"/>
    <n v="0"/>
    <x v="2"/>
    <x v="0"/>
    <x v="0"/>
    <n v="1438226451"/>
    <n v="1433042451"/>
    <b v="0"/>
    <n v="0"/>
    <b v="0"/>
    <x v="7"/>
    <x v="27"/>
    <n v="0"/>
    <n v="0"/>
    <x v="2377"/>
    <d v="2015-07-30T03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x v="15"/>
    <n v="1.01"/>
    <n v="63.28125"/>
    <x v="2378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x v="15"/>
    <n v="1.03"/>
    <n v="36.610619469026545"/>
    <x v="2379"/>
    <d v="2015-07-05T16:43:2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x v="15"/>
    <n v="1.1599999999999999"/>
    <n v="44.333333333333336"/>
    <x v="2380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x v="15"/>
    <n v="1.1200000000000001"/>
    <n v="39.810126582278478"/>
    <x v="2381"/>
    <d v="2015-07-01T12:14:58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x v="4"/>
    <n v="1436680958"/>
    <n v="1433224958"/>
    <b v="1"/>
    <n v="680"/>
    <b v="1"/>
    <x v="3"/>
    <x v="7"/>
    <n v="3.48"/>
    <n v="511.79117647058825"/>
    <x v="2382"/>
    <d v="2015-07-12T06:02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x v="15"/>
    <n v="1.07"/>
    <n v="109.03061224489795"/>
    <x v="2383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x v="15"/>
    <n v="1.08"/>
    <n v="126.55172413793103"/>
    <x v="2384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n v="6"/>
    <b v="0"/>
    <x v="6"/>
    <x v="29"/>
    <n v="0"/>
    <n v="300"/>
    <x v="2385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x v="15"/>
    <n v="1.03"/>
    <n v="39.487179487179489"/>
    <x v="2386"/>
    <d v="2015-07-02T15:39: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n v="0"/>
    <b v="0"/>
    <x v="3"/>
    <x v="37"/>
    <n v="0"/>
    <n v="0"/>
    <x v="2387"/>
    <d v="2015-07-02T21:59:4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n v="10"/>
    <b v="0"/>
    <x v="3"/>
    <x v="25"/>
    <n v="0.01"/>
    <n v="26"/>
    <x v="2388"/>
    <d v="2015-07-01T00:40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x v="15"/>
    <n v="1.28"/>
    <n v="90.744680851063833"/>
    <x v="2389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n v="9"/>
    <b v="0"/>
    <x v="6"/>
    <x v="15"/>
    <n v="0.16"/>
    <n v="188.55555555555554"/>
    <x v="2390"/>
    <d v="2015-07-19T05:23:11"/>
  </r>
  <r>
    <n v="1802"/>
    <s v="Out Of The Dark"/>
    <s v="Inner Darkness turned into a photobook. Personal work i shot during my recovery...in Berlin."/>
    <n v="3500"/>
    <n v="1697"/>
    <x v="1"/>
    <x v="10"/>
    <x v="4"/>
    <n v="1435442340"/>
    <n v="1433416830"/>
    <b v="1"/>
    <n v="18"/>
    <b v="0"/>
    <x v="5"/>
    <x v="11"/>
    <n v="0.48"/>
    <n v="94.277777777777771"/>
    <x v="2391"/>
    <d v="2015-06-27T21:5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n v="3"/>
    <b v="0"/>
    <x v="3"/>
    <x v="37"/>
    <n v="0.15"/>
    <n v="367"/>
    <x v="2392"/>
    <d v="2015-08-03T15:35:2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x v="15"/>
    <n v="1.02"/>
    <n v="32.269841269841272"/>
    <x v="2393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x v="15"/>
    <n v="1.43"/>
    <n v="21.5"/>
    <x v="2394"/>
    <d v="2015-07-05T15:38:37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"/>
    <x v="3"/>
    <n v="1.07"/>
    <n v="106.52500000000001"/>
    <x v="2395"/>
    <d v="2015-07-05T17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"/>
    <x v="1"/>
    <n v="1.24"/>
    <n v="68.936507936507937"/>
    <x v="2396"/>
    <d v="2015-07-05T17:38:42"/>
  </r>
  <r>
    <n v="167"/>
    <s v="Past"/>
    <s v="A young man experiences a tragedy and has the opportunity to go back and learn from his mistakes and find out his true self."/>
    <n v="110000"/>
    <n v="11"/>
    <x v="1"/>
    <x v="0"/>
    <x v="0"/>
    <n v="1438726535"/>
    <n v="1433542535"/>
    <b v="0"/>
    <n v="2"/>
    <b v="0"/>
    <x v="0"/>
    <x v="34"/>
    <n v="0"/>
    <n v="5.5"/>
    <x v="2397"/>
    <d v="2015-08-04T22:15: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5"/>
    <x v="11"/>
    <n v="1.01"/>
    <n v="299.22222222222223"/>
    <x v="2398"/>
    <d v="2015-07-08T18:3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2"/>
    <x v="14"/>
    <n v="1.07"/>
    <n v="169.57894736842104"/>
    <x v="2399"/>
    <d v="2015-06-21T03:31: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x v="15"/>
    <n v="1.0900000000000001"/>
    <n v="41.92307692307692"/>
    <x v="2400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x v="4"/>
    <n v="1437429600"/>
    <n v="1433747376"/>
    <b v="0"/>
    <n v="41"/>
    <b v="1"/>
    <x v="6"/>
    <x v="13"/>
    <n v="1.01"/>
    <n v="103.17073170731707"/>
    <x v="2401"/>
    <d v="2015-07-20T22:00:00"/>
  </r>
  <r>
    <n v="1501"/>
    <s v="This is Nowhere"/>
    <s v="A hardcover book of surf, outdoor and nature photos from the British Columbia coast."/>
    <n v="52000"/>
    <n v="86492"/>
    <x v="0"/>
    <x v="2"/>
    <x v="2"/>
    <n v="1436364023"/>
    <n v="1433772023"/>
    <b v="1"/>
    <n v="885"/>
    <b v="1"/>
    <x v="5"/>
    <x v="11"/>
    <n v="1.66"/>
    <n v="97.731073446327684"/>
    <x v="2402"/>
    <d v="2015-07-08T14:00: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4"/>
    <x v="19"/>
    <n v="5.42"/>
    <n v="41.228136882129277"/>
    <x v="2403"/>
    <d v="2015-07-06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n v="1436368622"/>
    <n v="1433776622"/>
    <b v="0"/>
    <n v="8"/>
    <b v="0"/>
    <x v="3"/>
    <x v="37"/>
    <n v="0.03"/>
    <n v="8.5"/>
    <x v="2404"/>
    <d v="2015-07-08T15:17: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0"/>
    <x v="0"/>
    <n v="1.01"/>
    <n v="139.82758620689654"/>
    <x v="2405"/>
    <d v="2015-07-23T03:1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3"/>
    <x v="25"/>
    <n v="2.67"/>
    <n v="31.663376110562684"/>
    <x v="2406"/>
    <d v="2015-07-08T22:58:3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n v="0"/>
    <b v="0"/>
    <x v="7"/>
    <x v="27"/>
    <n v="0"/>
    <n v="0"/>
    <x v="2407"/>
    <d v="2015-08-08T04:04:52"/>
  </r>
  <r>
    <n v="3747"/>
    <s v="Counting Stars"/>
    <s v="The world premiere of an astonishing new play by acclaimed writer Atiha Sen Gupta."/>
    <n v="2500"/>
    <n v="25"/>
    <x v="1"/>
    <x v="1"/>
    <x v="1"/>
    <n v="1436137140"/>
    <n v="1433833896"/>
    <b v="0"/>
    <n v="1"/>
    <b v="0"/>
    <x v="6"/>
    <x v="15"/>
    <n v="0.01"/>
    <n v="25"/>
    <x v="2408"/>
    <d v="2015-07-05T22:59:0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x v="2"/>
    <n v="1436373900"/>
    <n v="1433861210"/>
    <b v="0"/>
    <n v="2"/>
    <b v="0"/>
    <x v="4"/>
    <x v="28"/>
    <n v="0"/>
    <n v="18"/>
    <x v="2409"/>
    <d v="2015-07-08T16:45:00"/>
  </r>
  <r>
    <n v="1141"/>
    <s v="Arena Z - Zombie Survival"/>
    <s v="I think this will be a great game!"/>
    <n v="500"/>
    <n v="0"/>
    <x v="1"/>
    <x v="10"/>
    <x v="4"/>
    <n v="1436460450"/>
    <n v="1433868450"/>
    <b v="0"/>
    <n v="0"/>
    <b v="0"/>
    <x v="4"/>
    <x v="28"/>
    <n v="0"/>
    <n v="0"/>
    <x v="2410"/>
    <d v="2015-07-09T16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b v="0"/>
    <n v="0"/>
    <b v="0"/>
    <x v="0"/>
    <x v="34"/>
    <n v="0"/>
    <n v="0"/>
    <x v="2411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n v="1436478497"/>
    <n v="1433886497"/>
    <b v="0"/>
    <n v="0"/>
    <b v="0"/>
    <x v="0"/>
    <x v="34"/>
    <n v="0"/>
    <n v="0"/>
    <x v="2412"/>
    <d v="2015-07-09T21:48: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n v="6"/>
    <b v="0"/>
    <x v="6"/>
    <x v="15"/>
    <n v="0.05"/>
    <n v="24.333333333333332"/>
    <x v="2413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x v="15"/>
    <n v="1"/>
    <n v="57.171428571428571"/>
    <x v="2414"/>
    <d v="2015-07-11T14:30:00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n v="1436554249"/>
    <n v="1433962249"/>
    <b v="0"/>
    <n v="0"/>
    <b v="0"/>
    <x v="3"/>
    <x v="37"/>
    <n v="0"/>
    <n v="0"/>
    <x v="2415"/>
    <d v="2015-07-10T18:50:49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"/>
    <x v="23"/>
    <n v="1"/>
    <n v="10"/>
    <x v="2416"/>
    <d v="2015-07-10T19:09:3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b v="0"/>
    <n v="0"/>
    <b v="0"/>
    <x v="0"/>
    <x v="34"/>
    <n v="0"/>
    <n v="0"/>
    <x v="2417"/>
    <d v="2015-07-10T22:08:55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x v="15"/>
    <n v="1.05"/>
    <n v="86.224999999999994"/>
    <x v="2418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6"/>
    <x v="29"/>
    <n v="1.2"/>
    <n v="100"/>
    <x v="2419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x v="15"/>
    <n v="1.17"/>
    <n v="81.569767441860463"/>
    <x v="2420"/>
    <d v="2015-07-11T03:59:00"/>
  </r>
  <r>
    <n v="2131"/>
    <s v="Scout's Honor"/>
    <s v="From frightened girl to empowered woman, Scout's Honor is a tale about facing your fears and overcoming odds."/>
    <n v="500"/>
    <n v="25"/>
    <x v="1"/>
    <x v="0"/>
    <x v="0"/>
    <n v="1436677091"/>
    <n v="1434085091"/>
    <b v="0"/>
    <n v="3"/>
    <b v="0"/>
    <x v="4"/>
    <x v="9"/>
    <n v="0.05"/>
    <n v="8.3333333333333339"/>
    <x v="2421"/>
    <d v="2015-07-12T04:58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x v="15"/>
    <n v="1.06"/>
    <n v="46.429824561403507"/>
    <x v="2422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x v="15"/>
    <n v="1.02"/>
    <n v="61"/>
    <x v="2423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6"/>
    <x v="29"/>
    <n v="1"/>
    <n v="35.1"/>
    <x v="2424"/>
    <d v="2015-07-11T03:59:00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n v="1436729504"/>
    <n v="1434137504"/>
    <b v="0"/>
    <n v="0"/>
    <b v="0"/>
    <x v="3"/>
    <x v="37"/>
    <n v="0"/>
    <n v="0"/>
    <x v="2425"/>
    <d v="2015-07-12T19:31:44"/>
  </r>
  <r>
    <n v="1991"/>
    <s v="Portraits of Resilience"/>
    <s v="Taking (and giving) professional portraits of survivors of human trafficking in Myanmar."/>
    <n v="2000"/>
    <n v="140"/>
    <x v="1"/>
    <x v="0"/>
    <x v="0"/>
    <n v="1435958786"/>
    <n v="1434144386"/>
    <b v="0"/>
    <n v="3"/>
    <b v="0"/>
    <x v="5"/>
    <x v="36"/>
    <n v="7.0000000000000007E-2"/>
    <n v="46.666666666666664"/>
    <x v="2426"/>
    <d v="2015-07-03T21:26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x v="15"/>
    <n v="1.1599999999999999"/>
    <n v="30.9375"/>
    <x v="2427"/>
    <d v="2015-07-13T07:35:4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x v="0"/>
    <n v="1437657935"/>
    <n v="1434201935"/>
    <b v="0"/>
    <n v="4"/>
    <b v="0"/>
    <x v="0"/>
    <x v="31"/>
    <n v="0"/>
    <n v="20.25"/>
    <x v="2428"/>
    <d v="2015-07-23T13:25:35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x v="15"/>
    <n v="1.24"/>
    <n v="135.625"/>
    <x v="2429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n v="1"/>
    <b v="0"/>
    <x v="6"/>
    <x v="15"/>
    <n v="0"/>
    <n v="16"/>
    <x v="2430"/>
    <d v="2015-07-14T23:00:15"/>
  </r>
  <r>
    <n v="3792"/>
    <s v="BorikÃ©n: The Show"/>
    <s v="A cultural and historic journey through Puerto Rico's music and dance!"/>
    <n v="12500"/>
    <n v="35"/>
    <x v="1"/>
    <x v="0"/>
    <x v="0"/>
    <n v="1436957022"/>
    <n v="1434365022"/>
    <b v="0"/>
    <n v="2"/>
    <b v="0"/>
    <x v="6"/>
    <x v="29"/>
    <n v="0"/>
    <n v="17.5"/>
    <x v="2431"/>
    <d v="2015-07-15T10:43:4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n v="9"/>
    <b v="0"/>
    <x v="7"/>
    <x v="27"/>
    <n v="0.03"/>
    <n v="65"/>
    <x v="2432"/>
    <d v="2015-07-15T17:28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6"/>
    <x v="13"/>
    <n v="1.01"/>
    <n v="234.66666666666666"/>
    <x v="2433"/>
    <d v="2015-08-14T20:18:53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x v="15"/>
    <n v="1.06"/>
    <n v="64.634146341463421"/>
    <x v="2434"/>
    <d v="2015-07-20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x v="2"/>
    <n v="1435708500"/>
    <n v="1434412500"/>
    <b v="0"/>
    <n v="1"/>
    <b v="0"/>
    <x v="5"/>
    <x v="40"/>
    <n v="0.04"/>
    <n v="20"/>
    <x v="2435"/>
    <d v="2015-06-30T23:55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x v="15"/>
    <n v="1.08"/>
    <n v="113.42105263157895"/>
    <x v="2436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x v="15"/>
    <n v="1.43"/>
    <n v="164.61538461538461"/>
    <x v="2437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x v="4"/>
    <n v="1437033360"/>
    <n v="1434445937"/>
    <b v="0"/>
    <n v="12"/>
    <b v="0"/>
    <x v="6"/>
    <x v="13"/>
    <n v="0.12"/>
    <n v="25"/>
    <x v="2438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x v="15"/>
    <n v="1"/>
    <n v="67.65306122448979"/>
    <x v="2439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n v="0"/>
    <b v="0"/>
    <x v="6"/>
    <x v="15"/>
    <n v="0"/>
    <n v="0"/>
    <x v="2440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n v="8"/>
    <b v="0"/>
    <x v="6"/>
    <x v="15"/>
    <n v="0.17"/>
    <n v="315.5"/>
    <x v="2441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x v="15"/>
    <n v="1"/>
    <n v="127.80851063829788"/>
    <x v="2442"/>
    <d v="2015-07-26T18:19:1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n v="0"/>
    <b v="0"/>
    <x v="1"/>
    <x v="33"/>
    <n v="0"/>
    <n v="0"/>
    <x v="2443"/>
    <d v="2015-07-16T19:37:0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x v="15"/>
    <n v="1.1100000000000001"/>
    <n v="63.846153846153847"/>
    <x v="2444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n v="0"/>
    <b v="0"/>
    <x v="0"/>
    <x v="2"/>
    <n v="0"/>
    <n v="0"/>
    <x v="2445"/>
    <d v="2015-07-16T19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b v="0"/>
    <n v="0"/>
    <b v="0"/>
    <x v="0"/>
    <x v="34"/>
    <n v="0"/>
    <n v="0"/>
    <x v="2446"/>
    <d v="2015-08-15T21:54:51"/>
  </r>
  <r>
    <n v="3851"/>
    <s v="Waving Goodbye"/>
    <s v="A play about the horrible choices we have to make every day. Should we take a risk, or take the road most travelled?"/>
    <n v="2500"/>
    <n v="852"/>
    <x v="1"/>
    <x v="1"/>
    <x v="1"/>
    <n v="1437129179"/>
    <n v="1434537179"/>
    <b v="1"/>
    <n v="24"/>
    <b v="0"/>
    <x v="6"/>
    <x v="15"/>
    <n v="0.34"/>
    <n v="35.5"/>
    <x v="2447"/>
    <d v="2015-07-17T10:32:59"/>
  </r>
  <r>
    <n v="2864"/>
    <s v="'Haunting Julia' by Alan Ayckbourn"/>
    <s v="Accessible, original theatre for all!"/>
    <n v="2500"/>
    <n v="40"/>
    <x v="1"/>
    <x v="1"/>
    <x v="1"/>
    <n v="1437139080"/>
    <n v="1434552207"/>
    <b v="0"/>
    <n v="3"/>
    <b v="0"/>
    <x v="6"/>
    <x v="15"/>
    <n v="0.02"/>
    <n v="13.333333333333334"/>
    <x v="2448"/>
    <d v="2015-07-17T13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n v="1"/>
    <b v="0"/>
    <x v="2"/>
    <x v="18"/>
    <n v="0"/>
    <n v="10"/>
    <x v="2449"/>
    <d v="2015-07-17T16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n v="0"/>
    <b v="0"/>
    <x v="6"/>
    <x v="29"/>
    <n v="0"/>
    <n v="0"/>
    <x v="2450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x v="15"/>
    <n v="1.02"/>
    <n v="53.177083333333336"/>
    <x v="2451"/>
    <d v="2015-07-17T18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n v="1"/>
    <b v="0"/>
    <x v="3"/>
    <x v="25"/>
    <n v="0"/>
    <n v="100"/>
    <x v="2452"/>
    <d v="2015-07-17T19:35:39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n v="0"/>
    <b v="0"/>
    <x v="5"/>
    <x v="11"/>
    <n v="0"/>
    <n v="0"/>
    <x v="2453"/>
    <d v="2015-07-01T21:45:37"/>
  </r>
  <r>
    <n v="2767"/>
    <s v="the Giant Turnip"/>
    <s v="An animated bedtime story with Dedka, Babka and the rest of the family working together on a BIG problem"/>
    <n v="4000"/>
    <n v="34"/>
    <x v="1"/>
    <x v="2"/>
    <x v="2"/>
    <n v="1439766050"/>
    <n v="1434582050"/>
    <b v="0"/>
    <n v="3"/>
    <b v="0"/>
    <x v="2"/>
    <x v="18"/>
    <n v="0.01"/>
    <n v="11.333333333333334"/>
    <x v="2454"/>
    <d v="2015-08-16T23:00: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n v="28"/>
    <b v="0"/>
    <x v="3"/>
    <x v="37"/>
    <n v="0.05"/>
    <n v="135.03571428571428"/>
    <x v="2455"/>
    <d v="2015-08-01T17:53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6"/>
    <x v="29"/>
    <n v="1"/>
    <n v="166.66666666666666"/>
    <x v="2456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x v="4"/>
    <n v="1439827559"/>
    <n v="1434643559"/>
    <b v="0"/>
    <n v="3"/>
    <b v="0"/>
    <x v="6"/>
    <x v="13"/>
    <n v="0"/>
    <n v="16.666666666666668"/>
    <x v="2457"/>
    <d v="2015-08-17T16:05:59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"/>
    <x v="3"/>
    <n v="1.32"/>
    <n v="63.031746031746032"/>
    <x v="2458"/>
    <d v="2015-07-02T03:4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x v="15"/>
    <n v="1.1599999999999999"/>
    <n v="73.582278481012665"/>
    <x v="2459"/>
    <d v="2015-07-18T06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x v="6"/>
    <n v="1437250456"/>
    <n v="1434658456"/>
    <b v="0"/>
    <n v="7"/>
    <b v="0"/>
    <x v="3"/>
    <x v="25"/>
    <n v="0"/>
    <n v="100"/>
    <x v="2460"/>
    <d v="2015-07-18T20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x v="15"/>
    <n v="1.03"/>
    <n v="53.363965517241382"/>
    <x v="2461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n v="1"/>
    <b v="0"/>
    <x v="6"/>
    <x v="15"/>
    <n v="0"/>
    <n v="1"/>
    <x v="2462"/>
    <d v="2015-07-19T18:44:2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n v="0"/>
    <b v="0"/>
    <x v="2"/>
    <x v="35"/>
    <n v="0"/>
    <n v="0"/>
    <x v="2463"/>
    <d v="2015-07-20T18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x v="22"/>
    <n v="1.45"/>
    <n v="56.136363636363633"/>
    <x v="2464"/>
    <d v="2015-07-20T19:35:34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n v="15"/>
    <b v="0"/>
    <x v="1"/>
    <x v="33"/>
    <n v="0.21"/>
    <n v="56.666666666666664"/>
    <x v="2465"/>
    <d v="2015-07-20T22:46: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x v="3"/>
    <n v="1437473005"/>
    <n v="1434881005"/>
    <b v="0"/>
    <n v="73"/>
    <b v="1"/>
    <x v="6"/>
    <x v="15"/>
    <n v="1.1100000000000001"/>
    <n v="151.4623287671233"/>
    <x v="2466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x v="22"/>
    <n v="1.37"/>
    <n v="63.917582417582416"/>
    <x v="2467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n v="6"/>
    <b v="0"/>
    <x v="0"/>
    <x v="2"/>
    <n v="0.02"/>
    <n v="50.166666666666664"/>
    <x v="2468"/>
    <d v="2015-08-21T11:47: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n v="2"/>
    <b v="0"/>
    <x v="3"/>
    <x v="37"/>
    <n v="0"/>
    <n v="30.5"/>
    <x v="2469"/>
    <d v="2015-07-22T13:02: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x v="15"/>
    <n v="1.32"/>
    <n v="36.666666666666664"/>
    <x v="2470"/>
    <d v="2015-07-13T01:00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6"/>
    <x v="13"/>
    <n v="1.08"/>
    <n v="76.785714285714292"/>
    <x v="2471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n v="1437606507"/>
    <n v="1435014507"/>
    <b v="0"/>
    <n v="4"/>
    <b v="0"/>
    <x v="6"/>
    <x v="15"/>
    <n v="0.06"/>
    <n v="15"/>
    <x v="2472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0"/>
    <x v="0"/>
    <n v="1.01"/>
    <n v="216.75"/>
    <x v="2473"/>
    <d v="2015-07-23T06:46:37"/>
  </r>
  <r>
    <n v="589"/>
    <s v="Get Neighborly"/>
    <s v="Services closer than you think..."/>
    <n v="7500"/>
    <n v="1"/>
    <x v="1"/>
    <x v="0"/>
    <x v="0"/>
    <n v="1436366699"/>
    <n v="1435070699"/>
    <b v="0"/>
    <n v="1"/>
    <b v="0"/>
    <x v="3"/>
    <x v="37"/>
    <n v="0"/>
    <n v="1"/>
    <x v="2474"/>
    <d v="2015-07-08T14:44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n v="1440272093"/>
    <n v="1435088093"/>
    <b v="0"/>
    <n v="4"/>
    <b v="0"/>
    <x v="6"/>
    <x v="15"/>
    <n v="0.02"/>
    <n v="15"/>
    <x v="2475"/>
    <d v="2015-08-22T19:34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3"/>
    <x v="25"/>
    <n v="1.04"/>
    <n v="109.33695652173913"/>
    <x v="2476"/>
    <d v="2015-07-26T18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x v="4"/>
    <n v="1440314472"/>
    <n v="1435130472"/>
    <b v="0"/>
    <n v="0"/>
    <b v="0"/>
    <x v="1"/>
    <x v="33"/>
    <n v="0"/>
    <n v="0"/>
    <x v="2477"/>
    <d v="2015-08-23T07:21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x v="15"/>
    <n v="1.18"/>
    <n v="100.06410256410257"/>
    <x v="2478"/>
    <d v="2015-08-03T18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x v="4"/>
    <n v="1437861540"/>
    <n v="1435160452"/>
    <b v="0"/>
    <n v="1"/>
    <b v="0"/>
    <x v="3"/>
    <x v="37"/>
    <n v="0"/>
    <n v="30"/>
    <x v="2479"/>
    <d v="2015-07-25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x v="15"/>
    <n v="1"/>
    <n v="66.833333333333329"/>
    <x v="2480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x v="15"/>
    <n v="2.02"/>
    <n v="29.705882352941178"/>
    <x v="2481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n v="0"/>
    <b v="0"/>
    <x v="6"/>
    <x v="29"/>
    <n v="0"/>
    <n v="0"/>
    <x v="2482"/>
    <d v="2015-08-14T03:29:5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n v="2"/>
    <b v="0"/>
    <x v="7"/>
    <x v="27"/>
    <n v="0"/>
    <n v="13"/>
    <x v="2483"/>
    <d v="2015-08-04T04:27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x v="4"/>
    <n v="1440408120"/>
    <n v="1435224120"/>
    <b v="0"/>
    <n v="0"/>
    <b v="0"/>
    <x v="2"/>
    <x v="35"/>
    <n v="0"/>
    <n v="0"/>
    <x v="2484"/>
    <d v="2015-08-24T09:2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x v="2"/>
    <n v="1437082736"/>
    <n v="1435354736"/>
    <b v="0"/>
    <n v="3"/>
    <b v="0"/>
    <x v="5"/>
    <x v="36"/>
    <n v="0.08"/>
    <n v="26"/>
    <x v="2485"/>
    <d v="2015-07-16T21:38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n v="14"/>
    <b v="0"/>
    <x v="3"/>
    <x v="25"/>
    <n v="0.17"/>
    <n v="110.28571428571429"/>
    <x v="2486"/>
    <d v="2015-08-11T00:12:0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n v="0"/>
    <b v="0"/>
    <x v="6"/>
    <x v="29"/>
    <n v="0"/>
    <n v="0"/>
    <x v="2487"/>
    <d v="2015-07-27T01:29:58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6"/>
    <x v="29"/>
    <n v="1.1000000000000001"/>
    <n v="50.111022727272733"/>
    <x v="2488"/>
    <d v="2015-08-26T02:35:53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n v="1437461940"/>
    <n v="1435383457"/>
    <b v="0"/>
    <n v="5"/>
    <b v="0"/>
    <x v="0"/>
    <x v="34"/>
    <n v="0.16"/>
    <n v="160"/>
    <x v="2489"/>
    <d v="2015-07-21T06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x v="15"/>
    <n v="1.08"/>
    <n v="89.666666666666671"/>
    <x v="2490"/>
    <d v="2015-08-12T05:32: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n v="1"/>
    <b v="0"/>
    <x v="7"/>
    <x v="27"/>
    <n v="0"/>
    <n v="30"/>
    <x v="2491"/>
    <d v="2015-08-03T04:27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x v="15"/>
    <n v="1.06"/>
    <n v="40.92307692307692"/>
    <x v="2492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x v="15"/>
    <n v="1.02"/>
    <n v="39.828125"/>
    <x v="2493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0"/>
    <x v="0"/>
    <n v="1.02"/>
    <n v="105.3170731707317"/>
    <x v="2494"/>
    <d v="2015-08-01T15:01:48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"/>
    <x v="1"/>
    <n v="2.19"/>
    <n v="62.5"/>
    <x v="2495"/>
    <d v="2015-07-29T15:31:2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2"/>
    <x v="14"/>
    <n v="1.0900000000000001"/>
    <n v="54.69"/>
    <x v="2496"/>
    <d v="2015-07-30T03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"/>
    <x v="21"/>
    <n v="4.08"/>
    <n v="81.949748743718587"/>
    <x v="2497"/>
    <d v="2015-08-12T02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x v="3"/>
    <n v="1439515497"/>
    <n v="1435627497"/>
    <b v="0"/>
    <n v="18"/>
    <b v="0"/>
    <x v="3"/>
    <x v="25"/>
    <n v="0.02"/>
    <n v="160.5"/>
    <x v="2498"/>
    <d v="2015-08-14T01:24:57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x v="15"/>
    <n v="1.1200000000000001"/>
    <n v="44.25"/>
    <x v="2499"/>
    <d v="2015-08-05T11:00:00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n v="1440763920"/>
    <n v="1435656759"/>
    <b v="0"/>
    <n v="3"/>
    <b v="0"/>
    <x v="5"/>
    <x v="40"/>
    <n v="0.05"/>
    <n v="11.666666666666666"/>
    <x v="2500"/>
    <d v="2015-08-28T12:12:0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x v="15"/>
    <n v="1.39"/>
    <n v="116.65217391304348"/>
    <x v="2501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x v="15"/>
    <n v="1.04"/>
    <n v="36.964285714285715"/>
    <x v="2502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n v="0"/>
    <b v="0"/>
    <x v="6"/>
    <x v="15"/>
    <n v="0"/>
    <n v="0"/>
    <x v="2503"/>
    <d v="2015-08-14T19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x v="0"/>
    <n v="1438405140"/>
    <n v="1435731041"/>
    <b v="0"/>
    <n v="58"/>
    <b v="0"/>
    <x v="0"/>
    <x v="31"/>
    <n v="0.03"/>
    <n v="81.241379310344826"/>
    <x v="2504"/>
    <d v="2015-08-01T04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x v="15"/>
    <n v="1.02"/>
    <n v="204.05"/>
    <x v="2505"/>
    <d v="2015-07-31T20:32:2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7"/>
    <x v="26"/>
    <n v="1.08"/>
    <n v="74.22935779816514"/>
    <x v="2506"/>
    <d v="2015-07-23T04:59:00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n v="2"/>
    <b v="0"/>
    <x v="1"/>
    <x v="33"/>
    <n v="0.01"/>
    <n v="25.5"/>
    <x v="2507"/>
    <d v="2015-08-31T06:45:37"/>
  </r>
  <r>
    <n v="139"/>
    <s v="Roman Dead (Canceled)"/>
    <s v="When  Rome is infected with a zombie plague, Lucius Agrippa and a small group fights for survival"/>
    <n v="500"/>
    <n v="500"/>
    <x v="2"/>
    <x v="0"/>
    <x v="0"/>
    <n v="1436738772"/>
    <n v="1435874772"/>
    <b v="0"/>
    <n v="1"/>
    <b v="0"/>
    <x v="0"/>
    <x v="31"/>
    <n v="1"/>
    <n v="500"/>
    <x v="2508"/>
    <d v="2015-07-12T22:06:1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n v="1438552800"/>
    <n v="1435876423"/>
    <b v="0"/>
    <n v="52"/>
    <b v="0"/>
    <x v="7"/>
    <x v="27"/>
    <n v="0.26"/>
    <n v="116.55769230769231"/>
    <x v="2509"/>
    <d v="2015-08-02T22:00:0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n v="0"/>
    <b v="0"/>
    <x v="3"/>
    <x v="37"/>
    <n v="0"/>
    <n v="0"/>
    <x v="2510"/>
    <d v="2015-08-02T00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x v="3"/>
    <n v="1438495390"/>
    <n v="1435903390"/>
    <b v="0"/>
    <n v="0"/>
    <b v="0"/>
    <x v="5"/>
    <x v="40"/>
    <n v="0"/>
    <n v="0"/>
    <x v="2511"/>
    <d v="2015-08-02T06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x v="15"/>
    <n v="1.42"/>
    <n v="25.130177514792898"/>
    <x v="2512"/>
    <d v="2015-08-02T16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n v="15"/>
    <b v="0"/>
    <x v="3"/>
    <x v="25"/>
    <n v="0.03"/>
    <n v="66.066666666666663"/>
    <x v="2513"/>
    <d v="2015-08-02T19:17:13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n v="6"/>
    <b v="0"/>
    <x v="6"/>
    <x v="15"/>
    <n v="0.1"/>
    <n v="16.666666666666668"/>
    <x v="2514"/>
    <d v="2015-08-26T18:32:00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n v="1439189940"/>
    <n v="1435970682"/>
    <b v="1"/>
    <n v="139"/>
    <b v="0"/>
    <x v="5"/>
    <x v="11"/>
    <n v="0.61"/>
    <n v="109.93525179856115"/>
    <x v="2515"/>
    <d v="2015-08-10T06:59:00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x v="4"/>
    <n v="1438618170"/>
    <n v="1436026170"/>
    <b v="0"/>
    <n v="0"/>
    <b v="0"/>
    <x v="3"/>
    <x v="25"/>
    <n v="0"/>
    <n v="0"/>
    <x v="2516"/>
    <d v="2015-08-03T16:09:3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n v="1438734833"/>
    <n v="1436142833"/>
    <b v="0"/>
    <n v="27"/>
    <b v="0"/>
    <x v="4"/>
    <x v="9"/>
    <n v="0.01"/>
    <n v="31.555555555555557"/>
    <x v="2517"/>
    <d v="2015-08-05T00:33:53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x v="15"/>
    <n v="1.01"/>
    <n v="60.909090909090907"/>
    <x v="2518"/>
    <d v="2015-08-05T08:43:2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n v="7"/>
    <b v="0"/>
    <x v="3"/>
    <x v="37"/>
    <n v="0.01"/>
    <n v="112.57142857142857"/>
    <x v="2519"/>
    <d v="2015-08-05T16:50:32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n v="1438803999"/>
    <n v="1436211999"/>
    <b v="0"/>
    <n v="0"/>
    <b v="0"/>
    <x v="0"/>
    <x v="34"/>
    <n v="0"/>
    <n v="0"/>
    <x v="2520"/>
    <d v="2015-08-05T19:46:39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n v="1438859121"/>
    <n v="1436267121"/>
    <b v="0"/>
    <n v="0"/>
    <b v="0"/>
    <x v="4"/>
    <x v="28"/>
    <n v="0"/>
    <n v="0"/>
    <x v="2521"/>
    <d v="2015-08-06T11:05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x v="15"/>
    <n v="1.1399999999999999"/>
    <n v="74.347826086956516"/>
    <x v="2522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x v="15"/>
    <n v="1.02"/>
    <n v="33.944444444444443"/>
    <x v="2523"/>
    <d v="2015-08-06T15:31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n v="9"/>
    <b v="0"/>
    <x v="2"/>
    <x v="35"/>
    <n v="0.18"/>
    <n v="88.888888888888886"/>
    <x v="2524"/>
    <d v="2015-08-16T16:13:11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n v="2"/>
    <b v="0"/>
    <x v="3"/>
    <x v="37"/>
    <n v="0"/>
    <n v="53"/>
    <x v="2525"/>
    <d v="2015-07-27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n v="29"/>
    <b v="0"/>
    <x v="6"/>
    <x v="15"/>
    <n v="0.23"/>
    <n v="96.551724137931032"/>
    <x v="2526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x v="15"/>
    <n v="1.19"/>
    <n v="29.666666666666668"/>
    <x v="2527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n v="1439827200"/>
    <n v="1436355270"/>
    <b v="0"/>
    <n v="16"/>
    <b v="0"/>
    <x v="6"/>
    <x v="15"/>
    <n v="0.33"/>
    <n v="50.875"/>
    <x v="2528"/>
    <d v="2015-08-17T16:00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"/>
    <x v="1"/>
    <n v="1.1000000000000001"/>
    <n v="42.384615384615387"/>
    <x v="2529"/>
    <d v="2015-08-22T04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x v="15"/>
    <n v="1.02"/>
    <n v="44.757575757575758"/>
    <x v="2530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x v="15"/>
    <n v="1"/>
    <n v="125.09090909090909"/>
    <x v="2531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6"/>
    <x v="29"/>
    <n v="1.06"/>
    <n v="47.428571428571431"/>
    <x v="2532"/>
    <d v="2015-08-02T19:31: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n v="1440723600"/>
    <n v="1436394968"/>
    <b v="0"/>
    <n v="0"/>
    <b v="0"/>
    <x v="1"/>
    <x v="16"/>
    <n v="0"/>
    <n v="0"/>
    <x v="2533"/>
    <d v="2015-08-28T0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x v="3"/>
    <n v="1438333080"/>
    <n v="1436408308"/>
    <b v="0"/>
    <n v="24"/>
    <b v="1"/>
    <x v="6"/>
    <x v="15"/>
    <n v="1.04"/>
    <n v="43.125"/>
    <x v="2534"/>
    <d v="2015-07-31T08:58:00"/>
  </r>
  <r>
    <n v="605"/>
    <s v="Teach Your Parents iPad (Canceled)"/>
    <s v="An iPad support care package for your parents / seniors."/>
    <n v="5000"/>
    <n v="131"/>
    <x v="2"/>
    <x v="0"/>
    <x v="0"/>
    <n v="1440318908"/>
    <n v="1436430908"/>
    <b v="0"/>
    <n v="8"/>
    <b v="0"/>
    <x v="3"/>
    <x v="37"/>
    <n v="0.03"/>
    <n v="16.375"/>
    <x v="2535"/>
    <d v="2015-08-23T08:35:0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n v="1"/>
    <b v="0"/>
    <x v="3"/>
    <x v="37"/>
    <n v="0"/>
    <n v="50"/>
    <x v="2536"/>
    <d v="2015-08-08T15:33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"/>
    <x v="20"/>
    <n v="1.06"/>
    <n v="22.642857142857142"/>
    <x v="2537"/>
    <d v="2015-07-23T18:02: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n v="73"/>
    <b v="0"/>
    <x v="3"/>
    <x v="25"/>
    <n v="0.43"/>
    <n v="89.191780821917803"/>
    <x v="2538"/>
    <d v="2015-08-20T20:00:39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n v="2"/>
    <b v="0"/>
    <x v="3"/>
    <x v="37"/>
    <n v="0.03"/>
    <n v="37.5"/>
    <x v="2539"/>
    <d v="2015-08-04T04:30:03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b v="0"/>
    <n v="3"/>
    <b v="0"/>
    <x v="0"/>
    <x v="34"/>
    <n v="0.01"/>
    <n v="120"/>
    <x v="2540"/>
    <d v="2015-08-20T20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x v="15"/>
    <n v="1.03"/>
    <n v="70.862068965517238"/>
    <x v="2541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x v="15"/>
    <n v="1.06"/>
    <n v="56.20192307692308"/>
    <x v="2542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n v="4"/>
    <b v="0"/>
    <x v="6"/>
    <x v="15"/>
    <n v="0.01"/>
    <n v="9.75"/>
    <x v="2543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x v="22"/>
    <n v="1.28"/>
    <n v="118.33613445378151"/>
    <x v="2544"/>
    <d v="2015-08-10T22:17:17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4"/>
    <x v="19"/>
    <n v="1.2"/>
    <n v="48.130434782608695"/>
    <x v="2545"/>
    <d v="2015-08-11T18:31:4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n v="1439644920"/>
    <n v="1436793939"/>
    <b v="0"/>
    <n v="39"/>
    <b v="0"/>
    <x v="3"/>
    <x v="37"/>
    <n v="0.17"/>
    <n v="111.41025641025641"/>
    <x v="2546"/>
    <d v="2015-08-15T13:22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"/>
    <x v="7"/>
    <n v="4.93"/>
    <n v="69.760961810466767"/>
    <x v="2547"/>
    <d v="2015-08-07T16:14: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n v="13"/>
    <b v="0"/>
    <x v="7"/>
    <x v="27"/>
    <n v="0.03"/>
    <n v="35.384615384615387"/>
    <x v="2548"/>
    <d v="2015-08-22T03:59:00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"/>
    <x v="1"/>
    <n v="1.81"/>
    <n v="33.315789473684212"/>
    <x v="2549"/>
    <d v="2015-08-22T18:00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n v="1441995769"/>
    <n v="1436811769"/>
    <b v="0"/>
    <n v="3"/>
    <b v="0"/>
    <x v="2"/>
    <x v="35"/>
    <n v="0.01"/>
    <n v="673.33333333333337"/>
    <x v="2550"/>
    <d v="2015-09-11T18:22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x v="7"/>
    <n v="1439318228"/>
    <n v="1436812628"/>
    <b v="0"/>
    <n v="0"/>
    <b v="0"/>
    <x v="3"/>
    <x v="37"/>
    <n v="0"/>
    <n v="0"/>
    <x v="2551"/>
    <d v="2015-08-11T18:37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"/>
    <x v="7"/>
    <n v="2.97"/>
    <n v="7.1902649656526005"/>
    <x v="2552"/>
    <d v="2015-08-15T07:50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4"/>
    <n v="1439455609"/>
    <n v="1436863609"/>
    <b v="1"/>
    <n v="450"/>
    <b v="1"/>
    <x v="3"/>
    <x v="7"/>
    <n v="1.02"/>
    <n v="147.68495555555555"/>
    <x v="2553"/>
    <d v="2015-08-13T08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3"/>
    <x v="25"/>
    <n v="1.19"/>
    <n v="151.31746031746033"/>
    <x v="2554"/>
    <d v="2015-08-13T13:40: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3"/>
    <x v="25"/>
    <n v="1.41"/>
    <n v="95.830623306233065"/>
    <x v="2555"/>
    <d v="2015-08-20T14:50:4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n v="7"/>
    <b v="0"/>
    <x v="6"/>
    <x v="15"/>
    <n v="0.09"/>
    <n v="80.714285714285708"/>
    <x v="2556"/>
    <d v="2015-08-01T0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x v="4"/>
    <n v="1439998674"/>
    <n v="1436888274"/>
    <b v="0"/>
    <n v="2174"/>
    <b v="1"/>
    <x v="3"/>
    <x v="25"/>
    <n v="14.6"/>
    <n v="134.3592456301748"/>
    <x v="2557"/>
    <d v="2015-08-19T15:37:54"/>
  </r>
  <r>
    <n v="1444"/>
    <s v="Expand the MillionairesLetter in the US Market!"/>
    <s v="We as a successfull german stock market newsletter publisher want expand in the US market!"/>
    <n v="4950"/>
    <n v="0"/>
    <x v="1"/>
    <x v="10"/>
    <x v="4"/>
    <n v="1442091462"/>
    <n v="1436907462"/>
    <b v="0"/>
    <n v="0"/>
    <b v="0"/>
    <x v="2"/>
    <x v="35"/>
    <n v="0"/>
    <n v="0"/>
    <x v="2558"/>
    <d v="2015-09-12T20:57: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x v="2"/>
    <n v="1439533019"/>
    <n v="1436941019"/>
    <b v="0"/>
    <n v="3"/>
    <b v="0"/>
    <x v="3"/>
    <x v="21"/>
    <n v="0.01"/>
    <n v="12"/>
    <x v="2559"/>
    <d v="2015-08-14T06:16:59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n v="1439298052"/>
    <n v="1436965252"/>
    <b v="0"/>
    <n v="9"/>
    <b v="0"/>
    <x v="0"/>
    <x v="31"/>
    <n v="0.08"/>
    <n v="37.555555555555557"/>
    <x v="2560"/>
    <d v="2015-08-11T13:00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2"/>
    <x v="14"/>
    <n v="1.36"/>
    <n v="59.973568281938327"/>
    <x v="2561"/>
    <d v="2015-09-05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x v="15"/>
    <n v="1.03"/>
    <n v="57.222222222222221"/>
    <x v="2562"/>
    <d v="2015-08-09T16:00:0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4"/>
    <x v="19"/>
    <n v="1.04"/>
    <n v="50.852631578947367"/>
    <x v="2563"/>
    <d v="2015-07-29T15:59: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0"/>
    <x v="0"/>
    <n v="2.14"/>
    <n v="144.69039145907473"/>
    <x v="2564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x v="22"/>
    <n v="1"/>
    <n v="80.16"/>
    <x v="2565"/>
    <d v="2015-09-13T18:11:52"/>
  </r>
  <r>
    <n v="3795"/>
    <s v="Duodeca"/>
    <s v="Poppin Productions are currently entering the development stage of their very first production -  &quot;Duodeca&quot;."/>
    <n v="600"/>
    <n v="10"/>
    <x v="1"/>
    <x v="1"/>
    <x v="1"/>
    <n v="1440801000"/>
    <n v="1437042490"/>
    <b v="0"/>
    <n v="2"/>
    <b v="0"/>
    <x v="6"/>
    <x v="29"/>
    <n v="0.02"/>
    <n v="5"/>
    <x v="2566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x v="15"/>
    <n v="1.01"/>
    <n v="36.474820143884891"/>
    <x v="2567"/>
    <d v="2015-07-31T16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x v="4"/>
    <n v="1439707236"/>
    <n v="1437115236"/>
    <b v="0"/>
    <n v="144"/>
    <b v="1"/>
    <x v="4"/>
    <x v="19"/>
    <n v="11.74"/>
    <n v="81.561805555555551"/>
    <x v="2568"/>
    <d v="2015-08-16T06:40:36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n v="1439734001"/>
    <n v="1437142547"/>
    <b v="0"/>
    <n v="1"/>
    <b v="0"/>
    <x v="0"/>
    <x v="34"/>
    <n v="0"/>
    <n v="20"/>
    <x v="2569"/>
    <d v="2015-08-16T14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x v="15"/>
    <n v="1.62"/>
    <n v="52.354838709677416"/>
    <x v="2570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n v="1"/>
    <b v="0"/>
    <x v="6"/>
    <x v="15"/>
    <n v="0.1"/>
    <n v="100"/>
    <x v="2571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x v="15"/>
    <n v="1.02"/>
    <n v="47.407407407407405"/>
    <x v="2572"/>
    <d v="2015-08-05T18:36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n v="1439931675"/>
    <n v="1437339675"/>
    <b v="0"/>
    <n v="6"/>
    <b v="0"/>
    <x v="7"/>
    <x v="27"/>
    <n v="0.02"/>
    <n v="76.666666666666671"/>
    <x v="2573"/>
    <d v="2015-08-18T21:01:15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n v="1439957176"/>
    <n v="1437365176"/>
    <b v="0"/>
    <n v="31"/>
    <b v="0"/>
    <x v="6"/>
    <x v="15"/>
    <n v="0.09"/>
    <n v="60.064516129032256"/>
    <x v="2574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x v="15"/>
    <n v="1.01"/>
    <n v="84.166666666666671"/>
    <x v="2575"/>
    <d v="2015-08-19T17:03:4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"/>
    <x v="20"/>
    <n v="1.02"/>
    <n v="53.421052631578945"/>
    <x v="2576"/>
    <d v="2015-08-19T17:15:12"/>
  </r>
  <r>
    <n v="1988"/>
    <s v="Phillip Michael Photography"/>
    <s v="Expressing art in an image!"/>
    <n v="6000"/>
    <n v="25"/>
    <x v="1"/>
    <x v="0"/>
    <x v="0"/>
    <n v="1440094742"/>
    <n v="1437502742"/>
    <b v="0"/>
    <n v="1"/>
    <b v="0"/>
    <x v="5"/>
    <x v="36"/>
    <n v="0"/>
    <n v="25"/>
    <x v="2577"/>
    <d v="2015-08-20T18:19:02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x v="15"/>
    <n v="1.1000000000000001"/>
    <n v="45.878378378378379"/>
    <x v="2578"/>
    <d v="2015-08-20T20:02:5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x v="15"/>
    <n v="1"/>
    <n v="50.000500000000002"/>
    <x v="2579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0"/>
    <x v="0"/>
    <n v="1.03"/>
    <n v="86.554621848739501"/>
    <x v="2580"/>
    <d v="2015-08-21T14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"/>
    <x v="24"/>
    <n v="1.07"/>
    <n v="267"/>
    <x v="2581"/>
    <d v="2015-08-21T17:55:13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n v="1442775956"/>
    <n v="1437591956"/>
    <b v="0"/>
    <n v="1"/>
    <b v="0"/>
    <x v="6"/>
    <x v="13"/>
    <n v="0"/>
    <n v="25"/>
    <x v="2582"/>
    <d v="2015-09-20T19:05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x v="2"/>
    <n v="1441119919"/>
    <n v="1437663919"/>
    <b v="0"/>
    <n v="29"/>
    <b v="0"/>
    <x v="3"/>
    <x v="25"/>
    <n v="0.01"/>
    <n v="30.310344827586206"/>
    <x v="2583"/>
    <d v="2015-09-01T15:05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1"/>
    <x v="8"/>
    <n v="1"/>
    <n v="74.06557377049181"/>
    <x v="258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x v="15"/>
    <n v="1"/>
    <n v="65.376811594202906"/>
    <x v="2585"/>
    <d v="2015-08-22T20:18:55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5"/>
    <x v="11"/>
    <n v="1.55"/>
    <n v="51.666666666666664"/>
    <x v="2586"/>
    <d v="2015-09-12T13:37:4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3"/>
    <x v="25"/>
    <n v="1.01"/>
    <n v="143.66666666666666"/>
    <x v="2587"/>
    <d v="2015-08-23T14:14:5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n v="1438959600"/>
    <n v="1437754137"/>
    <b v="0"/>
    <n v="3"/>
    <b v="0"/>
    <x v="6"/>
    <x v="15"/>
    <n v="0.03"/>
    <n v="10.666666666666666"/>
    <x v="2588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n v="1440412396"/>
    <n v="1437820396"/>
    <b v="0"/>
    <n v="1"/>
    <b v="0"/>
    <x v="6"/>
    <x v="15"/>
    <n v="0"/>
    <n v="25"/>
    <x v="2589"/>
    <d v="2015-08-24T10:33:16"/>
  </r>
  <r>
    <n v="1220"/>
    <s v="All The People"/>
    <s v="A beautiful photo art book of portraits and conversations with people that may expand your idea of gender."/>
    <n v="15000"/>
    <n v="15565"/>
    <x v="0"/>
    <x v="10"/>
    <x v="4"/>
    <n v="1440515112"/>
    <n v="1437923112"/>
    <b v="0"/>
    <n v="140"/>
    <b v="1"/>
    <x v="5"/>
    <x v="11"/>
    <n v="1.04"/>
    <n v="111.17857142857143"/>
    <x v="2590"/>
    <d v="2015-08-25T15:05:1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n v="3"/>
    <b v="0"/>
    <x v="7"/>
    <x v="27"/>
    <n v="0.01"/>
    <n v="50.333333333333336"/>
    <x v="2591"/>
    <d v="2015-08-25T17:34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0"/>
    <x v="0"/>
    <n v="1"/>
    <n v="46.230769230769234"/>
    <x v="2592"/>
    <d v="2015-08-10T22:49:5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"/>
    <x v="21"/>
    <n v="1.1499999999999999"/>
    <n v="120.30882352941177"/>
    <x v="2593"/>
    <d v="2015-08-25T23:52:0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n v="1443193130"/>
    <n v="1438009130"/>
    <b v="0"/>
    <n v="0"/>
    <b v="0"/>
    <x v="4"/>
    <x v="28"/>
    <n v="0"/>
    <n v="0"/>
    <x v="2594"/>
    <d v="2015-09-25T14:58:50"/>
  </r>
  <r>
    <n v="2378"/>
    <s v="KEEPUP INC (Canceled)"/>
    <s v="KEEPUP allows you to extend your social circle by introducing you to new people via your friends."/>
    <n v="110000"/>
    <n v="0"/>
    <x v="2"/>
    <x v="0"/>
    <x v="0"/>
    <n v="1440548330"/>
    <n v="1438042730"/>
    <b v="0"/>
    <n v="0"/>
    <b v="0"/>
    <x v="3"/>
    <x v="37"/>
    <n v="0"/>
    <n v="0"/>
    <x v="2595"/>
    <d v="2015-08-26T00:18: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x v="15"/>
    <n v="1.1000000000000001"/>
    <n v="24.444444444444443"/>
    <x v="2596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n v="0"/>
    <b v="0"/>
    <x v="6"/>
    <x v="15"/>
    <n v="0"/>
    <n v="0"/>
    <x v="2597"/>
    <d v="2015-08-27T15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5"/>
    <x v="11"/>
    <n v="2.5"/>
    <n v="66.015406593406595"/>
    <x v="2598"/>
    <d v="2015-08-27T19:15: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x v="15"/>
    <n v="1.06"/>
    <n v="75.714285714285708"/>
    <x v="2599"/>
    <d v="2015-08-09T16:00:00"/>
  </r>
  <r>
    <n v="2373"/>
    <s v="Cykelauktion.com (Canceled)"/>
    <s v="We want to create a safe marketplace for buying and selling bicycles."/>
    <n v="850000"/>
    <n v="50"/>
    <x v="2"/>
    <x v="7"/>
    <x v="7"/>
    <n v="1440863624"/>
    <n v="1438271624"/>
    <b v="0"/>
    <n v="1"/>
    <b v="0"/>
    <x v="3"/>
    <x v="37"/>
    <n v="0"/>
    <n v="50"/>
    <x v="2600"/>
    <d v="2015-08-29T15:53:4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b v="0"/>
    <n v="10"/>
    <b v="0"/>
    <x v="0"/>
    <x v="34"/>
    <n v="0.03"/>
    <n v="32.5"/>
    <x v="2601"/>
    <d v="2015-08-30T05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n v="1"/>
    <b v="0"/>
    <x v="6"/>
    <x v="15"/>
    <n v="0.01"/>
    <n v="10"/>
    <x v="2602"/>
    <d v="2015-08-31T16:04: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1"/>
    <x v="8"/>
    <n v="1.07"/>
    <n v="52.962839506172834"/>
    <x v="2603"/>
    <d v="2015-08-20T1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"/>
    <x v="21"/>
    <n v="1.1499999999999999"/>
    <n v="80.185489510489504"/>
    <x v="2604"/>
    <d v="2015-08-30T04:03:4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n v="72"/>
    <b v="0"/>
    <x v="1"/>
    <x v="3"/>
    <n v="0.4"/>
    <n v="44.444444444444443"/>
    <x v="2605"/>
    <d v="2015-08-28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x v="15"/>
    <n v="1.22"/>
    <n v="129.36170212765958"/>
    <x v="2606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x v="15"/>
    <n v="1.39"/>
    <n v="45.347826086956523"/>
    <x v="2607"/>
    <d v="2015-09-02T04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n v="0"/>
    <b v="0"/>
    <x v="5"/>
    <x v="40"/>
    <n v="0"/>
    <n v="0"/>
    <x v="2608"/>
    <d v="2015-09-02T06:47: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x v="15"/>
    <n v="1"/>
    <n v="262.11194029850748"/>
    <x v="2609"/>
    <d v="2015-09-10T03:59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x v="15"/>
    <n v="1.0900000000000001"/>
    <n v="136.45833333333334"/>
    <x v="2610"/>
    <d v="2015-08-24T02:00:00"/>
  </r>
  <r>
    <n v="1748"/>
    <s v="So It Is: Vancouver"/>
    <s v="Telling the story of the city through remarkable people who live in Vancouver today."/>
    <n v="50000"/>
    <n v="64974"/>
    <x v="0"/>
    <x v="2"/>
    <x v="2"/>
    <n v="1441234143"/>
    <n v="1438642143"/>
    <b v="0"/>
    <n v="181"/>
    <b v="1"/>
    <x v="5"/>
    <x v="11"/>
    <n v="1.3"/>
    <n v="358.97237569060775"/>
    <x v="2611"/>
    <d v="2015-09-02T22:49:0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x v="15"/>
    <n v="2.02"/>
    <n v="59.411764705882355"/>
    <x v="2612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n v="1443973546"/>
    <n v="1438789546"/>
    <b v="0"/>
    <n v="23"/>
    <b v="0"/>
    <x v="6"/>
    <x v="15"/>
    <n v="0.44"/>
    <n v="57.173913043478258"/>
    <x v="2613"/>
    <d v="2015-10-04T15:45: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5"/>
    <x v="11"/>
    <n v="4.18"/>
    <n v="84.905149051490511"/>
    <x v="2614"/>
    <d v="2015-09-04T16:11: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4"/>
    <x v="19"/>
    <n v="1"/>
    <n v="43.912280701754383"/>
    <x v="2615"/>
    <d v="2015-09-04T19:00:10"/>
  </r>
  <r>
    <n v="134"/>
    <s v="MARLEY'S GHOST (AMBASSADORS OF STEAM) (Canceled)"/>
    <s v="steampunk  remake of &quot;a Christmas carol&quot;"/>
    <n v="5000"/>
    <n v="0"/>
    <x v="2"/>
    <x v="0"/>
    <x v="0"/>
    <n v="1441386000"/>
    <n v="1438811418"/>
    <b v="0"/>
    <n v="0"/>
    <b v="0"/>
    <x v="0"/>
    <x v="31"/>
    <n v="0"/>
    <n v="0"/>
    <x v="2616"/>
    <d v="2015-09-04T17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x v="2"/>
    <n v="1441378800"/>
    <n v="1438873007"/>
    <b v="0"/>
    <n v="56"/>
    <b v="1"/>
    <x v="3"/>
    <x v="24"/>
    <n v="1.05"/>
    <n v="373.55803571428572"/>
    <x v="2617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x v="15"/>
    <n v="1.05"/>
    <n v="39.375"/>
    <x v="2618"/>
    <d v="2015-08-31T17:31:15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n v="3"/>
    <b v="0"/>
    <x v="7"/>
    <x v="27"/>
    <n v="7.0000000000000007E-2"/>
    <n v="108.33333333333333"/>
    <x v="2619"/>
    <d v="2015-09-06T02:36:4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x v="15"/>
    <n v="1.02"/>
    <n v="24.285714285714285"/>
    <x v="2620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n v="0"/>
    <b v="0"/>
    <x v="0"/>
    <x v="2"/>
    <n v="0"/>
    <n v="0"/>
    <x v="2621"/>
    <d v="2015-09-06T14:46:0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n v="1441516200"/>
    <n v="1438959121"/>
    <b v="0"/>
    <n v="1"/>
    <b v="0"/>
    <x v="3"/>
    <x v="37"/>
    <n v="0"/>
    <n v="10"/>
    <x v="2622"/>
    <d v="2015-09-06T05:10:0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n v="0"/>
    <b v="0"/>
    <x v="7"/>
    <x v="27"/>
    <n v="0"/>
    <n v="0"/>
    <x v="2623"/>
    <d v="2015-09-07T02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x v="3"/>
    <n v="1441619275"/>
    <n v="1439027275"/>
    <b v="0"/>
    <n v="0"/>
    <b v="0"/>
    <x v="7"/>
    <x v="27"/>
    <n v="0"/>
    <n v="0"/>
    <x v="2624"/>
    <d v="2015-09-07T09:47:5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n v="3"/>
    <b v="0"/>
    <x v="6"/>
    <x v="15"/>
    <n v="0.03"/>
    <n v="61.666666666666664"/>
    <x v="2625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x v="15"/>
    <n v="1.04"/>
    <n v="54.55263157894737"/>
    <x v="2626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4"/>
    <n v="1443014756"/>
    <n v="1439126756"/>
    <b v="1"/>
    <n v="97"/>
    <b v="1"/>
    <x v="6"/>
    <x v="13"/>
    <n v="1.29"/>
    <n v="53.164948453608247"/>
    <x v="2627"/>
    <d v="2015-09-23T13:2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n v="535"/>
    <b v="0"/>
    <x v="3"/>
    <x v="21"/>
    <n v="0.08"/>
    <n v="78.666205607476627"/>
    <x v="2628"/>
    <d v="2015-09-09T07:31:09"/>
  </r>
  <r>
    <n v="3076"/>
    <s v="10,000 Hours"/>
    <s v="Helping female comedians get in their 10,000 Hours of practice!"/>
    <n v="10000"/>
    <n v="1506"/>
    <x v="1"/>
    <x v="0"/>
    <x v="0"/>
    <n v="1444405123"/>
    <n v="1439221123"/>
    <b v="0"/>
    <n v="50"/>
    <b v="0"/>
    <x v="6"/>
    <x v="13"/>
    <n v="0.15"/>
    <n v="30.12"/>
    <x v="2629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n v="0"/>
    <b v="0"/>
    <x v="6"/>
    <x v="29"/>
    <n v="0"/>
    <n v="0"/>
    <x v="2630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x v="5"/>
    <n v="1441837879"/>
    <n v="1439245879"/>
    <b v="0"/>
    <n v="1"/>
    <b v="0"/>
    <x v="6"/>
    <x v="13"/>
    <n v="0.03"/>
    <n v="200"/>
    <x v="2631"/>
    <d v="2015-09-09T22:31:19"/>
  </r>
  <r>
    <n v="764"/>
    <s v="[JOE]KES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n v="0"/>
    <b v="0"/>
    <x v="2"/>
    <x v="4"/>
    <n v="0"/>
    <n v="0"/>
    <x v="2632"/>
    <d v="2015-09-10T04:09:2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x v="15"/>
    <n v="1.01"/>
    <n v="95.952380952380949"/>
    <x v="2633"/>
    <d v="2015-09-06T13:47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"/>
    <x v="3"/>
    <n v="1"/>
    <n v="250"/>
    <x v="2634"/>
    <d v="2015-10-10T22:28:04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6"/>
    <x v="13"/>
    <n v="1.27"/>
    <n v="50.88"/>
    <x v="2635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n v="0"/>
    <b v="0"/>
    <x v="6"/>
    <x v="15"/>
    <n v="0"/>
    <n v="0"/>
    <x v="2636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n v="0"/>
    <b v="0"/>
    <x v="0"/>
    <x v="2"/>
    <n v="0"/>
    <n v="0"/>
    <x v="2637"/>
    <d v="2015-10-11T15:07: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1"/>
    <x v="8"/>
    <n v="1.01"/>
    <n v="43.7"/>
    <x v="2638"/>
    <d v="2015-10-08T03:59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x v="22"/>
    <n v="1.0900000000000001"/>
    <n v="66.346149825783982"/>
    <x v="2639"/>
    <d v="2015-09-15T19:39:00"/>
  </r>
  <r>
    <n v="3988"/>
    <s v="Folk-Tales: What Stories Do Your Folks Tell?"/>
    <s v="An evening of of stories based both in myth and truth."/>
    <n v="1500"/>
    <n v="32"/>
    <x v="1"/>
    <x v="0"/>
    <x v="0"/>
    <n v="1440813413"/>
    <n v="1439517413"/>
    <b v="0"/>
    <n v="4"/>
    <b v="0"/>
    <x v="6"/>
    <x v="15"/>
    <n v="0.02"/>
    <n v="8"/>
    <x v="2640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x v="22"/>
    <n v="1"/>
    <n v="606.82242424242418"/>
    <x v="2641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x v="15"/>
    <n v="1.1100000000000001"/>
    <n v="57.626943005181346"/>
    <x v="2642"/>
    <d v="2015-09-12T03:59:00"/>
  </r>
  <r>
    <n v="578"/>
    <s v="weBuy Crowdsourced Shopping"/>
    <s v="weBuy trade built on technology and Crowd Sourced Power"/>
    <n v="125000"/>
    <n v="14"/>
    <x v="1"/>
    <x v="1"/>
    <x v="1"/>
    <n v="1441633993"/>
    <n v="1439560393"/>
    <b v="0"/>
    <n v="7"/>
    <b v="0"/>
    <x v="3"/>
    <x v="37"/>
    <n v="0"/>
    <n v="2"/>
    <x v="2643"/>
    <d v="2015-09-07T13:53:13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x v="15"/>
    <n v="1.01"/>
    <n v="59.166666666666664"/>
    <x v="2644"/>
    <d v="2015-08-29T03:59:00"/>
  </r>
  <r>
    <n v="1050"/>
    <s v="The (Secular) Barbershop Podcast (Canceled)"/>
    <s v="Secularism is on the rise and I hear you.Talk to me."/>
    <n v="2500"/>
    <n v="0"/>
    <x v="2"/>
    <x v="0"/>
    <x v="0"/>
    <n v="1442257677"/>
    <n v="1439665677"/>
    <b v="0"/>
    <n v="0"/>
    <b v="0"/>
    <x v="8"/>
    <x v="39"/>
    <n v="0"/>
    <n v="0"/>
    <x v="2645"/>
    <d v="2015-09-14T19:07:5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n v="2"/>
    <b v="0"/>
    <x v="2"/>
    <x v="35"/>
    <n v="0.01"/>
    <n v="27.5"/>
    <x v="2646"/>
    <d v="2015-09-15T11:11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x v="15"/>
    <n v="1.1399999999999999"/>
    <n v="40.714285714285715"/>
    <x v="2647"/>
    <d v="2015-09-17T03:59:00"/>
  </r>
  <r>
    <n v="2859"/>
    <s v="Grover Theatre Company (GTC)"/>
    <s v="A theatre company that will create works to inspire young people and get everyone involved."/>
    <n v="2000"/>
    <n v="35"/>
    <x v="1"/>
    <x v="3"/>
    <x v="3"/>
    <n v="1444984904"/>
    <n v="1439800904"/>
    <b v="0"/>
    <n v="1"/>
    <b v="0"/>
    <x v="6"/>
    <x v="15"/>
    <n v="0.02"/>
    <n v="35"/>
    <x v="2648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n v="12"/>
    <b v="0"/>
    <x v="6"/>
    <x v="15"/>
    <n v="0.11"/>
    <n v="45.833333333333336"/>
    <x v="2649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x v="15"/>
    <n v="1.1399999999999999"/>
    <n v="88.7734375"/>
    <x v="2650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6"/>
    <x v="13"/>
    <n v="1.07"/>
    <n v="45.536585365853661"/>
    <x v="2651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x v="15"/>
    <n v="1.01"/>
    <n v="35.952380952380949"/>
    <x v="2652"/>
    <d v="2015-09-11T18:19:55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n v="1442457112"/>
    <n v="1439865112"/>
    <b v="0"/>
    <n v="2"/>
    <b v="0"/>
    <x v="7"/>
    <x v="27"/>
    <n v="0.02"/>
    <n v="72.5"/>
    <x v="2653"/>
    <d v="2015-09-17T02:31:52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5"/>
    <x v="11"/>
    <n v="1.06"/>
    <n v="151.24431818181819"/>
    <x v="2654"/>
    <d v="2015-09-27T14:20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4"/>
    <x v="19"/>
    <n v="4.04"/>
    <n v="82.396874999999994"/>
    <x v="2655"/>
    <d v="2015-09-17T14:5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x v="15"/>
    <n v="1"/>
    <n v="41.029411764705884"/>
    <x v="2656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n v="17"/>
    <b v="0"/>
    <x v="6"/>
    <x v="15"/>
    <n v="0.61"/>
    <n v="179.11764705882354"/>
    <x v="2657"/>
    <d v="2015-09-28T02:49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"/>
    <x v="24"/>
    <n v="1.59"/>
    <n v="77.327718446601949"/>
    <x v="2658"/>
    <d v="2015-09-2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b v="0"/>
    <n v="12"/>
    <b v="0"/>
    <x v="0"/>
    <x v="34"/>
    <n v="0.45"/>
    <n v="185.83333333333334"/>
    <x v="2659"/>
    <d v="2015-09-19T03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n v="0"/>
    <b v="0"/>
    <x v="6"/>
    <x v="29"/>
    <n v="0"/>
    <n v="0"/>
    <x v="2660"/>
    <d v="2015-09-19T06:37:3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x v="15"/>
    <n v="1.01"/>
    <n v="59.117647058823529"/>
    <x v="2661"/>
    <d v="2015-10-05T16:00:00"/>
  </r>
  <r>
    <n v="2379"/>
    <s v="SelectCooks.com (Canceled)"/>
    <s v="Selectcooks.com is a community marketplace for people to list, find and hire chefs."/>
    <n v="30000"/>
    <n v="0"/>
    <x v="2"/>
    <x v="0"/>
    <x v="0"/>
    <n v="1444004616"/>
    <n v="1440116616"/>
    <b v="0"/>
    <n v="0"/>
    <b v="0"/>
    <x v="3"/>
    <x v="37"/>
    <n v="0"/>
    <n v="0"/>
    <x v="2662"/>
    <d v="2015-10-05T00:23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n v="5"/>
    <b v="0"/>
    <x v="6"/>
    <x v="13"/>
    <n v="0"/>
    <n v="420.6"/>
    <x v="2663"/>
    <d v="2015-09-20T04:21: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n v="0"/>
    <b v="0"/>
    <x v="7"/>
    <x v="27"/>
    <n v="0"/>
    <n v="0"/>
    <x v="2664"/>
    <d v="2015-10-09T17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x v="15"/>
    <n v="1.21"/>
    <n v="71.785714285714292"/>
    <x v="2665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n v="8"/>
    <b v="0"/>
    <x v="0"/>
    <x v="2"/>
    <n v="0.1"/>
    <n v="71.25"/>
    <x v="2666"/>
    <d v="2015-10-21T17:26:21"/>
  </r>
  <r>
    <n v="191"/>
    <s v="Trillion: Feature Film"/>
    <s v="A young boy passionate about Astronomy and Chemistry tracks down an astroid that scientists said would never hit earth."/>
    <n v="5000"/>
    <n v="250"/>
    <x v="1"/>
    <x v="3"/>
    <x v="3"/>
    <n v="1443782138"/>
    <n v="1440326138"/>
    <b v="0"/>
    <n v="3"/>
    <b v="0"/>
    <x v="0"/>
    <x v="34"/>
    <n v="0.05"/>
    <n v="83.333333333333329"/>
    <x v="2667"/>
    <d v="2015-10-02T10:35:3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x v="6"/>
    <n v="1444657593"/>
    <n v="1440337593"/>
    <b v="0"/>
    <n v="0"/>
    <b v="0"/>
    <x v="0"/>
    <x v="31"/>
    <n v="0"/>
    <n v="0"/>
    <x v="2668"/>
    <d v="2015-10-12T13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x v="15"/>
    <n v="1.02"/>
    <n v="141.29166666666666"/>
    <x v="2669"/>
    <d v="2015-09-13T00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n v="1443039001"/>
    <n v="1440447001"/>
    <b v="0"/>
    <n v="14"/>
    <b v="0"/>
    <x v="7"/>
    <x v="27"/>
    <n v="0.39"/>
    <n v="83.571428571428569"/>
    <x v="2670"/>
    <d v="2015-09-23T20:10:0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"/>
    <x v="1"/>
    <n v="1.1599999999999999"/>
    <n v="35.615384615384613"/>
    <x v="2671"/>
    <d v="2015-09-23T20:27:39"/>
  </r>
  <r>
    <n v="1590"/>
    <s v="An Italian Adventure"/>
    <s v="Discover Italy through photography."/>
    <n v="60000"/>
    <n v="1020"/>
    <x v="1"/>
    <x v="13"/>
    <x v="4"/>
    <n v="1443040464"/>
    <n v="1440448464"/>
    <b v="0"/>
    <n v="2"/>
    <b v="0"/>
    <x v="5"/>
    <x v="32"/>
    <n v="0.02"/>
    <n v="510"/>
    <x v="2672"/>
    <d v="2015-09-23T20:34: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n v="1442440800"/>
    <n v="1440497876"/>
    <b v="0"/>
    <n v="4"/>
    <b v="0"/>
    <x v="6"/>
    <x v="13"/>
    <n v="0.04"/>
    <n v="10.25"/>
    <x v="2673"/>
    <d v="2015-09-16T22:00:00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n v="1442509200"/>
    <n v="1440513832"/>
    <b v="0"/>
    <n v="0"/>
    <b v="0"/>
    <x v="5"/>
    <x v="40"/>
    <n v="0"/>
    <n v="0"/>
    <x v="2674"/>
    <d v="2015-09-17T17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x v="4"/>
    <n v="1443121765"/>
    <n v="1440529765"/>
    <b v="0"/>
    <n v="2"/>
    <b v="0"/>
    <x v="3"/>
    <x v="24"/>
    <n v="0"/>
    <n v="550"/>
    <x v="2675"/>
    <d v="2015-09-24T19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x v="2"/>
    <n v="1443127082"/>
    <n v="1440535082"/>
    <b v="0"/>
    <n v="50"/>
    <b v="1"/>
    <x v="1"/>
    <x v="20"/>
    <n v="1.1000000000000001"/>
    <n v="43.82"/>
    <x v="2676"/>
    <d v="2015-09-24T20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x v="5"/>
    <n v="1443149759"/>
    <n v="1440557759"/>
    <b v="0"/>
    <n v="0"/>
    <b v="0"/>
    <x v="3"/>
    <x v="37"/>
    <n v="0"/>
    <n v="0"/>
    <x v="2677"/>
    <d v="2015-09-25T02:55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n v="1443224622"/>
    <n v="1440632622"/>
    <b v="0"/>
    <n v="6"/>
    <b v="0"/>
    <x v="6"/>
    <x v="29"/>
    <n v="0.25"/>
    <n v="41.666666666666664"/>
    <x v="2678"/>
    <d v="2015-09-25T23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7"/>
    <x v="26"/>
    <n v="1.73"/>
    <n v="75.130434782608702"/>
    <x v="2679"/>
    <d v="2015-09-26T04:33:4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x v="15"/>
    <n v="1.56"/>
    <n v="38.284313725490193"/>
    <x v="2680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n v="1"/>
    <b v="0"/>
    <x v="6"/>
    <x v="15"/>
    <n v="0"/>
    <n v="25"/>
    <x v="2681"/>
    <d v="2015-10-26T18:58: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b v="0"/>
    <n v="0"/>
    <b v="0"/>
    <x v="0"/>
    <x v="34"/>
    <n v="0"/>
    <n v="0"/>
    <x v="2682"/>
    <d v="2015-10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x v="2"/>
    <n v="1443379104"/>
    <n v="1440787104"/>
    <b v="0"/>
    <n v="7"/>
    <b v="0"/>
    <x v="7"/>
    <x v="38"/>
    <n v="0.03"/>
    <n v="40.142857142857146"/>
    <x v="2683"/>
    <d v="2015-09-27T18:38:24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n v="1441814400"/>
    <n v="1440807846"/>
    <b v="0"/>
    <n v="0"/>
    <b v="0"/>
    <x v="1"/>
    <x v="33"/>
    <n v="0"/>
    <n v="0"/>
    <x v="2684"/>
    <d v="2015-09-09T16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n v="9"/>
    <b v="0"/>
    <x v="6"/>
    <x v="15"/>
    <n v="0.22"/>
    <n v="48.555555555555557"/>
    <x v="2685"/>
    <d v="2015-09-16T05:37:27"/>
  </r>
  <r>
    <n v="3060"/>
    <s v="Save the Roxy Theatre in Bremerton WA"/>
    <s v="Save the historic Roxy theatre in Bremerton WA from being repurposed as office space."/>
    <n v="220000"/>
    <n v="335"/>
    <x v="1"/>
    <x v="0"/>
    <x v="0"/>
    <n v="1443422134"/>
    <n v="1440830134"/>
    <b v="0"/>
    <n v="6"/>
    <b v="0"/>
    <x v="6"/>
    <x v="13"/>
    <n v="0"/>
    <n v="55.833333333333336"/>
    <x v="2686"/>
    <d v="2015-09-28T06:35:34"/>
  </r>
  <r>
    <n v="1582"/>
    <s v="Scenes from New Orleans"/>
    <s v="I create canvas prints of images from in and around New Orleans"/>
    <n v="1000"/>
    <n v="93"/>
    <x v="1"/>
    <x v="0"/>
    <x v="0"/>
    <n v="1445894400"/>
    <n v="1440961053"/>
    <b v="0"/>
    <n v="3"/>
    <b v="0"/>
    <x v="5"/>
    <x v="32"/>
    <n v="0.09"/>
    <n v="31"/>
    <x v="2687"/>
    <d v="2015-10-26T21:2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n v="9"/>
    <b v="0"/>
    <x v="6"/>
    <x v="13"/>
    <n v="0.02"/>
    <n v="67.777777777777771"/>
    <x v="2688"/>
    <d v="2015-09-29T21:12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n v="1443675540"/>
    <n v="1441022120"/>
    <b v="0"/>
    <n v="121"/>
    <b v="0"/>
    <x v="3"/>
    <x v="37"/>
    <n v="0.21"/>
    <n v="105.93388429752066"/>
    <x v="2689"/>
    <d v="2015-10-01T04:59:0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5"/>
    <x v="11"/>
    <n v="1.46"/>
    <n v="91.882882882882882"/>
    <x v="2690"/>
    <d v="2015-10-02T23:0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x v="4"/>
    <n v="1443808800"/>
    <n v="1441048658"/>
    <b v="1"/>
    <n v="122"/>
    <b v="0"/>
    <x v="5"/>
    <x v="11"/>
    <n v="0.36"/>
    <n v="67.139344262295083"/>
    <x v="2691"/>
    <d v="2015-10-02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n v="67"/>
    <b v="0"/>
    <x v="6"/>
    <x v="13"/>
    <n v="0.67"/>
    <n v="99.761194029850742"/>
    <x v="2692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n v="12"/>
    <b v="0"/>
    <x v="6"/>
    <x v="15"/>
    <n v="0.02"/>
    <n v="70.166666666666671"/>
    <x v="2693"/>
    <d v="2015-10-01T15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n v="1444144222"/>
    <n v="1441120222"/>
    <b v="0"/>
    <n v="17"/>
    <b v="0"/>
    <x v="0"/>
    <x v="34"/>
    <n v="0.16"/>
    <n v="76.470588235294116"/>
    <x v="2694"/>
    <d v="2015-10-06T15:10:22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x v="15"/>
    <n v="1.03"/>
    <n v="44.847826086956523"/>
    <x v="2695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x v="15"/>
    <n v="1.05"/>
    <n v="80.400000000000006"/>
    <x v="2696"/>
    <d v="2015-10-06T16:44: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n v="0"/>
    <b v="0"/>
    <x v="1"/>
    <x v="6"/>
    <n v="0"/>
    <n v="0"/>
    <x v="2697"/>
    <d v="2015-09-21T17:22:11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n v="3"/>
    <b v="0"/>
    <x v="3"/>
    <x v="37"/>
    <n v="0"/>
    <n v="18.333333333333332"/>
    <x v="2698"/>
    <d v="2015-10-01T19:02:22"/>
  </r>
  <r>
    <n v="2464"/>
    <s v="The Enemy Feathers NEW EP"/>
    <s v="The Enemy Feathers are passing the proverbial hat to see if we can raise enough money to complete Our NEW EP"/>
    <n v="2000"/>
    <n v="2222"/>
    <x v="0"/>
    <x v="2"/>
    <x v="2"/>
    <n v="1443641340"/>
    <n v="1441143397"/>
    <b v="0"/>
    <n v="43"/>
    <b v="1"/>
    <x v="1"/>
    <x v="3"/>
    <n v="1.1100000000000001"/>
    <n v="51.674418604651166"/>
    <x v="2699"/>
    <d v="2015-09-30T19:29:00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n v="1445898356"/>
    <n v="1441146356"/>
    <b v="0"/>
    <n v="0"/>
    <b v="0"/>
    <x v="3"/>
    <x v="37"/>
    <n v="0"/>
    <n v="0"/>
    <x v="2700"/>
    <d v="2015-10-26T22:25:5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b v="0"/>
    <n v="33"/>
    <b v="0"/>
    <x v="0"/>
    <x v="34"/>
    <n v="0.25"/>
    <n v="91.818181818181813"/>
    <x v="2701"/>
    <d v="2015-10-01T05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n v="2"/>
    <b v="0"/>
    <x v="3"/>
    <x v="37"/>
    <n v="0"/>
    <n v="26"/>
    <x v="2702"/>
    <d v="2015-10-17T16:01:5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x v="15"/>
    <n v="1.06"/>
    <n v="103.95098039215686"/>
    <x v="2703"/>
    <d v="2015-09-23T14:21:26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n v="57"/>
    <b v="0"/>
    <x v="2"/>
    <x v="4"/>
    <n v="0.51"/>
    <n v="63.122807017543863"/>
    <x v="2704"/>
    <d v="2015-10-11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x v="3"/>
    <n v="1444525200"/>
    <n v="1441339242"/>
    <b v="1"/>
    <n v="1251"/>
    <b v="1"/>
    <x v="3"/>
    <x v="21"/>
    <n v="1.44"/>
    <n v="74.639488409272587"/>
    <x v="2705"/>
    <d v="2015-10-11T0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x v="7"/>
    <n v="1444027186"/>
    <n v="1441435186"/>
    <b v="0"/>
    <n v="4"/>
    <b v="0"/>
    <x v="7"/>
    <x v="27"/>
    <n v="0"/>
    <n v="306"/>
    <x v="2706"/>
    <d v="2015-10-05T06:39:4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x v="15"/>
    <n v="1.01"/>
    <n v="131.13620817843866"/>
    <x v="2707"/>
    <d v="2015-09-29T03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5"/>
    <x v="11"/>
    <n v="1.2"/>
    <n v="7.5"/>
    <x v="2708"/>
    <d v="2015-10-05T18:56:01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n v="0"/>
    <b v="0"/>
    <x v="6"/>
    <x v="15"/>
    <n v="0"/>
    <n v="0"/>
    <x v="2709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6"/>
    <x v="13"/>
    <n v="1.28"/>
    <n v="51.891891891891895"/>
    <x v="2710"/>
    <d v="2015-10-06T16:30:47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x v="15"/>
    <n v="1"/>
    <n v="209.83870967741936"/>
    <x v="2711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x v="15"/>
    <n v="1"/>
    <n v="98.30927835051547"/>
    <x v="2712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x v="4"/>
    <n v="1444291193"/>
    <n v="1441699193"/>
    <b v="1"/>
    <n v="187"/>
    <b v="1"/>
    <x v="6"/>
    <x v="13"/>
    <n v="1.2"/>
    <n v="64.160481283422456"/>
    <x v="2713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n v="21"/>
    <b v="0"/>
    <x v="6"/>
    <x v="13"/>
    <n v="0.01"/>
    <n v="56.342380952380957"/>
    <x v="2714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n v="0"/>
    <b v="0"/>
    <x v="6"/>
    <x v="29"/>
    <n v="0"/>
    <n v="0"/>
    <x v="2715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n v="3"/>
    <b v="0"/>
    <x v="6"/>
    <x v="13"/>
    <n v="0"/>
    <n v="201.66666666666666"/>
    <x v="2716"/>
    <d v="2015-10-08T19:00:21"/>
  </r>
  <r>
    <n v="202"/>
    <s v="Modern Gangsters"/>
    <s v="new web series created by jonney terry"/>
    <n v="6000"/>
    <n v="0"/>
    <x v="1"/>
    <x v="0"/>
    <x v="0"/>
    <n v="1444337940"/>
    <n v="1441750564"/>
    <b v="0"/>
    <n v="0"/>
    <b v="0"/>
    <x v="0"/>
    <x v="34"/>
    <n v="0"/>
    <n v="0"/>
    <x v="2717"/>
    <d v="2015-10-08T20:59:00"/>
  </r>
  <r>
    <n v="15"/>
    <s v="Cien&amp;Cia"/>
    <s v="Cien&amp;Cia es un proyecto transmedia para televisiÃ³n; la finalidad de la venta de camisetas es financiar el reality (Factual)."/>
    <n v="2000"/>
    <n v="2132"/>
    <x v="0"/>
    <x v="12"/>
    <x v="4"/>
    <n v="1443384840"/>
    <n v="1441790658"/>
    <b v="0"/>
    <n v="98"/>
    <b v="1"/>
    <x v="0"/>
    <x v="22"/>
    <n v="1.07"/>
    <n v="21.755102040816325"/>
    <x v="2718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x v="15"/>
    <n v="1.1000000000000001"/>
    <n v="35.96153846153846"/>
    <x v="2719"/>
    <d v="2015-10-06T22:59:00"/>
  </r>
  <r>
    <n v="1589"/>
    <s v="A Side Of The World In Canvas"/>
    <s v="I want to be able to have my own photography inside a canvas and have it be displayed everywhere."/>
    <n v="1200"/>
    <n v="0"/>
    <x v="1"/>
    <x v="0"/>
    <x v="0"/>
    <n v="1444433886"/>
    <n v="1441841886"/>
    <b v="0"/>
    <n v="0"/>
    <b v="0"/>
    <x v="5"/>
    <x v="32"/>
    <n v="0"/>
    <n v="0"/>
    <x v="2720"/>
    <d v="2015-10-09T23:38:0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n v="8"/>
    <b v="0"/>
    <x v="3"/>
    <x v="25"/>
    <n v="0.02"/>
    <n v="51.375"/>
    <x v="2721"/>
    <d v="2015-11-09T01:21:33"/>
  </r>
  <r>
    <n v="2861"/>
    <s v="Julius Caesar"/>
    <s v="The University of Queensland Drama Production Course is putting on an adaptation of William Shakespeares Julius Caesar"/>
    <n v="250"/>
    <n v="80"/>
    <x v="1"/>
    <x v="3"/>
    <x v="3"/>
    <n v="1443103848"/>
    <n v="1441894248"/>
    <b v="0"/>
    <n v="3"/>
    <b v="0"/>
    <x v="6"/>
    <x v="15"/>
    <n v="0.32"/>
    <n v="26.666666666666668"/>
    <x v="2722"/>
    <d v="2015-09-24T14:10:48"/>
  </r>
  <r>
    <n v="1309"/>
    <s v="CORE : Roam (Canceled)"/>
    <s v="Wicked fun and built for excitement, CORE is the safest and most versatile speaker you've ever worn."/>
    <n v="11500"/>
    <n v="12879"/>
    <x v="2"/>
    <x v="0"/>
    <x v="0"/>
    <n v="1444943468"/>
    <n v="1441919468"/>
    <b v="0"/>
    <n v="35"/>
    <b v="0"/>
    <x v="3"/>
    <x v="25"/>
    <n v="1.1200000000000001"/>
    <n v="367.97142857142859"/>
    <x v="2723"/>
    <d v="2015-10-15T21:11:08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n v="1443906000"/>
    <n v="1441955269"/>
    <b v="0"/>
    <n v="2"/>
    <b v="0"/>
    <x v="7"/>
    <x v="38"/>
    <n v="0.01"/>
    <n v="15"/>
    <x v="2724"/>
    <d v="2015-10-03T21:00:00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n v="3"/>
    <b v="0"/>
    <x v="6"/>
    <x v="15"/>
    <n v="0.05"/>
    <n v="183.33333333333334"/>
    <x v="2725"/>
    <d v="2015-10-11T15:29:05"/>
  </r>
  <r>
    <n v="1435"/>
    <s v="Trilogy of Crystals, book 1, translation"/>
    <s v="English translation of the first book from a sword and sorcery Fantasy trilogy, by Paolo Parente"/>
    <n v="15000"/>
    <n v="15"/>
    <x v="1"/>
    <x v="13"/>
    <x v="4"/>
    <n v="1444589020"/>
    <n v="1441997020"/>
    <b v="0"/>
    <n v="2"/>
    <b v="0"/>
    <x v="2"/>
    <x v="35"/>
    <n v="0"/>
    <n v="7.5"/>
    <x v="2726"/>
    <d v="2015-10-11T18:43:40"/>
  </r>
  <r>
    <n v="196"/>
    <s v="Thunder Under Control"/>
    <s v="A moving short film about a retired female boxer who develops a relationship with a young journalist who idolises her"/>
    <n v="3500"/>
    <n v="1465"/>
    <x v="1"/>
    <x v="1"/>
    <x v="1"/>
    <n v="1444510800"/>
    <n v="1442062898"/>
    <b v="0"/>
    <n v="19"/>
    <b v="0"/>
    <x v="0"/>
    <x v="34"/>
    <n v="0.42"/>
    <n v="77.10526315789474"/>
    <x v="2727"/>
    <d v="2015-10-10T21:00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x v="2"/>
    <n v="1444740089"/>
    <n v="1442148089"/>
    <b v="0"/>
    <n v="0"/>
    <b v="0"/>
    <x v="7"/>
    <x v="27"/>
    <n v="0"/>
    <n v="0"/>
    <x v="2728"/>
    <d v="2015-10-13T12:41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0"/>
    <x v="0"/>
    <n v="1.7"/>
    <n v="90.579148936170213"/>
    <x v="2729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n v="1"/>
    <b v="0"/>
    <x v="6"/>
    <x v="15"/>
    <n v="0.05"/>
    <n v="10"/>
    <x v="2730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x v="15"/>
    <n v="1.1599999999999999"/>
    <n v="55.333333333333336"/>
    <x v="2731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x v="15"/>
    <n v="1.03"/>
    <n v="115.87323943661971"/>
    <x v="2732"/>
    <d v="2015-10-09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n v="36"/>
    <b v="0"/>
    <x v="3"/>
    <x v="25"/>
    <n v="0.73"/>
    <n v="405.5"/>
    <x v="2733"/>
    <d v="2015-10-15T02:30:53"/>
  </r>
  <r>
    <n v="2199"/>
    <s v="Decadolo. Flip it!"/>
    <s v="A new strategic board game designed to flip out your opponent."/>
    <n v="9000"/>
    <n v="13228"/>
    <x v="0"/>
    <x v="9"/>
    <x v="4"/>
    <n v="1444903198"/>
    <n v="1442311198"/>
    <b v="1"/>
    <n v="251"/>
    <b v="1"/>
    <x v="4"/>
    <x v="19"/>
    <n v="1.47"/>
    <n v="52.701195219123505"/>
    <x v="2734"/>
    <d v="2015-10-15T09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x v="9"/>
    <n v="1444940558"/>
    <n v="1442348558"/>
    <b v="0"/>
    <n v="1"/>
    <b v="0"/>
    <x v="3"/>
    <x v="37"/>
    <n v="0"/>
    <n v="10"/>
    <x v="2735"/>
    <d v="2015-10-15T20:22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0"/>
    <x v="0"/>
    <n v="1.1299999999999999"/>
    <n v="203.63063063063063"/>
    <x v="2736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n v="2"/>
    <b v="0"/>
    <x v="6"/>
    <x v="13"/>
    <n v="0"/>
    <n v="87.5"/>
    <x v="2737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0"/>
    <x v="0"/>
    <n v="1.17"/>
    <n v="89.38643312101911"/>
    <x v="2738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x v="15"/>
    <n v="1.1000000000000001"/>
    <n v="61.022222222222226"/>
    <x v="2739"/>
    <d v="2015-10-17T07:00:10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x v="1"/>
    <n v="1445093578"/>
    <n v="1442501578"/>
    <b v="0"/>
    <n v="0"/>
    <b v="0"/>
    <x v="3"/>
    <x v="37"/>
    <n v="0"/>
    <n v="0"/>
    <x v="2740"/>
    <d v="2015-10-17T14:52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x v="4"/>
    <n v="1446331500"/>
    <n v="1442531217"/>
    <b v="0"/>
    <n v="285"/>
    <b v="0"/>
    <x v="3"/>
    <x v="30"/>
    <n v="0.39"/>
    <n v="117.49473684210527"/>
    <x v="2741"/>
    <d v="2015-10-31T22:45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x v="15"/>
    <n v="1.04"/>
    <n v="199.16666666666666"/>
    <x v="2742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n v="7"/>
    <b v="0"/>
    <x v="6"/>
    <x v="15"/>
    <n v="0.13"/>
    <n v="93"/>
    <x v="2743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n v="43"/>
    <b v="0"/>
    <x v="6"/>
    <x v="15"/>
    <n v="0.16"/>
    <n v="49.511627906976742"/>
    <x v="2744"/>
    <d v="2015-10-18T19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n v="0"/>
    <b v="0"/>
    <x v="7"/>
    <x v="27"/>
    <n v="0"/>
    <n v="0"/>
    <x v="2745"/>
    <d v="2015-10-18T19:38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"/>
    <x v="3"/>
    <n v="1.02"/>
    <n v="196.34042553191489"/>
    <x v="2746"/>
    <d v="2015-10-20T17:55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x v="15"/>
    <n v="1.05"/>
    <n v="114.29199999999999"/>
    <x v="2747"/>
    <d v="2015-10-26T00:13:17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x v="15"/>
    <n v="1.08"/>
    <n v="83.51428571428572"/>
    <x v="2748"/>
    <d v="2015-10-11T0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x v="1"/>
    <n v="1445431533"/>
    <n v="1442839533"/>
    <b v="0"/>
    <n v="27"/>
    <b v="0"/>
    <x v="3"/>
    <x v="37"/>
    <n v="0.11"/>
    <n v="97.407407407407405"/>
    <x v="2749"/>
    <d v="2015-10-21T12:45:33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n v="7"/>
    <b v="0"/>
    <x v="1"/>
    <x v="33"/>
    <n v="0.68"/>
    <n v="122.14285714285714"/>
    <x v="2750"/>
    <d v="2015-10-21T15:01:14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n v="2"/>
    <b v="0"/>
    <x v="3"/>
    <x v="37"/>
    <n v="0"/>
    <n v="27.5"/>
    <x v="2751"/>
    <d v="2015-10-26T15:48:33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n v="0"/>
    <b v="0"/>
    <x v="6"/>
    <x v="29"/>
    <n v="0"/>
    <n v="0"/>
    <x v="2752"/>
    <d v="2015-10-22T03:01: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1"/>
    <x v="8"/>
    <n v="1.0900000000000001"/>
    <n v="103.68174242424243"/>
    <x v="2753"/>
    <d v="2015-10-13T23:13:4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x v="15"/>
    <n v="1.25"/>
    <n v="37.142857142857146"/>
    <x v="2754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x v="15"/>
    <n v="1.02"/>
    <n v="55.6"/>
    <x v="2755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x v="8"/>
    <n v="1446418800"/>
    <n v="1443036470"/>
    <b v="0"/>
    <n v="48"/>
    <b v="1"/>
    <x v="6"/>
    <x v="15"/>
    <n v="1.05"/>
    <n v="327.08333333333331"/>
    <x v="2756"/>
    <d v="2015-11-01T23:00:0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n v="1445468400"/>
    <n v="1443042061"/>
    <b v="0"/>
    <n v="105"/>
    <b v="0"/>
    <x v="3"/>
    <x v="30"/>
    <n v="0.43"/>
    <n v="40.980952380952381"/>
    <x v="2757"/>
    <d v="2015-10-21T23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x v="22"/>
    <n v="1"/>
    <n v="137.93103448275863"/>
    <x v="2758"/>
    <d v="2015-10-24T04:14:0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"/>
    <x v="20"/>
    <n v="3.52"/>
    <n v="22.079728033472804"/>
    <x v="2759"/>
    <d v="2015-10-17T04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n v="0"/>
    <b v="0"/>
    <x v="1"/>
    <x v="33"/>
    <n v="0"/>
    <n v="0"/>
    <x v="2760"/>
    <d v="2015-10-25T02:06:2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x v="15"/>
    <n v="1"/>
    <n v="64.516129032258064"/>
    <x v="2761"/>
    <d v="2015-10-23T12:43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n v="5"/>
    <b v="0"/>
    <x v="3"/>
    <x v="21"/>
    <n v="0"/>
    <n v="3.8"/>
    <x v="2762"/>
    <d v="2015-11-24T18:06: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n v="1446766372"/>
    <n v="1443220372"/>
    <b v="0"/>
    <n v="11"/>
    <b v="0"/>
    <x v="0"/>
    <x v="2"/>
    <n v="0"/>
    <n v="13.545454545454545"/>
    <x v="2763"/>
    <d v="2015-11-05T23:32:52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n v="12"/>
    <b v="0"/>
    <x v="3"/>
    <x v="25"/>
    <n v="0.05"/>
    <n v="115.75"/>
    <x v="2764"/>
    <d v="2015-11-05T03:10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"/>
    <x v="21"/>
    <n v="1.88"/>
    <n v="35.547169811320757"/>
    <x v="2765"/>
    <d v="2015-10-23T11:00:00"/>
  </r>
  <r>
    <n v="2668"/>
    <s v="UOttawa Makermobile"/>
    <s v="Creativity on the go! |_x000a_CrÃ©ativitÃ© en mouvement !"/>
    <n v="1000"/>
    <n v="1707"/>
    <x v="0"/>
    <x v="2"/>
    <x v="2"/>
    <n v="1447079520"/>
    <n v="1443449265"/>
    <b v="0"/>
    <n v="28"/>
    <b v="1"/>
    <x v="3"/>
    <x v="24"/>
    <n v="1.71"/>
    <n v="60.964285714285715"/>
    <x v="2766"/>
    <d v="2015-11-09T14:32:00"/>
  </r>
  <r>
    <n v="1179"/>
    <s v="El Camion Roja"/>
    <s v="Mexican Style Food Truck, run by a Red Seal Chef, in a town with NO MEXICAN FOOD! That is a culinary emergency situation!"/>
    <n v="60000"/>
    <n v="3200"/>
    <x v="1"/>
    <x v="2"/>
    <x v="2"/>
    <n v="1446052627"/>
    <n v="1443460627"/>
    <b v="0"/>
    <n v="5"/>
    <b v="0"/>
    <x v="7"/>
    <x v="27"/>
    <n v="0.05"/>
    <n v="640"/>
    <x v="2767"/>
    <d v="2015-10-28T17:17:07"/>
  </r>
  <r>
    <n v="3374"/>
    <s v="HELP BUILD &quot;THE CASTLE&quot;"/>
    <s v="A rare  production of World acclaimed playwright Howard Barker's groundbreaking &amp; provocative 'The Castle'."/>
    <n v="3500"/>
    <n v="3730"/>
    <x v="0"/>
    <x v="2"/>
    <x v="2"/>
    <n v="1446053616"/>
    <n v="1443461616"/>
    <b v="0"/>
    <n v="52"/>
    <b v="1"/>
    <x v="6"/>
    <x v="15"/>
    <n v="1.07"/>
    <n v="71.730769230769226"/>
    <x v="2768"/>
    <d v="2015-10-28T17:33: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5"/>
    <x v="11"/>
    <n v="1.35"/>
    <n v="53.991990846681922"/>
    <x v="2769"/>
    <d v="2015-10-23T18:24:5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n v="2"/>
    <b v="0"/>
    <x v="0"/>
    <x v="2"/>
    <n v="0"/>
    <n v="3"/>
    <x v="2770"/>
    <d v="2015-11-27T21:40:04"/>
  </r>
  <r>
    <n v="541"/>
    <s v="Deviations"/>
    <s v="A website dedicated to local Kink Communities; to find others with matching interests and bring them together."/>
    <n v="4500"/>
    <n v="25"/>
    <x v="1"/>
    <x v="0"/>
    <x v="0"/>
    <n v="1446080834"/>
    <n v="1443488834"/>
    <b v="0"/>
    <n v="1"/>
    <b v="0"/>
    <x v="3"/>
    <x v="37"/>
    <n v="0.01"/>
    <n v="25"/>
    <x v="2771"/>
    <d v="2015-10-29T01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n v="0"/>
    <b v="0"/>
    <x v="3"/>
    <x v="37"/>
    <n v="0"/>
    <n v="0"/>
    <x v="2772"/>
    <d v="2015-10-29T02:53:4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n v="1446217183"/>
    <n v="1443538783"/>
    <b v="0"/>
    <n v="161"/>
    <b v="0"/>
    <x v="3"/>
    <x v="25"/>
    <n v="0.75"/>
    <n v="932.31055900621118"/>
    <x v="2773"/>
    <d v="2015-10-30T14:59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n v="1446154848"/>
    <n v="1443562848"/>
    <b v="0"/>
    <n v="1"/>
    <b v="0"/>
    <x v="3"/>
    <x v="37"/>
    <n v="0"/>
    <n v="9"/>
    <x v="2774"/>
    <d v="2015-10-29T21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x v="15"/>
    <n v="1.04"/>
    <n v="59.523809523809526"/>
    <x v="2775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x v="15"/>
    <n v="1.06"/>
    <n v="59.701730769230764"/>
    <x v="2776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x v="15"/>
    <n v="1.22"/>
    <n v="27.727272727272727"/>
    <x v="2777"/>
    <d v="2015-10-19T11:00:00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n v="1446771600"/>
    <n v="1443700648"/>
    <b v="0"/>
    <n v="248"/>
    <b v="0"/>
    <x v="3"/>
    <x v="25"/>
    <n v="0.4"/>
    <n v="162.91935483870967"/>
    <x v="2778"/>
    <d v="2015-11-06T01:00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n v="20"/>
    <b v="0"/>
    <x v="6"/>
    <x v="15"/>
    <n v="0.27"/>
    <n v="68.099999999999994"/>
    <x v="2779"/>
    <d v="2015-10-29T15:06:4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5"/>
    <x v="11"/>
    <n v="1.72"/>
    <n v="174.2134831460674"/>
    <x v="2780"/>
    <d v="2015-11-01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n v="12"/>
    <b v="0"/>
    <x v="6"/>
    <x v="15"/>
    <n v="0.04"/>
    <n v="26.333333333333332"/>
    <x v="2781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0"/>
    <x v="0"/>
    <n v="1.04"/>
    <n v="156.04578313253012"/>
    <x v="2782"/>
    <d v="2015-11-01T04:00:0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"/>
    <x v="1"/>
    <n v="1.07"/>
    <n v="68.707820512820518"/>
    <x v="2783"/>
    <d v="2015-11-13T17:0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n v="13"/>
    <b v="0"/>
    <x v="6"/>
    <x v="15"/>
    <n v="0.36"/>
    <n v="137.07692307692307"/>
    <x v="2784"/>
    <d v="2015-11-02T16:50:00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"/>
    <x v="21"/>
    <n v="1.05"/>
    <n v="205.2987012987013"/>
    <x v="2785"/>
    <d v="2015-12-01T20:01:01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n v="1446524159"/>
    <n v="1443928559"/>
    <b v="0"/>
    <n v="6"/>
    <b v="0"/>
    <x v="5"/>
    <x v="40"/>
    <n v="0.34"/>
    <n v="28.333333333333332"/>
    <x v="2786"/>
    <d v="2015-11-03T04:15:59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x v="2"/>
    <n v="1447909401"/>
    <n v="1444017801"/>
    <b v="0"/>
    <n v="229"/>
    <b v="0"/>
    <x v="3"/>
    <x v="25"/>
    <n v="0.59"/>
    <n v="153.42794759825327"/>
    <x v="2787"/>
    <d v="2015-11-19T05:03:21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n v="1449247439"/>
    <n v="1444059839"/>
    <b v="0"/>
    <n v="0"/>
    <b v="0"/>
    <x v="6"/>
    <x v="15"/>
    <n v="0"/>
    <n v="0"/>
    <x v="2788"/>
    <d v="2015-12-04T16:43:5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n v="52"/>
    <b v="0"/>
    <x v="5"/>
    <x v="11"/>
    <n v="0.35"/>
    <n v="104.84615384615384"/>
    <x v="2789"/>
    <d v="2015-11-14T17:16:4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n v="0"/>
    <b v="0"/>
    <x v="3"/>
    <x v="37"/>
    <n v="0"/>
    <n v="0"/>
    <x v="2790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x v="15"/>
    <n v="1.21"/>
    <n v="40.847457627118644"/>
    <x v="2791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x v="15"/>
    <n v="2.86"/>
    <n v="19.266666666666666"/>
    <x v="2792"/>
    <d v="2015-12-04T19:29:08"/>
  </r>
  <r>
    <n v="585"/>
    <s v="Link Card"/>
    <s v="SAVE UP TO 40% WHEN YOU SPEND!_x000a__x000a_PRE-ORDER YOUR LINK CARD TODAY"/>
    <n v="9000"/>
    <n v="0"/>
    <x v="1"/>
    <x v="1"/>
    <x v="1"/>
    <n v="1448928000"/>
    <n v="1444123377"/>
    <b v="0"/>
    <n v="0"/>
    <b v="0"/>
    <x v="3"/>
    <x v="37"/>
    <n v="0"/>
    <n v="0"/>
    <x v="2793"/>
    <d v="2015-12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n v="1446732975"/>
    <n v="1444137375"/>
    <b v="0"/>
    <n v="21"/>
    <b v="0"/>
    <x v="6"/>
    <x v="15"/>
    <n v="0.27"/>
    <n v="35"/>
    <x v="2794"/>
    <d v="2015-11-05T14:16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x v="4"/>
    <n v="1447600389"/>
    <n v="1444140789"/>
    <b v="0"/>
    <n v="34"/>
    <b v="0"/>
    <x v="3"/>
    <x v="37"/>
    <n v="0.27"/>
    <n v="402.70588235294116"/>
    <x v="2795"/>
    <d v="2015-11-15T15:13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x v="15"/>
    <n v="1.71"/>
    <n v="44.912280701754383"/>
    <x v="2796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x v="15"/>
    <n v="1.54"/>
    <n v="106.50344827586207"/>
    <x v="2797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x v="15"/>
    <n v="1.1200000000000001"/>
    <n v="41.237647058823526"/>
    <x v="2798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x v="15"/>
    <n v="1.07"/>
    <n v="107.25"/>
    <x v="2799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n v="0"/>
    <b v="0"/>
    <x v="6"/>
    <x v="29"/>
    <n v="0"/>
    <n v="0"/>
    <x v="2800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n v="0"/>
    <b v="0"/>
    <x v="0"/>
    <x v="2"/>
    <n v="0"/>
    <n v="0"/>
    <x v="2801"/>
    <d v="2015-10-22T18:59:00"/>
  </r>
  <r>
    <n v="2438"/>
    <s v="FOOD|Art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n v="1"/>
    <b v="0"/>
    <x v="7"/>
    <x v="27"/>
    <n v="0"/>
    <n v="50"/>
    <x v="2802"/>
    <d v="2015-12-07T22:57:4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x v="22"/>
    <n v="1.02"/>
    <n v="83.75"/>
    <x v="2803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n v="0"/>
    <b v="0"/>
    <x v="6"/>
    <x v="15"/>
    <n v="0"/>
    <n v="0"/>
    <x v="2804"/>
    <d v="2015-11-08T18:59:41"/>
  </r>
  <r>
    <n v="1736"/>
    <s v="In His Presence"/>
    <s v="A unique meditative album reflecting on the life of Christ, inviting Him into your presence"/>
    <n v="3000"/>
    <n v="22"/>
    <x v="1"/>
    <x v="0"/>
    <x v="0"/>
    <n v="1447018833"/>
    <n v="1444423233"/>
    <b v="0"/>
    <n v="1"/>
    <b v="0"/>
    <x v="1"/>
    <x v="33"/>
    <n v="0.01"/>
    <n v="22"/>
    <x v="2805"/>
    <d v="2015-11-08T21:40:33"/>
  </r>
  <r>
    <n v="1548"/>
    <s v="Change the World through Color"/>
    <s v="Beauty is in the eye of the beholder and I want to inspire conservation through color."/>
    <n v="700"/>
    <n v="60"/>
    <x v="1"/>
    <x v="0"/>
    <x v="0"/>
    <n v="1447020620"/>
    <n v="1444425020"/>
    <b v="0"/>
    <n v="1"/>
    <b v="0"/>
    <x v="5"/>
    <x v="40"/>
    <n v="0.09"/>
    <n v="60"/>
    <x v="2806"/>
    <d v="2015-11-08T22:10: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n v="1448125935"/>
    <n v="1444666335"/>
    <b v="0"/>
    <n v="355"/>
    <b v="0"/>
    <x v="3"/>
    <x v="25"/>
    <n v="0.23"/>
    <n v="161.11830985915492"/>
    <x v="2807"/>
    <d v="2015-11-21T17:12: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x v="15"/>
    <n v="1.26"/>
    <n v="78.875"/>
    <x v="2808"/>
    <d v="2015-11-11T19:16:07"/>
  </r>
  <r>
    <n v="1457"/>
    <s v="Hey! I&quot;m not invisable, I am Just Old (Canceled)"/>
    <s v="Age is more than just a number, I hope your younger than you feel."/>
    <n v="6000"/>
    <n v="0"/>
    <x v="2"/>
    <x v="0"/>
    <x v="0"/>
    <n v="1447281044"/>
    <n v="1444685444"/>
    <b v="0"/>
    <n v="0"/>
    <b v="0"/>
    <x v="2"/>
    <x v="35"/>
    <n v="0"/>
    <n v="0"/>
    <x v="2809"/>
    <d v="2015-11-11T22:30:4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n v="1449876859"/>
    <n v="1444689259"/>
    <b v="0"/>
    <n v="9"/>
    <b v="0"/>
    <x v="6"/>
    <x v="15"/>
    <n v="0.05"/>
    <n v="60.111111111111114"/>
    <x v="2810"/>
    <d v="2015-12-11T23:34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"/>
    <x v="7"/>
    <n v="5.08"/>
    <n v="101.56"/>
    <x v="2811"/>
    <d v="2015-11-11T23:58:2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"/>
    <x v="3"/>
    <n v="1.48"/>
    <n v="50.657142857142858"/>
    <x v="2812"/>
    <d v="2015-10-27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"/>
    <x v="7"/>
    <n v="1.1499999999999999"/>
    <n v="282.65966789667897"/>
    <x v="2813"/>
    <d v="2015-11-19T04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x v="15"/>
    <n v="1.1000000000000001"/>
    <n v="99.787878787878782"/>
    <x v="2814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0"/>
    <x v="0"/>
    <n v="1.06"/>
    <n v="63.17365269461078"/>
    <x v="2815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x v="4"/>
    <n v="1451226045"/>
    <n v="1444828845"/>
    <b v="0"/>
    <n v="17"/>
    <b v="1"/>
    <x v="0"/>
    <x v="10"/>
    <n v="1.06"/>
    <n v="375.76470588235293"/>
    <x v="2816"/>
    <d v="2015-12-27T14:20:45"/>
  </r>
  <r>
    <n v="857"/>
    <s v="A Reason To Breathe - DEBUT ALBUM"/>
    <s v="Modern Post-Hardcore/Electro music (Hardstyle, EDM, Trap, Dubstep, Dembow, House)."/>
    <n v="1200"/>
    <n v="1200"/>
    <x v="0"/>
    <x v="12"/>
    <x v="4"/>
    <n v="1448463431"/>
    <n v="1444831031"/>
    <b v="0"/>
    <n v="24"/>
    <b v="1"/>
    <x v="1"/>
    <x v="23"/>
    <n v="1"/>
    <n v="50"/>
    <x v="2817"/>
    <d v="2015-11-25T14:57: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0"/>
    <x v="0"/>
    <n v="1.17"/>
    <n v="59.249046653144013"/>
    <x v="2818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n v="1450032297"/>
    <n v="1444844697"/>
    <b v="0"/>
    <n v="1"/>
    <b v="0"/>
    <x v="6"/>
    <x v="15"/>
    <n v="0.01"/>
    <n v="10"/>
    <x v="2819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n v="0"/>
    <b v="0"/>
    <x v="6"/>
    <x v="29"/>
    <n v="0"/>
    <n v="0"/>
    <x v="2820"/>
    <d v="2015-12-13T20:59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n v="1447451756"/>
    <n v="1444856156"/>
    <b v="0"/>
    <n v="6"/>
    <b v="0"/>
    <x v="2"/>
    <x v="35"/>
    <n v="7.0000000000000007E-2"/>
    <n v="12"/>
    <x v="2821"/>
    <d v="2015-11-13T21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"/>
    <x v="1"/>
    <n v="1.1399999999999999"/>
    <n v="63.477777777777774"/>
    <x v="2822"/>
    <d v="2015-11-14T01:04:1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x v="15"/>
    <n v="1"/>
    <n v="93.760312499999998"/>
    <x v="2823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0"/>
    <x v="0"/>
    <n v="1.1399999999999999"/>
    <n v="103.21804511278195"/>
    <x v="2824"/>
    <d v="2015-11-14T07:01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5"/>
    <x v="11"/>
    <n v="1.05"/>
    <n v="59.408805031446541"/>
    <x v="2825"/>
    <d v="2015-11-13T15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0"/>
    <x v="0"/>
    <n v="1.1200000000000001"/>
    <n v="117.77361477572559"/>
    <x v="2826"/>
    <d v="2015-11-14T12:53:2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4"/>
    <x v="19"/>
    <n v="1.33"/>
    <n v="81.654377880184327"/>
    <x v="2827"/>
    <d v="2015-11-14T13:2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0"/>
    <x v="0"/>
    <n v="1.42"/>
    <n v="65.883720930232556"/>
    <x v="2828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x v="15"/>
    <n v="1.02"/>
    <n v="127.79166666666667"/>
    <x v="2829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n v="7"/>
    <b v="0"/>
    <x v="6"/>
    <x v="15"/>
    <n v="7.0000000000000007E-2"/>
    <n v="59"/>
    <x v="2830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n v="25"/>
    <b v="0"/>
    <x v="6"/>
    <x v="29"/>
    <n v="0.55000000000000004"/>
    <n v="109.04"/>
    <x v="2831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n v="0"/>
    <b v="0"/>
    <x v="6"/>
    <x v="13"/>
    <n v="0"/>
    <n v="0"/>
    <x v="2832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x v="15"/>
    <n v="1.03"/>
    <n v="59.651162790697676"/>
    <x v="2833"/>
    <d v="2015-11-13T20:17:00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n v="11"/>
    <b v="0"/>
    <x v="7"/>
    <x v="27"/>
    <n v="0.11"/>
    <n v="48.18181818181818"/>
    <x v="2834"/>
    <d v="2015-11-16T16:04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x v="4"/>
    <n v="1446062040"/>
    <n v="1445109822"/>
    <b v="0"/>
    <n v="14"/>
    <b v="1"/>
    <x v="6"/>
    <x v="15"/>
    <n v="1.1499999999999999"/>
    <n v="51"/>
    <x v="2835"/>
    <d v="2015-10-28T19:54:00"/>
  </r>
  <r>
    <n v="1071"/>
    <s v="DJ's Bane"/>
    <s v="I'm making a game where you choose how you want to kill the DJ, so you yourself can decide what music will be played at the party."/>
    <n v="100"/>
    <n v="0"/>
    <x v="1"/>
    <x v="8"/>
    <x v="8"/>
    <n v="1447787093"/>
    <n v="1445191493"/>
    <b v="0"/>
    <n v="0"/>
    <b v="0"/>
    <x v="4"/>
    <x v="9"/>
    <n v="0"/>
    <n v="0"/>
    <x v="2836"/>
    <d v="2015-11-17T19:04:5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n v="3"/>
    <b v="0"/>
    <x v="6"/>
    <x v="15"/>
    <n v="0.01"/>
    <n v="20"/>
    <x v="2837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x v="2"/>
    <n v="1447821717"/>
    <n v="1445226117"/>
    <b v="0"/>
    <n v="0"/>
    <b v="0"/>
    <x v="6"/>
    <x v="15"/>
    <n v="0"/>
    <n v="0"/>
    <x v="2838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n v="1447830958"/>
    <n v="1445235358"/>
    <b v="0"/>
    <n v="11"/>
    <b v="0"/>
    <x v="0"/>
    <x v="2"/>
    <n v="0.09"/>
    <n v="170.54545454545453"/>
    <x v="2839"/>
    <d v="2015-11-18T07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5"/>
    <x v="11"/>
    <n v="1.1200000000000001"/>
    <n v="75.975728155339809"/>
    <x v="2840"/>
    <d v="2015-11-18T15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4"/>
    <x v="19"/>
    <n v="1.1299999999999999"/>
    <n v="107.32142857142857"/>
    <x v="2841"/>
    <d v="2015-11-18T16:09:07"/>
  </r>
  <r>
    <n v="239"/>
    <s v="Filthy - Short Film"/>
    <s v="Lovers Clint and Eli convey their conflicting perspectives of guilt and remorse while in the desolate Australian bush."/>
    <n v="1000"/>
    <n v="250"/>
    <x v="1"/>
    <x v="3"/>
    <x v="3"/>
    <n v="1446984000"/>
    <n v="1445308730"/>
    <b v="0"/>
    <n v="5"/>
    <b v="0"/>
    <x v="0"/>
    <x v="34"/>
    <n v="0.25"/>
    <n v="50"/>
    <x v="2842"/>
    <d v="2015-11-08T12:00:00"/>
  </r>
  <r>
    <n v="1406"/>
    <s v="Man Down! Translation project"/>
    <s v="The White coat and the battle dress uniform"/>
    <n v="12000"/>
    <n v="15"/>
    <x v="1"/>
    <x v="13"/>
    <x v="4"/>
    <n v="1449914400"/>
    <n v="1445336607"/>
    <b v="0"/>
    <n v="3"/>
    <b v="0"/>
    <x v="2"/>
    <x v="35"/>
    <n v="0"/>
    <n v="5"/>
    <x v="2843"/>
    <d v="2015-12-12T10:00:00"/>
  </r>
  <r>
    <n v="3737"/>
    <s v="Measure For Measure"/>
    <s v="The ASU Theatre and Shakespeare Club presents Measure For Measure directed by Jordyn Ochser."/>
    <n v="700"/>
    <n v="150"/>
    <x v="1"/>
    <x v="0"/>
    <x v="0"/>
    <n v="1447311540"/>
    <n v="1445358903"/>
    <b v="0"/>
    <n v="4"/>
    <b v="0"/>
    <x v="6"/>
    <x v="15"/>
    <n v="0.21"/>
    <n v="37.5"/>
    <x v="2844"/>
    <d v="2015-11-12T06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5"/>
    <x v="11"/>
    <n v="1.03"/>
    <n v="234.78947368421052"/>
    <x v="2845"/>
    <d v="2015-12-04T05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x v="15"/>
    <n v="1"/>
    <n v="125"/>
    <x v="2846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0"/>
    <x v="0"/>
    <n v="1.0900000000000001"/>
    <n v="103.52394779771615"/>
    <x v="2847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x v="4"/>
    <n v="1448902800"/>
    <n v="1445369727"/>
    <b v="0"/>
    <n v="2"/>
    <b v="0"/>
    <x v="6"/>
    <x v="29"/>
    <n v="0.02"/>
    <n v="7.5"/>
    <x v="2848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n v="2"/>
    <b v="0"/>
    <x v="6"/>
    <x v="13"/>
    <n v="0.03"/>
    <n v="12.5"/>
    <x v="2849"/>
    <d v="2015-11-19T20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4"/>
    <n v="1450602000"/>
    <n v="1445415653"/>
    <b v="0"/>
    <n v="170"/>
    <b v="1"/>
    <x v="5"/>
    <x v="11"/>
    <n v="1.35"/>
    <n v="79.411764705882348"/>
    <x v="2850"/>
    <d v="2015-12-20T09:00:00"/>
  </r>
  <r>
    <n v="3064"/>
    <s v="Kickstart the Crossroads Community"/>
    <s v="An epicenter for connection, creation and expression of the community."/>
    <n v="75000"/>
    <n v="8471"/>
    <x v="1"/>
    <x v="0"/>
    <x v="0"/>
    <n v="1448175540"/>
    <n v="1445483246"/>
    <b v="0"/>
    <n v="72"/>
    <b v="0"/>
    <x v="6"/>
    <x v="13"/>
    <n v="0.11"/>
    <n v="117.65277777777777"/>
    <x v="2851"/>
    <d v="2015-11-22T06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"/>
    <x v="20"/>
    <n v="1.01"/>
    <n v="47.222222222222221"/>
    <x v="2852"/>
    <d v="2015-11-02T08:00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n v="0"/>
    <b v="0"/>
    <x v="2"/>
    <x v="35"/>
    <n v="0"/>
    <n v="0"/>
    <x v="2853"/>
    <d v="2015-11-21T23:13: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n v="1"/>
    <b v="0"/>
    <x v="2"/>
    <x v="18"/>
    <n v="0.02"/>
    <n v="53"/>
    <x v="2854"/>
    <d v="2015-11-22T15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n v="1448225336"/>
    <n v="1445629736"/>
    <b v="0"/>
    <n v="0"/>
    <b v="0"/>
    <x v="3"/>
    <x v="37"/>
    <n v="0"/>
    <n v="0"/>
    <x v="2855"/>
    <d v="2015-11-22T20:48:56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x v="4"/>
    <n v="1448838000"/>
    <n v="1445791811"/>
    <b v="0"/>
    <n v="51"/>
    <b v="1"/>
    <x v="6"/>
    <x v="15"/>
    <n v="1.04"/>
    <n v="71.666666666666671"/>
    <x v="2856"/>
    <d v="2015-11-29T2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"/>
    <x v="7"/>
    <n v="1.01"/>
    <n v="41.743801652892564"/>
    <x v="2857"/>
    <d v="2015-11-25T15:49:11"/>
  </r>
  <r>
    <n v="632"/>
    <s v="UniWherse.com - Bring students future (Canceled)"/>
    <s v="Our goal is to create a system, students can find universities that best match their interests."/>
    <n v="20000"/>
    <n v="0"/>
    <x v="2"/>
    <x v="4"/>
    <x v="4"/>
    <n v="1448470165"/>
    <n v="1445874565"/>
    <b v="0"/>
    <n v="0"/>
    <b v="0"/>
    <x v="3"/>
    <x v="37"/>
    <n v="0"/>
    <n v="0"/>
    <x v="2858"/>
    <d v="2015-11-25T16:49: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x v="15"/>
    <n v="1.0900000000000001"/>
    <n v="74.821917808219183"/>
    <x v="2859"/>
    <d v="2015-11-30T17:08:38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x v="9"/>
    <n v="1448489095"/>
    <n v="1445893495"/>
    <b v="0"/>
    <n v="6"/>
    <b v="0"/>
    <x v="3"/>
    <x v="25"/>
    <n v="0.03"/>
    <n v="40"/>
    <x v="2860"/>
    <d v="2015-11-25T22:04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n v="47"/>
    <b v="0"/>
    <x v="2"/>
    <x v="35"/>
    <n v="0.32"/>
    <n v="115.55319148936171"/>
    <x v="2861"/>
    <d v="2015-11-26T06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"/>
    <x v="21"/>
    <n v="6.47"/>
    <n v="21.555555555555557"/>
    <x v="2862"/>
    <d v="2015-11-26T20:54:2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n v="5"/>
    <b v="0"/>
    <x v="6"/>
    <x v="15"/>
    <n v="0.05"/>
    <n v="9.4"/>
    <x v="2863"/>
    <d v="2015-11-21T04:00:00"/>
  </r>
  <r>
    <n v="178"/>
    <s v="El viaje de LucÃ­a"/>
    <s v="El viaje de LucÃ­a es un largometraje de ficciÃ³n con temÃ¡tica sobre el cÃ¡ncer infantil."/>
    <n v="500000"/>
    <n v="0"/>
    <x v="1"/>
    <x v="12"/>
    <x v="4"/>
    <n v="1448582145"/>
    <n v="1445986545"/>
    <b v="0"/>
    <n v="0"/>
    <b v="0"/>
    <x v="0"/>
    <x v="34"/>
    <n v="0"/>
    <n v="0"/>
    <x v="2864"/>
    <d v="2015-11-26T23:55:45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n v="1448949540"/>
    <n v="1446048367"/>
    <b v="0"/>
    <n v="5"/>
    <b v="0"/>
    <x v="6"/>
    <x v="15"/>
    <n v="0.6"/>
    <n v="60"/>
    <x v="2865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n v="8"/>
    <b v="0"/>
    <x v="6"/>
    <x v="15"/>
    <n v="0.24"/>
    <n v="53.125"/>
    <x v="2866"/>
    <d v="2015-11-28T21:22:2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x v="1"/>
    <n v="1448761744"/>
    <n v="1446166144"/>
    <b v="0"/>
    <n v="1"/>
    <b v="0"/>
    <x v="3"/>
    <x v="37"/>
    <n v="0.01"/>
    <n v="5"/>
    <x v="2867"/>
    <d v="2015-11-29T01:49:0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n v="2"/>
    <b v="0"/>
    <x v="6"/>
    <x v="15"/>
    <n v="0.02"/>
    <n v="1.5"/>
    <x v="2868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n v="1448805404"/>
    <n v="1446209804"/>
    <b v="0"/>
    <n v="0"/>
    <b v="0"/>
    <x v="6"/>
    <x v="15"/>
    <n v="0"/>
    <n v="0"/>
    <x v="2869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x v="2"/>
    <n v="1449701284"/>
    <n v="1446241684"/>
    <b v="0"/>
    <n v="21"/>
    <b v="1"/>
    <x v="6"/>
    <x v="15"/>
    <n v="1"/>
    <n v="40.476190476190474"/>
    <x v="2870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n v="7"/>
    <b v="0"/>
    <x v="6"/>
    <x v="15"/>
    <n v="0.1"/>
    <n v="142.85714285714286"/>
    <x v="2871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x v="15"/>
    <n v="1.29"/>
    <n v="30.714285714285715"/>
    <x v="2872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x v="15"/>
    <n v="1.44"/>
    <n v="45.978723404255319"/>
    <x v="2873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n v="1448492400"/>
    <n v="1446506080"/>
    <b v="0"/>
    <n v="6"/>
    <b v="0"/>
    <x v="6"/>
    <x v="15"/>
    <n v="0.22"/>
    <n v="129.16666666666666"/>
    <x v="2874"/>
    <d v="2015-11-25T23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"/>
    <x v="7"/>
    <n v="4.0199999999999996"/>
    <n v="245.02436053593178"/>
    <x v="2875"/>
    <d v="2015-12-19T07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n v="1448722494"/>
    <n v="1446562494"/>
    <b v="0"/>
    <n v="3"/>
    <b v="0"/>
    <x v="6"/>
    <x v="15"/>
    <n v="0.03"/>
    <n v="15"/>
    <x v="2876"/>
    <d v="2015-11-28T14:54: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"/>
    <x v="7"/>
    <n v="2.11"/>
    <n v="262.15704968944101"/>
    <x v="2877"/>
    <d v="2015-12-19T0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4"/>
    <n v="1449162000"/>
    <n v="1446570315"/>
    <b v="1"/>
    <n v="63"/>
    <b v="1"/>
    <x v="6"/>
    <x v="15"/>
    <n v="1.64"/>
    <n v="70.285714285714292"/>
    <x v="2878"/>
    <d v="2015-12-03T17:00:00"/>
  </r>
  <r>
    <n v="3287"/>
    <s v="Three Things: Stories About Life"/>
    <s v="An inspirational one-man play about crisis, community, and the search for wholeness."/>
    <n v="2500"/>
    <n v="2500"/>
    <x v="0"/>
    <x v="2"/>
    <x v="2"/>
    <n v="1448733628"/>
    <n v="1446573628"/>
    <b v="0"/>
    <n v="34"/>
    <b v="1"/>
    <x v="6"/>
    <x v="15"/>
    <n v="1"/>
    <n v="73.529411764705884"/>
    <x v="2879"/>
    <d v="2015-11-28T18:00:28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x v="6"/>
    <n v="1449077100"/>
    <n v="1446612896"/>
    <b v="0"/>
    <n v="0"/>
    <b v="0"/>
    <x v="2"/>
    <x v="35"/>
    <n v="0"/>
    <n v="0"/>
    <x v="2880"/>
    <d v="2015-12-02T17:2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x v="15"/>
    <n v="1.03"/>
    <n v="60.784313725490193"/>
    <x v="2881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x v="15"/>
    <n v="1.39"/>
    <n v="30.777777777777779"/>
    <x v="2882"/>
    <d v="2015-12-02T20:59: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"/>
    <x v="24"/>
    <n v="1.03"/>
    <n v="174.03846153846155"/>
    <x v="2883"/>
    <d v="2015-12-09T06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x v="15"/>
    <n v="1.87"/>
    <n v="20.118172043010752"/>
    <x v="2884"/>
    <d v="2015-12-05T00:00:0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n v="16"/>
    <b v="0"/>
    <x v="3"/>
    <x v="25"/>
    <n v="0.2"/>
    <n v="308.75"/>
    <x v="2885"/>
    <d v="2015-12-05T22:28:2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4"/>
    <x v="19"/>
    <n v="13.57"/>
    <n v="14.370762711864407"/>
    <x v="2886"/>
    <d v="2015-12-07T16:47: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x v="2"/>
    <n v="1450249140"/>
    <n v="1447055935"/>
    <b v="0"/>
    <n v="172"/>
    <b v="1"/>
    <x v="2"/>
    <x v="14"/>
    <n v="2.04"/>
    <n v="59.360465116279073"/>
    <x v="2887"/>
    <d v="2015-12-16T06:59:00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n v="1449689203"/>
    <n v="1447097203"/>
    <b v="0"/>
    <n v="0"/>
    <b v="0"/>
    <x v="3"/>
    <x v="37"/>
    <n v="0"/>
    <n v="0"/>
    <x v="2888"/>
    <d v="2015-12-09T19:26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n v="1"/>
    <b v="0"/>
    <x v="6"/>
    <x v="15"/>
    <n v="0.01"/>
    <n v="25"/>
    <x v="2889"/>
    <d v="2015-12-19T19:49:59"/>
  </r>
  <r>
    <n v="1150"/>
    <s v="Chef Po's Food Truck"/>
    <s v="Bringing delicious authentic and fusion Taiwanese Food to the West Coast."/>
    <n v="2500"/>
    <n v="252"/>
    <x v="1"/>
    <x v="0"/>
    <x v="0"/>
    <n v="1452293675"/>
    <n v="1447109675"/>
    <b v="0"/>
    <n v="6"/>
    <b v="0"/>
    <x v="7"/>
    <x v="27"/>
    <n v="0.1"/>
    <n v="42"/>
    <x v="2890"/>
    <d v="2016-01-08T22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x v="22"/>
    <n v="1.33"/>
    <n v="57.142857142857146"/>
    <x v="2891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n v="14"/>
    <b v="0"/>
    <x v="0"/>
    <x v="2"/>
    <n v="0"/>
    <n v="3.7142857142857144"/>
    <x v="2892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x v="15"/>
    <n v="1.07"/>
    <n v="37.083333333333336"/>
    <x v="2893"/>
    <d v="2015-12-10T14:14:56"/>
  </r>
  <r>
    <n v="552"/>
    <s v="Spinnable Social Media"/>
    <s v="Axoral is a 3d interactive social media interface, with the potential to be so much more, but we need your help!"/>
    <n v="45000"/>
    <n v="0"/>
    <x v="1"/>
    <x v="2"/>
    <x v="2"/>
    <n v="1452350896"/>
    <n v="1447166896"/>
    <b v="0"/>
    <n v="0"/>
    <b v="0"/>
    <x v="3"/>
    <x v="37"/>
    <n v="0"/>
    <n v="0"/>
    <x v="2894"/>
    <d v="2016-01-09T14:48:1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x v="15"/>
    <n v="1.02"/>
    <n v="150.14705882352942"/>
    <x v="2895"/>
    <d v="2015-12-10T16:51:01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n v="1449785566"/>
    <n v="1447193566"/>
    <b v="0"/>
    <n v="4"/>
    <b v="0"/>
    <x v="3"/>
    <x v="37"/>
    <n v="0.11"/>
    <n v="81.582499999999996"/>
    <x v="2896"/>
    <d v="2015-12-10T22:12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5"/>
    <x v="11"/>
    <n v="1.29"/>
    <n v="38.867469879518069"/>
    <x v="2897"/>
    <d v="2015-11-27T0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"/>
    <x v="24"/>
    <n v="1.25"/>
    <n v="91"/>
    <x v="2898"/>
    <d v="2016-01-10T00:51:3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n v="0"/>
    <b v="0"/>
    <x v="1"/>
    <x v="33"/>
    <n v="0"/>
    <n v="0"/>
    <x v="2899"/>
    <d v="2015-12-11T11:04: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x v="4"/>
    <n v="1451161560"/>
    <n v="1447273560"/>
    <b v="0"/>
    <n v="0"/>
    <b v="0"/>
    <x v="8"/>
    <x v="39"/>
    <n v="0"/>
    <n v="0"/>
    <x v="2900"/>
    <d v="2015-12-26T20:26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b v="0"/>
    <n v="0"/>
    <b v="0"/>
    <x v="0"/>
    <x v="34"/>
    <n v="0"/>
    <n v="0"/>
    <x v="2901"/>
    <d v="2016-01-0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x v="15"/>
    <n v="1.04"/>
    <n v="866.66666666666663"/>
    <x v="2902"/>
    <d v="2015-12-13T02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n v="1"/>
    <b v="0"/>
    <x v="3"/>
    <x v="37"/>
    <n v="0"/>
    <n v="50"/>
    <x v="2903"/>
    <d v="2015-12-13T06:47:4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2"/>
    <x v="14"/>
    <n v="1"/>
    <n v="143.35714285714286"/>
    <x v="2904"/>
    <d v="2015-12-13T15:01:5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n v="1450181400"/>
    <n v="1447429868"/>
    <b v="1"/>
    <n v="37"/>
    <b v="0"/>
    <x v="5"/>
    <x v="11"/>
    <n v="0.14000000000000001"/>
    <n v="63.648648648648646"/>
    <x v="2905"/>
    <d v="2015-12-15T12:1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n v="0"/>
    <b v="0"/>
    <x v="3"/>
    <x v="37"/>
    <n v="0"/>
    <n v="0"/>
    <x v="2906"/>
    <d v="2015-12-29T00:16:40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n v="0"/>
    <b v="0"/>
    <x v="6"/>
    <x v="15"/>
    <n v="0"/>
    <n v="0"/>
    <x v="2907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6"/>
    <x v="13"/>
    <n v="1.02"/>
    <n v="108.00140845070422"/>
    <x v="2908"/>
    <d v="2015-12-24T15:41:24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"/>
    <x v="1"/>
    <n v="1.85"/>
    <n v="115.83333333333333"/>
    <x v="2909"/>
    <d v="2016-01-14T04:11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x v="15"/>
    <n v="1.0900000000000001"/>
    <n v="71.152173913043484"/>
    <x v="2910"/>
    <d v="2015-12-14T00:00:00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x v="15"/>
    <n v="1.02"/>
    <n v="193.62162162162161"/>
    <x v="2911"/>
    <d v="2015-12-17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x v="4"/>
    <n v="1449178200"/>
    <n v="1447614732"/>
    <b v="0"/>
    <n v="8"/>
    <b v="1"/>
    <x v="1"/>
    <x v="3"/>
    <n v="1.1100000000000001"/>
    <n v="416.875"/>
    <x v="2912"/>
    <d v="2015-12-03T21:30:00"/>
  </r>
  <r>
    <n v="46"/>
    <s v="New equipment for Joy's World!"/>
    <s v="The legendary community TV programme Joy's World is in dire need of new equipment! We are hoping you can help."/>
    <n v="8400"/>
    <n v="8750"/>
    <x v="0"/>
    <x v="3"/>
    <x v="3"/>
    <n v="1450220974"/>
    <n v="1447628974"/>
    <b v="0"/>
    <n v="45"/>
    <b v="1"/>
    <x v="0"/>
    <x v="22"/>
    <n v="1.04"/>
    <n v="194.44444444444446"/>
    <x v="2913"/>
    <d v="2015-12-15T23:09: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"/>
    <x v="20"/>
    <n v="1.07"/>
    <n v="108.48484848484848"/>
    <x v="2914"/>
    <d v="2015-12-16T18:20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n v="1452384000"/>
    <n v="1447698300"/>
    <b v="0"/>
    <n v="23"/>
    <b v="0"/>
    <x v="3"/>
    <x v="25"/>
    <n v="0.13"/>
    <n v="110.8695652173913"/>
    <x v="2915"/>
    <d v="2016-01-10T00:00:0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x v="22"/>
    <n v="1"/>
    <n v="169.6056338028169"/>
    <x v="2916"/>
    <d v="2015-12-16T23:08:0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n v="8"/>
    <b v="0"/>
    <x v="4"/>
    <x v="28"/>
    <n v="0"/>
    <n v="23.25"/>
    <x v="2917"/>
    <d v="2015-12-17T04:38:46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n v="1450521990"/>
    <n v="1447757190"/>
    <b v="0"/>
    <n v="1"/>
    <b v="0"/>
    <x v="5"/>
    <x v="32"/>
    <n v="0.01"/>
    <n v="5"/>
    <x v="2918"/>
    <d v="2015-12-19T10:46: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n v="0"/>
    <b v="0"/>
    <x v="1"/>
    <x v="33"/>
    <n v="0"/>
    <n v="0"/>
    <x v="2919"/>
    <d v="2016-01-16T05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n v="1450331940"/>
    <n v="1447777514"/>
    <b v="0"/>
    <n v="22"/>
    <b v="0"/>
    <x v="3"/>
    <x v="25"/>
    <n v="0.3"/>
    <n v="134.54545454545453"/>
    <x v="2920"/>
    <d v="2015-12-17T05:59:00"/>
  </r>
  <r>
    <n v="3741"/>
    <s v="Open House Theater"/>
    <s v="A small community with a love for theater would like to continue. Help the children of this community continue."/>
    <n v="20000"/>
    <n v="0"/>
    <x v="1"/>
    <x v="0"/>
    <x v="0"/>
    <n v="1450389950"/>
    <n v="1447797950"/>
    <b v="0"/>
    <n v="0"/>
    <b v="0"/>
    <x v="6"/>
    <x v="15"/>
    <n v="0"/>
    <n v="0"/>
    <x v="2921"/>
    <d v="2015-12-17T22:05:5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n v="2"/>
    <b v="0"/>
    <x v="3"/>
    <x v="30"/>
    <n v="0"/>
    <n v="25"/>
    <x v="2922"/>
    <d v="2016-01-02T16:27:0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5"/>
    <x v="11"/>
    <n v="2.7"/>
    <n v="76.439453125"/>
    <x v="2923"/>
    <d v="2015-12-18T19:38:59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n v="1451389601"/>
    <n v="1447933601"/>
    <b v="0"/>
    <n v="34"/>
    <b v="0"/>
    <x v="0"/>
    <x v="2"/>
    <n v="0.25"/>
    <n v="725.02941176470586"/>
    <x v="2924"/>
    <d v="2015-12-29T11:46:4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x v="4"/>
    <n v="1450541229"/>
    <n v="1447949229"/>
    <b v="0"/>
    <n v="6"/>
    <b v="0"/>
    <x v="4"/>
    <x v="28"/>
    <n v="0.06"/>
    <n v="45"/>
    <x v="2925"/>
    <d v="2015-12-19T16:07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n v="17"/>
    <b v="0"/>
    <x v="3"/>
    <x v="21"/>
    <n v="0.02"/>
    <n v="307.8235294117647"/>
    <x v="2926"/>
    <d v="2015-12-17T19:20:0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n v="1"/>
    <b v="0"/>
    <x v="3"/>
    <x v="37"/>
    <n v="0.03"/>
    <n v="300"/>
    <x v="2927"/>
    <d v="2016-01-08T19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x v="22"/>
    <n v="1.23"/>
    <n v="190.55028169014085"/>
    <x v="2928"/>
    <d v="2015-12-19T20:01:1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x v="4"/>
    <n v="1453210037"/>
    <n v="1448026037"/>
    <b v="0"/>
    <n v="0"/>
    <b v="0"/>
    <x v="3"/>
    <x v="37"/>
    <n v="0"/>
    <n v="0"/>
    <x v="2929"/>
    <d v="2016-01-19T13:2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x v="15"/>
    <n v="1.53"/>
    <n v="13.529411764705882"/>
    <x v="2930"/>
    <d v="2015-12-20T11:59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n v="17"/>
    <b v="0"/>
    <x v="4"/>
    <x v="28"/>
    <n v="0.05"/>
    <n v="71.588235294117652"/>
    <x v="2931"/>
    <d v="2015-12-15T07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n v="1450706837"/>
    <n v="1448114837"/>
    <b v="0"/>
    <n v="0"/>
    <b v="0"/>
    <x v="5"/>
    <x v="36"/>
    <n v="0"/>
    <n v="0"/>
    <x v="2932"/>
    <d v="2015-12-21T14:0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x v="4"/>
    <n v="1453244340"/>
    <n v="1448136417"/>
    <b v="0"/>
    <n v="76"/>
    <b v="1"/>
    <x v="6"/>
    <x v="15"/>
    <n v="1.1000000000000001"/>
    <n v="72.381578947368425"/>
    <x v="2933"/>
    <d v="2016-01-19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4"/>
    <x v="19"/>
    <n v="3.32"/>
    <n v="21.230179028132991"/>
    <x v="2934"/>
    <d v="2015-12-14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0"/>
    <x v="0"/>
    <n v="1.07"/>
    <n v="134.91139240506328"/>
    <x v="2935"/>
    <d v="2015-12-22T2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"/>
    <x v="7"/>
    <n v="1.24"/>
    <n v="88.23571428571428"/>
    <x v="2936"/>
    <d v="2016-01-22T16:59: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3"/>
    <x v="25"/>
    <n v="1.26"/>
    <n v="190.45454545454547"/>
    <x v="2937"/>
    <d v="2015-12-23T20:17: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7"/>
    <x v="26"/>
    <n v="1.02"/>
    <n v="219.92638036809817"/>
    <x v="2938"/>
    <d v="2015-12-25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x v="3"/>
    <n v="1450993668"/>
    <n v="1448401668"/>
    <b v="0"/>
    <n v="0"/>
    <b v="0"/>
    <x v="4"/>
    <x v="28"/>
    <n v="0"/>
    <n v="0"/>
    <x v="2939"/>
    <d v="2015-12-24T21:47:48"/>
  </r>
  <r>
    <n v="2586"/>
    <s v="Inspire Healthy Eating"/>
    <s v="I would like to bring fresh salad and food to the streets of London at a reasonable price."/>
    <n v="3000"/>
    <n v="5"/>
    <x v="1"/>
    <x v="1"/>
    <x v="1"/>
    <n v="1451030136"/>
    <n v="1448438136"/>
    <b v="0"/>
    <n v="1"/>
    <b v="0"/>
    <x v="7"/>
    <x v="27"/>
    <n v="0"/>
    <n v="5"/>
    <x v="2940"/>
    <d v="2015-12-25T07:55:36"/>
  </r>
  <r>
    <n v="1117"/>
    <s v="Medieval Village"/>
    <s v="Experience the Medieval in your own village. Increase your village into a city and walk through the streets."/>
    <n v="1000"/>
    <n v="83"/>
    <x v="1"/>
    <x v="10"/>
    <x v="4"/>
    <n v="1451053313"/>
    <n v="1448461313"/>
    <b v="0"/>
    <n v="8"/>
    <b v="0"/>
    <x v="4"/>
    <x v="9"/>
    <n v="0.08"/>
    <n v="10.375"/>
    <x v="2941"/>
    <d v="2015-12-25T14:21:5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"/>
    <x v="7"/>
    <n v="2.02"/>
    <n v="77.229591836734699"/>
    <x v="2942"/>
    <d v="2015-12-30T14:23: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5"/>
    <x v="11"/>
    <n v="2.61"/>
    <n v="54.616766467065865"/>
    <x v="2943"/>
    <d v="2015-12-31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n v="1"/>
    <b v="0"/>
    <x v="6"/>
    <x v="29"/>
    <n v="0.01"/>
    <n v="500"/>
    <x v="2944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x v="22"/>
    <n v="1.01"/>
    <n v="194.23076923076923"/>
    <x v="2945"/>
    <d v="2015-12-25T17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2"/>
    <x v="14"/>
    <n v="1.04"/>
    <n v="66.698717948717942"/>
    <x v="2946"/>
    <d v="2015-12-26T00:18:54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x v="4"/>
    <n v="1450911540"/>
    <n v="1448536516"/>
    <b v="0"/>
    <n v="25"/>
    <b v="1"/>
    <x v="6"/>
    <x v="13"/>
    <n v="1.24"/>
    <n v="14.84"/>
    <x v="2947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x v="2"/>
    <n v="1450297080"/>
    <n v="1448565459"/>
    <b v="0"/>
    <n v="202"/>
    <b v="0"/>
    <x v="6"/>
    <x v="13"/>
    <n v="0.2"/>
    <n v="202.22772277227722"/>
    <x v="2948"/>
    <d v="2015-12-16T20:18:00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6"/>
    <x v="13"/>
    <n v="1.77"/>
    <n v="96.997252747252745"/>
    <x v="2949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x v="15"/>
    <n v="1.02"/>
    <n v="106.57391304347826"/>
    <x v="2950"/>
    <d v="2016-01-05T23:55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x v="2"/>
    <n v="1454078770"/>
    <n v="1448894770"/>
    <b v="0"/>
    <n v="2"/>
    <b v="0"/>
    <x v="7"/>
    <x v="27"/>
    <n v="0"/>
    <n v="22.5"/>
    <x v="2951"/>
    <d v="2016-01-29T14:46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n v="6"/>
    <b v="0"/>
    <x v="7"/>
    <x v="27"/>
    <n v="0.02"/>
    <n v="202.83333333333334"/>
    <x v="2952"/>
    <d v="2015-12-30T16:12:33"/>
  </r>
  <r>
    <n v="2278"/>
    <s v="Eternity Dice - Regular and D6 Charms Edition"/>
    <s v="Dice forged from stone one by one entirely by hand for demanding Gamers and Collectors."/>
    <n v="2000"/>
    <n v="5414"/>
    <x v="0"/>
    <x v="13"/>
    <x v="4"/>
    <n v="1451861940"/>
    <n v="1448902867"/>
    <b v="0"/>
    <n v="102"/>
    <b v="1"/>
    <x v="4"/>
    <x v="19"/>
    <n v="2.71"/>
    <n v="53.078431372549019"/>
    <x v="2953"/>
    <d v="2016-01-03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7"/>
    <x v="26"/>
    <n v="1.34"/>
    <n v="53.4"/>
    <x v="2954"/>
    <d v="2015-12-29T23:00:00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x v="15"/>
    <n v="1.05"/>
    <n v="29"/>
    <x v="2955"/>
    <d v="2015-12-15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5"/>
    <x v="11"/>
    <n v="1.2"/>
    <n v="98.839285714285708"/>
    <x v="2956"/>
    <d v="2016-01-19T06:37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n v="1451419200"/>
    <n v="1449000056"/>
    <b v="0"/>
    <n v="90"/>
    <b v="0"/>
    <x v="3"/>
    <x v="25"/>
    <n v="0.35"/>
    <n v="95.911111111111111"/>
    <x v="2957"/>
    <d v="2015-12-29T2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x v="4"/>
    <n v="1451602800"/>
    <n v="1449011610"/>
    <b v="0"/>
    <n v="23"/>
    <b v="0"/>
    <x v="3"/>
    <x v="25"/>
    <n v="0.06"/>
    <n v="82.086956521739125"/>
    <x v="2958"/>
    <d v="2015-12-3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"/>
    <x v="17"/>
    <n v="1.08"/>
    <n v="69.598266129032254"/>
    <x v="2959"/>
    <d v="2016-01-12T05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x v="3"/>
    <n v="1451637531"/>
    <n v="1449045531"/>
    <b v="0"/>
    <n v="1"/>
    <b v="0"/>
    <x v="2"/>
    <x v="35"/>
    <n v="0"/>
    <n v="100"/>
    <x v="2960"/>
    <d v="2016-01-01T08:38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x v="4"/>
    <n v="1451494210"/>
    <n v="1449075010"/>
    <b v="0"/>
    <n v="12"/>
    <b v="0"/>
    <x v="4"/>
    <x v="9"/>
    <n v="0.06"/>
    <n v="50.083333333333336"/>
    <x v="2961"/>
    <d v="2015-12-30T16:50:10"/>
  </r>
  <r>
    <n v="569"/>
    <s v="Mioti"/>
    <s v="Mioti is an indie game marketplace that doubles as a community for developers to join networks and discuss projects."/>
    <n v="2500"/>
    <n v="20"/>
    <x v="1"/>
    <x v="2"/>
    <x v="2"/>
    <n v="1451679612"/>
    <n v="1449087612"/>
    <b v="0"/>
    <n v="1"/>
    <b v="0"/>
    <x v="3"/>
    <x v="37"/>
    <n v="0.01"/>
    <n v="20"/>
    <x v="2962"/>
    <d v="2016-01-01T20:20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"/>
    <x v="7"/>
    <n v="1.28"/>
    <n v="244.11912547528519"/>
    <x v="2963"/>
    <d v="2016-01-02T23:1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x v="15"/>
    <n v="1.05"/>
    <n v="79.543478260869563"/>
    <x v="2964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6"/>
    <x v="13"/>
    <n v="1"/>
    <n v="370.37037037037038"/>
    <x v="2965"/>
    <d v="2016-01-07T13:47:00"/>
  </r>
  <r>
    <n v="1710"/>
    <s v="Producing a live album of our upcoming Europe tour"/>
    <s v="We want to create a gospel live album which has never been produced before."/>
    <n v="5000"/>
    <n v="34"/>
    <x v="1"/>
    <x v="10"/>
    <x v="4"/>
    <n v="1453122000"/>
    <n v="1449151888"/>
    <b v="0"/>
    <n v="1"/>
    <b v="0"/>
    <x v="1"/>
    <x v="33"/>
    <n v="0.01"/>
    <n v="34"/>
    <x v="2966"/>
    <d v="2016-01-18T1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x v="15"/>
    <n v="1.75"/>
    <n v="264.84848484848487"/>
    <x v="2967"/>
    <d v="2016-01-01T04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n v="1451775651"/>
    <n v="1449183651"/>
    <b v="0"/>
    <n v="0"/>
    <b v="0"/>
    <x v="0"/>
    <x v="34"/>
    <n v="0"/>
    <n v="0"/>
    <x v="2968"/>
    <d v="2016-01-02T23:00:51"/>
  </r>
  <r>
    <n v="2649"/>
    <s v="The Mission - Please Check Back Soon (Canceled)"/>
    <s v="They have launched a Kickstarter."/>
    <n v="125000"/>
    <n v="124"/>
    <x v="2"/>
    <x v="0"/>
    <x v="0"/>
    <n v="1454370941"/>
    <n v="1449186941"/>
    <b v="0"/>
    <n v="3"/>
    <b v="0"/>
    <x v="3"/>
    <x v="21"/>
    <n v="0"/>
    <n v="41.333333333333336"/>
    <x v="2969"/>
    <d v="2016-02-01T23:55:4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n v="0"/>
    <b v="0"/>
    <x v="7"/>
    <x v="27"/>
    <n v="0"/>
    <n v="0"/>
    <x v="2970"/>
    <d v="2016-01-03T00:56:4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n v="3"/>
    <b v="0"/>
    <x v="1"/>
    <x v="6"/>
    <n v="0"/>
    <n v="50.333333333333336"/>
    <x v="2971"/>
    <d v="2016-01-03T01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n v="4"/>
    <b v="0"/>
    <x v="6"/>
    <x v="15"/>
    <n v="0.02"/>
    <n v="11.25"/>
    <x v="2972"/>
    <d v="2016-01-03T20:17:36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x v="4"/>
    <n v="1453064400"/>
    <n v="1449359831"/>
    <b v="0"/>
    <n v="101"/>
    <b v="1"/>
    <x v="1"/>
    <x v="12"/>
    <n v="1.03"/>
    <n v="80.178217821782184"/>
    <x v="2973"/>
    <d v="2016-01-17T21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n v="37"/>
    <b v="0"/>
    <x v="5"/>
    <x v="11"/>
    <n v="0.14000000000000001"/>
    <n v="58.972972972972975"/>
    <x v="2974"/>
    <d v="2016-02-04T07:50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n v="1454284500"/>
    <n v="1449431237"/>
    <b v="0"/>
    <n v="0"/>
    <b v="0"/>
    <x v="6"/>
    <x v="15"/>
    <n v="0"/>
    <n v="0"/>
    <x v="2975"/>
    <d v="2016-01-31T23:5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n v="47"/>
    <b v="0"/>
    <x v="3"/>
    <x v="24"/>
    <n v="0.33"/>
    <n v="70.61702127659575"/>
    <x v="2976"/>
    <d v="2015-12-28T06:00:00"/>
  </r>
  <r>
    <n v="556"/>
    <s v="Braille Academy"/>
    <s v="An educational platform for learning Unified English Braille Code"/>
    <n v="8000"/>
    <n v="200"/>
    <x v="1"/>
    <x v="0"/>
    <x v="0"/>
    <n v="1452112717"/>
    <n v="1449520717"/>
    <b v="0"/>
    <n v="1"/>
    <b v="0"/>
    <x v="3"/>
    <x v="37"/>
    <n v="0.03"/>
    <n v="200"/>
    <x v="2977"/>
    <d v="2016-01-06T20:38:3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x v="2"/>
    <n v="1452120613"/>
    <n v="1449528613"/>
    <b v="0"/>
    <n v="25"/>
    <b v="0"/>
    <x v="5"/>
    <x v="36"/>
    <n v="0.13"/>
    <n v="25"/>
    <x v="2978"/>
    <d v="2016-01-06T22:50:13"/>
  </r>
  <r>
    <n v="3125"/>
    <s v="N/A (Canceled)"/>
    <s v="N/A"/>
    <n v="1500000"/>
    <n v="0"/>
    <x v="2"/>
    <x v="0"/>
    <x v="0"/>
    <n v="1452142672"/>
    <n v="1449550672"/>
    <b v="0"/>
    <n v="0"/>
    <b v="0"/>
    <x v="6"/>
    <x v="13"/>
    <n v="0"/>
    <n v="0"/>
    <x v="2979"/>
    <d v="2016-01-07T04:57:5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x v="4"/>
    <n v="1453071600"/>
    <n v="1449596425"/>
    <b v="0"/>
    <n v="0"/>
    <b v="0"/>
    <x v="3"/>
    <x v="37"/>
    <n v="0"/>
    <n v="0"/>
    <x v="2980"/>
    <d v="2016-01-17T23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n v="1"/>
    <b v="0"/>
    <x v="4"/>
    <x v="9"/>
    <n v="0"/>
    <n v="1"/>
    <x v="2981"/>
    <d v="2016-01-08T04:53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x v="4"/>
    <n v="1452553200"/>
    <n v="1449650173"/>
    <b v="1"/>
    <n v="971"/>
    <b v="1"/>
    <x v="3"/>
    <x v="7"/>
    <n v="8.1999999999999993"/>
    <n v="422.02059732234807"/>
    <x v="2982"/>
    <d v="2016-01-11T2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x v="5"/>
    <n v="1452942000"/>
    <n v="1449785223"/>
    <b v="0"/>
    <n v="5"/>
    <b v="0"/>
    <x v="3"/>
    <x v="37"/>
    <n v="0.01"/>
    <n v="49"/>
    <x v="2983"/>
    <d v="2016-01-16T11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n v="1"/>
    <b v="0"/>
    <x v="2"/>
    <x v="4"/>
    <n v="0"/>
    <n v="10"/>
    <x v="2984"/>
    <d v="2016-01-30T19:46:42"/>
  </r>
  <r>
    <n v="165"/>
    <s v="NET"/>
    <s v="A teacher. A boy. The beach and a heatwave that drove them all insane."/>
    <n v="17000"/>
    <n v="0"/>
    <x v="1"/>
    <x v="1"/>
    <x v="1"/>
    <n v="1452613724"/>
    <n v="1450021724"/>
    <b v="0"/>
    <n v="0"/>
    <b v="0"/>
    <x v="0"/>
    <x v="34"/>
    <n v="0"/>
    <n v="0"/>
    <x v="2985"/>
    <d v="2016-01-12T15:48:4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n v="167"/>
    <b v="0"/>
    <x v="4"/>
    <x v="9"/>
    <n v="0.28999999999999998"/>
    <n v="43.976047904191617"/>
    <x v="2986"/>
    <d v="2016-01-14T04:00: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n v="6"/>
    <b v="0"/>
    <x v="6"/>
    <x v="15"/>
    <n v="0.22"/>
    <n v="126.5"/>
    <x v="2987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n v="26"/>
    <b v="0"/>
    <x v="6"/>
    <x v="15"/>
    <n v="0.14000000000000001"/>
    <n v="78.07692307692308"/>
    <x v="2988"/>
    <d v="2016-01-15T03:09:34"/>
  </r>
  <r>
    <n v="950"/>
    <s v="EZC Smartlight"/>
    <s v="Rider worn tail light brake light. Adheres to virtually any coat, jacket or vest. Stays on even when you get off."/>
    <n v="5000"/>
    <n v="1402"/>
    <x v="1"/>
    <x v="2"/>
    <x v="2"/>
    <n v="1453053661"/>
    <n v="1450461661"/>
    <b v="0"/>
    <n v="24"/>
    <b v="0"/>
    <x v="3"/>
    <x v="25"/>
    <n v="0.28000000000000003"/>
    <n v="58.416666666666664"/>
    <x v="2989"/>
    <d v="2016-01-17T18:01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n v="3"/>
    <b v="0"/>
    <x v="6"/>
    <x v="15"/>
    <n v="0"/>
    <n v="1"/>
    <x v="2990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n v="1453075200"/>
    <n v="1450628773"/>
    <b v="0"/>
    <n v="3"/>
    <b v="0"/>
    <x v="6"/>
    <x v="15"/>
    <n v="0.02"/>
    <n v="30"/>
    <x v="2991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n v="1453310661"/>
    <n v="1450718661"/>
    <b v="0"/>
    <n v="1"/>
    <b v="0"/>
    <x v="6"/>
    <x v="15"/>
    <n v="0"/>
    <n v="29"/>
    <x v="2992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n v="27"/>
    <b v="0"/>
    <x v="6"/>
    <x v="13"/>
    <n v="0.04"/>
    <n v="65.111111111111114"/>
    <x v="2993"/>
    <d v="2016-02-08T00:17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6"/>
    <x v="13"/>
    <n v="1.1000000000000001"/>
    <n v="96.526315789473685"/>
    <x v="2994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6"/>
    <x v="13"/>
    <n v="1.01"/>
    <n v="116.73076923076923"/>
    <x v="2995"/>
    <d v="2016-01-21T05:05: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x v="4"/>
    <n v="1455964170"/>
    <n v="1450780170"/>
    <b v="0"/>
    <n v="1"/>
    <b v="0"/>
    <x v="2"/>
    <x v="35"/>
    <n v="0.05"/>
    <n v="100"/>
    <x v="2996"/>
    <d v="2016-02-20T10:29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x v="4"/>
    <n v="1453376495"/>
    <n v="1450784495"/>
    <b v="0"/>
    <n v="29"/>
    <b v="1"/>
    <x v="0"/>
    <x v="10"/>
    <n v="1.1299999999999999"/>
    <n v="19.471034482758618"/>
    <x v="2997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x v="15"/>
    <n v="1.56"/>
    <n v="51.916666666666664"/>
    <x v="2998"/>
    <d v="2016-01-21T21:18: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n v="5"/>
    <b v="0"/>
    <x v="3"/>
    <x v="37"/>
    <n v="0"/>
    <n v="54"/>
    <x v="2999"/>
    <d v="2016-02-20T22:22:18"/>
  </r>
  <r>
    <n v="949"/>
    <s v="INBED"/>
    <s v="Der INBED ist ein innovatives Multisensor-Wearable fÃ¼r die SturzprÃ¤vention motorisch eingeschrÃ¤nkter Personen."/>
    <n v="20000"/>
    <n v="273"/>
    <x v="1"/>
    <x v="10"/>
    <x v="4"/>
    <n v="1456016576"/>
    <n v="1450832576"/>
    <b v="0"/>
    <n v="7"/>
    <b v="0"/>
    <x v="3"/>
    <x v="25"/>
    <n v="0.01"/>
    <n v="39"/>
    <x v="3000"/>
    <d v="2016-02-21T01:02: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"/>
    <x v="7"/>
    <n v="1.43"/>
    <n v="114.76533333333333"/>
    <x v="3001"/>
    <d v="2016-01-31T21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n v="0"/>
    <b v="0"/>
    <x v="6"/>
    <x v="13"/>
    <n v="0"/>
    <n v="0"/>
    <x v="3002"/>
    <d v="2016-01-23T08:45: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"/>
    <x v="3"/>
    <n v="1.45"/>
    <n v="68.80952380952381"/>
    <x v="3003"/>
    <d v="2016-02-01T18:00:00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n v="0"/>
    <b v="0"/>
    <x v="0"/>
    <x v="2"/>
    <n v="0"/>
    <n v="0"/>
    <x v="3004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0"/>
    <x v="0"/>
    <n v="1.42"/>
    <n v="115.51020408163265"/>
    <x v="3005"/>
    <d v="2016-01-23T17:16:3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n v="2"/>
    <b v="0"/>
    <x v="1"/>
    <x v="6"/>
    <n v="0.01"/>
    <n v="25"/>
    <x v="3006"/>
    <d v="2016-01-29T08:00:2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n v="5"/>
    <b v="0"/>
    <x v="6"/>
    <x v="15"/>
    <n v="0.5"/>
    <n v="60"/>
    <x v="3007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x v="2"/>
    <n v="1453765920"/>
    <n v="1451655808"/>
    <b v="0"/>
    <n v="83"/>
    <b v="1"/>
    <x v="0"/>
    <x v="0"/>
    <n v="1.1200000000000001"/>
    <n v="40.397590361445786"/>
    <x v="3008"/>
    <d v="2016-01-25T23:52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x v="7"/>
    <n v="1454248563"/>
    <n v="1451656563"/>
    <b v="1"/>
    <n v="61"/>
    <b v="1"/>
    <x v="1"/>
    <x v="20"/>
    <n v="1.19"/>
    <n v="388.9762295081967"/>
    <x v="3009"/>
    <d v="2016-01-31T13:56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n v="5"/>
    <b v="0"/>
    <x v="6"/>
    <x v="15"/>
    <n v="0.19"/>
    <n v="381.6"/>
    <x v="3010"/>
    <d v="2016-02-06T04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n v="11"/>
    <b v="0"/>
    <x v="4"/>
    <x v="28"/>
    <n v="0.1"/>
    <n v="32.81818181818182"/>
    <x v="3011"/>
    <d v="2016-01-31T04:17:00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n v="1454323413"/>
    <n v="1451731413"/>
    <b v="0"/>
    <n v="0"/>
    <b v="0"/>
    <x v="7"/>
    <x v="38"/>
    <n v="0"/>
    <n v="0"/>
    <x v="3012"/>
    <d v="2016-02-01T10:43: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4"/>
    <x v="19"/>
    <n v="5.37"/>
    <n v="22.116176470588236"/>
    <x v="3013"/>
    <d v="2016-02-01T14:48: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n v="24"/>
    <b v="0"/>
    <x v="1"/>
    <x v="3"/>
    <n v="0.4"/>
    <n v="83.375"/>
    <x v="3014"/>
    <d v="2016-03-02T22:27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x v="1"/>
    <n v="1454425128"/>
    <n v="1451833128"/>
    <b v="0"/>
    <n v="46"/>
    <b v="0"/>
    <x v="6"/>
    <x v="29"/>
    <n v="0.53"/>
    <n v="44.760869565217391"/>
    <x v="3015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x v="15"/>
    <n v="1.01"/>
    <n v="55.333333333333336"/>
    <x v="3016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6"/>
    <x v="13"/>
    <n v="1.01"/>
    <n v="37.222222222222221"/>
    <x v="3017"/>
    <d v="2016-03-04T06:03: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n v="37"/>
    <b v="0"/>
    <x v="3"/>
    <x v="25"/>
    <n v="0.28000000000000003"/>
    <n v="19.243243243243242"/>
    <x v="3018"/>
    <d v="2016-02-11T17:05: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x v="3"/>
    <n v="1454281380"/>
    <n v="1451950570"/>
    <b v="0"/>
    <n v="0"/>
    <b v="0"/>
    <x v="6"/>
    <x v="29"/>
    <n v="0"/>
    <n v="0"/>
    <x v="3019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x v="15"/>
    <n v="1.1200000000000001"/>
    <n v="62.166666666666664"/>
    <x v="3020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n v="6"/>
    <b v="0"/>
    <x v="6"/>
    <x v="15"/>
    <n v="0.16"/>
    <n v="66.666666666666671"/>
    <x v="3021"/>
    <d v="2016-02-03T18:4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n v="9"/>
    <b v="0"/>
    <x v="7"/>
    <x v="27"/>
    <n v="0.01"/>
    <n v="22.333333333333332"/>
    <x v="3022"/>
    <d v="2016-03-05T19:44:5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x v="15"/>
    <n v="1.35"/>
    <n v="89.785555555555561"/>
    <x v="3023"/>
    <d v="2016-01-19T04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"/>
    <x v="7"/>
    <n v="3.53"/>
    <n v="326.29205175600737"/>
    <x v="3024"/>
    <d v="2016-02-20T02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x v="15"/>
    <n v="1.05"/>
    <n v="139.55555555555554"/>
    <x v="3025"/>
    <d v="2016-02-20T02:45:35"/>
  </r>
  <r>
    <n v="215"/>
    <s v="Invisible Scars"/>
    <s v="A short drama based on a true events. Story of a British Soldier who comes back home suffering from Post Traumatic Stress Disorder."/>
    <n v="4400"/>
    <n v="10"/>
    <x v="1"/>
    <x v="1"/>
    <x v="1"/>
    <n v="1455753540"/>
    <n v="1452058282"/>
    <b v="0"/>
    <n v="1"/>
    <b v="0"/>
    <x v="0"/>
    <x v="34"/>
    <n v="0"/>
    <n v="10"/>
    <x v="3026"/>
    <d v="2016-02-17T23:59:00"/>
  </r>
  <r>
    <n v="194"/>
    <s v="Desperation Short Film"/>
    <s v="Northern Irish Original Short Film based on the desperation of love and survival and taking a risk that may change everything."/>
    <n v="2500"/>
    <n v="3"/>
    <x v="1"/>
    <x v="1"/>
    <x v="1"/>
    <n v="1457308531"/>
    <n v="1452124531"/>
    <b v="0"/>
    <n v="3"/>
    <b v="0"/>
    <x v="0"/>
    <x v="34"/>
    <n v="0"/>
    <n v="1"/>
    <x v="3027"/>
    <d v="2016-03-06T23:55:3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x v="22"/>
    <n v="1"/>
    <n v="13"/>
    <x v="3028"/>
    <d v="2016-01-25T19:00: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n v="1454936460"/>
    <n v="1452259131"/>
    <b v="0"/>
    <n v="9"/>
    <b v="0"/>
    <x v="3"/>
    <x v="37"/>
    <n v="0.04"/>
    <n v="24.777777777777779"/>
    <x v="3029"/>
    <d v="2016-02-08T13:01:00"/>
  </r>
  <r>
    <n v="237"/>
    <s v="Making The Choice"/>
    <s v="Making The Choice is a christian short film series."/>
    <n v="15000"/>
    <n v="50"/>
    <x v="1"/>
    <x v="0"/>
    <x v="0"/>
    <n v="1457445069"/>
    <n v="1452261069"/>
    <b v="0"/>
    <n v="1"/>
    <b v="0"/>
    <x v="0"/>
    <x v="34"/>
    <n v="0"/>
    <n v="50"/>
    <x v="3030"/>
    <d v="2016-03-08T13:51:09"/>
  </r>
  <r>
    <n v="2360"/>
    <s v="Bee Bay Microjobs (Canceled)"/>
    <s v="Welcome to Bee Bay Canada, your commission free microjobs website.  Sell at any price and keep 100% of what you earn!"/>
    <n v="5000"/>
    <n v="2"/>
    <x v="2"/>
    <x v="2"/>
    <x v="2"/>
    <n v="1454864280"/>
    <n v="1452272280"/>
    <b v="0"/>
    <n v="1"/>
    <b v="0"/>
    <x v="3"/>
    <x v="37"/>
    <n v="0"/>
    <n v="2"/>
    <x v="3031"/>
    <d v="2016-02-07T16:58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x v="15"/>
    <n v="1.1200000000000001"/>
    <n v="11.666666666666666"/>
    <x v="3032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x v="15"/>
    <n v="1.05"/>
    <n v="17.829787234042552"/>
    <x v="3033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x v="15"/>
    <n v="1.1000000000000001"/>
    <n v="52.214285714285715"/>
    <x v="3034"/>
    <d v="2016-02-05T2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4"/>
    <x v="19"/>
    <n v="2.85"/>
    <n v="107.04511278195488"/>
    <x v="3035"/>
    <d v="2016-01-25T16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n v="1455122564"/>
    <n v="1452530564"/>
    <b v="0"/>
    <n v="0"/>
    <b v="0"/>
    <x v="3"/>
    <x v="37"/>
    <n v="0"/>
    <n v="0"/>
    <x v="3036"/>
    <d v="2016-02-10T16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n v="0"/>
    <b v="0"/>
    <x v="3"/>
    <x v="37"/>
    <n v="0"/>
    <n v="0"/>
    <x v="3037"/>
    <d v="2016-02-10T19:30:1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x v="15"/>
    <n v="1.02"/>
    <n v="203.2"/>
    <x v="3038"/>
    <d v="2016-01-29T05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"/>
    <x v="24"/>
    <n v="1.1100000000000001"/>
    <n v="92.222222222222229"/>
    <x v="3039"/>
    <d v="2016-02-10T22:13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x v="15"/>
    <n v="1"/>
    <n v="29.411764705882351"/>
    <x v="3040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x v="2"/>
    <n v="1455231540"/>
    <n v="1452614847"/>
    <b v="0"/>
    <n v="35"/>
    <b v="1"/>
    <x v="6"/>
    <x v="15"/>
    <n v="1.1100000000000001"/>
    <n v="47.657142857142858"/>
    <x v="3041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6"/>
    <x v="13"/>
    <n v="1.02"/>
    <n v="86.491525423728817"/>
    <x v="3042"/>
    <d v="2016-02-11T16:29: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4"/>
    <x v="19"/>
    <n v="1.08"/>
    <n v="60.820280373831778"/>
    <x v="3043"/>
    <d v="2016-02-12T04:59:00"/>
  </r>
  <r>
    <n v="2655"/>
    <s v="Balloons (Canceled)"/>
    <s v="Thank you for your support!"/>
    <n v="15000"/>
    <n v="3155"/>
    <x v="2"/>
    <x v="0"/>
    <x v="0"/>
    <n v="1455048000"/>
    <n v="1452631647"/>
    <b v="0"/>
    <n v="43"/>
    <b v="0"/>
    <x v="3"/>
    <x v="21"/>
    <n v="0.21"/>
    <n v="73.372093023255815"/>
    <x v="3044"/>
    <d v="2016-02-09T20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n v="2"/>
    <b v="0"/>
    <x v="7"/>
    <x v="27"/>
    <n v="0.01"/>
    <n v="10.5"/>
    <x v="3045"/>
    <d v="2016-02-12T03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n v="5"/>
    <b v="0"/>
    <x v="6"/>
    <x v="13"/>
    <n v="0.14000000000000001"/>
    <n v="55.6"/>
    <x v="3046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x v="15"/>
    <n v="1.1599999999999999"/>
    <n v="80.034482758620683"/>
    <x v="3047"/>
    <d v="2016-01-27T01:00:00"/>
  </r>
  <r>
    <n v="1049"/>
    <s v="J1 (Canceled)"/>
    <s v="------"/>
    <n v="12000"/>
    <n v="0"/>
    <x v="2"/>
    <x v="0"/>
    <x v="0"/>
    <n v="1455272445"/>
    <n v="1452680445"/>
    <b v="0"/>
    <n v="0"/>
    <b v="0"/>
    <x v="8"/>
    <x v="39"/>
    <n v="0"/>
    <n v="0"/>
    <x v="3048"/>
    <d v="2016-02-12T10:20:4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2"/>
    <x v="14"/>
    <n v="1.01"/>
    <n v="168.77500000000001"/>
    <x v="3049"/>
    <d v="2016-02-12T17:45:4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n v="16"/>
    <b v="0"/>
    <x v="3"/>
    <x v="25"/>
    <n v="0.09"/>
    <n v="41.75"/>
    <x v="3050"/>
    <d v="2016-02-18T20:14:20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n v="2"/>
    <b v="0"/>
    <x v="7"/>
    <x v="27"/>
    <n v="0.02"/>
    <n v="13"/>
    <x v="3051"/>
    <d v="2016-03-13T20:45: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x v="15"/>
    <n v="1.84"/>
    <n v="30.666666666666668"/>
    <x v="3052"/>
    <d v="2016-02-13T19:02:06"/>
  </r>
  <r>
    <n v="2440"/>
    <s v="The first green Food Truck in Phnom Penh"/>
    <s v="Starting a entire clean energy food truck and set a new standard for Cambodia"/>
    <n v="5000"/>
    <n v="10"/>
    <x v="1"/>
    <x v="17"/>
    <x v="4"/>
    <n v="1455399313"/>
    <n v="1452807313"/>
    <b v="0"/>
    <n v="2"/>
    <b v="0"/>
    <x v="7"/>
    <x v="27"/>
    <n v="0"/>
    <n v="5"/>
    <x v="3053"/>
    <d v="2016-02-13T21:35:13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x v="4"/>
    <n v="1455402297"/>
    <n v="1452810297"/>
    <b v="0"/>
    <n v="0"/>
    <b v="0"/>
    <x v="0"/>
    <x v="34"/>
    <n v="0"/>
    <n v="0"/>
    <x v="3054"/>
    <d v="2016-02-13T22:24:57"/>
  </r>
  <r>
    <n v="1100"/>
    <s v="Aeldengald Saga Book I"/>
    <s v="A retro style puzzle rpg with a dark story. Your decisions will influence the world and decide the outcome of the story."/>
    <n v="4000"/>
    <n v="100"/>
    <x v="1"/>
    <x v="10"/>
    <x v="4"/>
    <n v="1455417571"/>
    <n v="1452825571"/>
    <b v="0"/>
    <n v="10"/>
    <b v="0"/>
    <x v="4"/>
    <x v="9"/>
    <n v="0.03"/>
    <n v="10"/>
    <x v="3055"/>
    <d v="2016-02-14T02:39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x v="7"/>
    <n v="1457996400"/>
    <n v="1452842511"/>
    <b v="0"/>
    <n v="1"/>
    <b v="0"/>
    <x v="3"/>
    <x v="37"/>
    <n v="0"/>
    <n v="90"/>
    <x v="3056"/>
    <d v="2016-03-14T2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n v="4"/>
    <b v="0"/>
    <x v="3"/>
    <x v="25"/>
    <n v="0"/>
    <n v="26.25"/>
    <x v="3057"/>
    <d v="2016-02-14T16:2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6"/>
    <x v="13"/>
    <n v="2.65"/>
    <n v="57.631016333938291"/>
    <x v="3058"/>
    <d v="2016-02-21T09:33:48"/>
  </r>
  <r>
    <n v="1307"/>
    <s v="VR Card - Customized Virtual Reality Viewer (Canceled)"/>
    <s v="Get VR to Everyone with Mailable, Ready to Use Viewers"/>
    <n v="50000"/>
    <n v="5757"/>
    <x v="2"/>
    <x v="0"/>
    <x v="0"/>
    <n v="1455710679"/>
    <n v="1453118679"/>
    <b v="0"/>
    <n v="45"/>
    <b v="0"/>
    <x v="3"/>
    <x v="25"/>
    <n v="0.12"/>
    <n v="127.93333333333334"/>
    <x v="3059"/>
    <d v="2016-02-17T12:04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6"/>
    <x v="13"/>
    <n v="1.0900000000000001"/>
    <n v="84.108974358974365"/>
    <x v="3060"/>
    <d v="2016-02-02T17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x v="4"/>
    <n v="1454502789"/>
    <n v="1453206789"/>
    <b v="0"/>
    <n v="114"/>
    <b v="0"/>
    <x v="3"/>
    <x v="25"/>
    <n v="0.46"/>
    <n v="20.342105263157894"/>
    <x v="3061"/>
    <d v="2016-02-03T12:33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n v="76"/>
    <b v="0"/>
    <x v="5"/>
    <x v="11"/>
    <n v="0.15"/>
    <n v="71.34210526315789"/>
    <x v="3062"/>
    <d v="2016-02-21T13:48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x v="3"/>
    <n v="1453817297"/>
    <n v="1453212497"/>
    <b v="0"/>
    <n v="0"/>
    <b v="0"/>
    <x v="7"/>
    <x v="27"/>
    <n v="0"/>
    <n v="0"/>
    <x v="3063"/>
    <d v="2016-01-26T14:08:17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n v="1455814827"/>
    <n v="1453222827"/>
    <b v="0"/>
    <n v="95"/>
    <b v="0"/>
    <x v="3"/>
    <x v="25"/>
    <n v="0.82"/>
    <n v="216.33684210526314"/>
    <x v="3064"/>
    <d v="2016-02-18T17:00:27"/>
  </r>
  <r>
    <n v="570"/>
    <s v="Relaunching in May"/>
    <s v="Humans have AM/FM/Satellite radio, kids have radio Disney, pets have DogCatRadio."/>
    <n v="85000"/>
    <n v="142"/>
    <x v="1"/>
    <x v="0"/>
    <x v="0"/>
    <n v="1455822569"/>
    <n v="1453230569"/>
    <b v="0"/>
    <n v="1"/>
    <b v="0"/>
    <x v="3"/>
    <x v="37"/>
    <n v="0"/>
    <n v="142"/>
    <x v="3065"/>
    <d v="2016-02-18T19:09: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x v="4"/>
    <n v="1454109420"/>
    <n v="1453334629"/>
    <b v="0"/>
    <n v="0"/>
    <b v="0"/>
    <x v="6"/>
    <x v="15"/>
    <n v="0"/>
    <n v="0"/>
    <x v="3066"/>
    <d v="2016-01-29T23:17:0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n v="1"/>
    <b v="0"/>
    <x v="2"/>
    <x v="35"/>
    <n v="0"/>
    <n v="1"/>
    <x v="3067"/>
    <d v="2016-02-20T04:06:37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6"/>
    <x v="13"/>
    <n v="1"/>
    <n v="45.590909090909093"/>
    <x v="3068"/>
    <d v="2016-02-20T20:07: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x v="4"/>
    <n v="1456043057"/>
    <n v="1453451057"/>
    <b v="0"/>
    <n v="2"/>
    <b v="0"/>
    <x v="2"/>
    <x v="35"/>
    <n v="0.01"/>
    <n v="38.5"/>
    <x v="3069"/>
    <d v="2016-02-21T08:24:17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x v="3"/>
    <n v="1455548400"/>
    <n v="1453461865"/>
    <b v="1"/>
    <n v="294"/>
    <b v="1"/>
    <x v="5"/>
    <x v="11"/>
    <n v="4.84"/>
    <n v="82.316326530612244"/>
    <x v="3070"/>
    <d v="2016-02-15T15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n v="1"/>
    <b v="0"/>
    <x v="6"/>
    <x v="15"/>
    <n v="0"/>
    <n v="2"/>
    <x v="3071"/>
    <d v="2016-02-16T18:33:0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x v="4"/>
    <n v="1456094197"/>
    <n v="1453502197"/>
    <b v="0"/>
    <n v="12"/>
    <b v="0"/>
    <x v="3"/>
    <x v="25"/>
    <n v="0.34"/>
    <n v="75.75"/>
    <x v="3072"/>
    <d v="2016-02-21T22:36:37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n v="1"/>
    <b v="0"/>
    <x v="3"/>
    <x v="25"/>
    <n v="0"/>
    <n v="1"/>
    <x v="3073"/>
    <d v="2016-02-28T23:05:09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"/>
    <x v="7"/>
    <n v="6.99"/>
    <n v="842.10602409638557"/>
    <x v="3074"/>
    <d v="2016-03-12T05:00:00"/>
  </r>
  <r>
    <n v="2600"/>
    <s v="Help Buttz Return From the Ashes"/>
    <s v="On Sunday November 8, 2015 our food truck burned to the ground. Please help us get rebuilt."/>
    <n v="50000"/>
    <n v="3466"/>
    <x v="1"/>
    <x v="0"/>
    <x v="0"/>
    <n v="1458938200"/>
    <n v="1453757800"/>
    <b v="0"/>
    <n v="30"/>
    <b v="0"/>
    <x v="7"/>
    <x v="27"/>
    <n v="7.0000000000000007E-2"/>
    <n v="115.53333333333333"/>
    <x v="3075"/>
    <d v="2016-03-25T20:36:40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x v="7"/>
    <n v="1456385101"/>
    <n v="1453793101"/>
    <b v="0"/>
    <n v="123"/>
    <b v="0"/>
    <x v="3"/>
    <x v="25"/>
    <n v="0.56000000000000005"/>
    <n v="790.83739837398377"/>
    <x v="3076"/>
    <d v="2016-02-25T07:25:01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x v="4"/>
    <n v="1456397834"/>
    <n v="1453805834"/>
    <b v="0"/>
    <n v="1"/>
    <b v="0"/>
    <x v="2"/>
    <x v="35"/>
    <n v="0"/>
    <n v="6"/>
    <x v="3077"/>
    <d v="2016-02-25T10:57: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6"/>
    <x v="29"/>
    <n v="1.04"/>
    <n v="99.538461538461533"/>
    <x v="3078"/>
    <d v="2016-02-16T05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"/>
    <x v="7"/>
    <n v="2.02"/>
    <n v="45.547792792792798"/>
    <x v="3079"/>
    <d v="2016-02-26T11:5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2"/>
    <x v="14"/>
    <n v="1"/>
    <n v="40"/>
    <x v="3080"/>
    <d v="2016-02-15T07:59:00"/>
  </r>
  <r>
    <n v="157"/>
    <s v="Forever Man (short film) (Canceled)"/>
    <s v="Man's cryogenic chamber and his soulmate's time travel from the distant future allows them to meet in the middle."/>
    <n v="2995"/>
    <n v="8"/>
    <x v="2"/>
    <x v="0"/>
    <x v="0"/>
    <n v="1456523572"/>
    <n v="1453931572"/>
    <b v="0"/>
    <n v="2"/>
    <b v="0"/>
    <x v="0"/>
    <x v="31"/>
    <n v="0"/>
    <n v="4"/>
    <x v="3081"/>
    <d v="2016-02-26T21:5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x v="2"/>
    <n v="1455232937"/>
    <n v="1453936937"/>
    <b v="0"/>
    <n v="4"/>
    <b v="0"/>
    <x v="4"/>
    <x v="9"/>
    <n v="0.14000000000000001"/>
    <n v="10.5625"/>
    <x v="3082"/>
    <d v="2016-02-11T23:22:1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x v="0"/>
    <n v="1456555536"/>
    <n v="1453963536"/>
    <b v="0"/>
    <n v="2"/>
    <b v="0"/>
    <x v="0"/>
    <x v="31"/>
    <n v="0"/>
    <n v="20"/>
    <x v="3083"/>
    <d v="2016-02-27T06:45:3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n v="1"/>
    <b v="0"/>
    <x v="4"/>
    <x v="9"/>
    <n v="0"/>
    <n v="1"/>
    <x v="3084"/>
    <d v="2016-02-11T16:18: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n v="0"/>
    <b v="0"/>
    <x v="7"/>
    <x v="27"/>
    <n v="0"/>
    <n v="0"/>
    <x v="3085"/>
    <d v="2016-02-27T21:35:43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n v="5"/>
    <b v="0"/>
    <x v="5"/>
    <x v="36"/>
    <n v="0.17"/>
    <n v="101.8"/>
    <x v="3086"/>
    <d v="2016-02-13T04:42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6"/>
    <x v="13"/>
    <n v="1.01"/>
    <n v="178.52941176470588"/>
    <x v="3087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n v="19"/>
    <b v="0"/>
    <x v="6"/>
    <x v="15"/>
    <n v="0.32"/>
    <n v="33.736842105263158"/>
    <x v="3088"/>
    <d v="2016-02-20T21:0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n v="1459368658"/>
    <n v="1454188258"/>
    <b v="0"/>
    <n v="12"/>
    <b v="0"/>
    <x v="7"/>
    <x v="27"/>
    <n v="0.17"/>
    <n v="16.833333333333332"/>
    <x v="3089"/>
    <d v="2016-03-30T20:10:58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n v="0"/>
    <b v="0"/>
    <x v="0"/>
    <x v="2"/>
    <n v="0"/>
    <n v="0"/>
    <x v="3090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x v="15"/>
    <n v="1.01"/>
    <n v="54.912587412587413"/>
    <x v="3091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n v="8"/>
    <b v="0"/>
    <x v="0"/>
    <x v="2"/>
    <n v="0.01"/>
    <n v="16.625"/>
    <x v="3092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x v="4"/>
    <n v="1456617600"/>
    <n v="1454280186"/>
    <b v="0"/>
    <n v="1"/>
    <b v="0"/>
    <x v="6"/>
    <x v="15"/>
    <n v="0"/>
    <n v="1"/>
    <x v="3093"/>
    <d v="2016-02-28T00:00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"/>
    <x v="1"/>
    <n v="1.1399999999999999"/>
    <n v="27.317307692307693"/>
    <x v="3094"/>
    <d v="2016-03-03T03:43: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x v="15"/>
    <n v="1.36"/>
    <n v="13.6"/>
    <x v="3095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n v="1456934893"/>
    <n v="1454342893"/>
    <b v="0"/>
    <n v="3"/>
    <b v="0"/>
    <x v="6"/>
    <x v="15"/>
    <n v="0.04"/>
    <n v="23"/>
    <x v="3096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x v="15"/>
    <n v="1.1100000000000001"/>
    <n v="40.632352941176471"/>
    <x v="3097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x v="15"/>
    <n v="1.27"/>
    <n v="25.4"/>
    <x v="3098"/>
    <d v="2016-02-18T21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n v="122"/>
    <b v="0"/>
    <x v="3"/>
    <x v="25"/>
    <n v="0.31"/>
    <n v="102.01639344262296"/>
    <x v="3099"/>
    <d v="2016-03-03T17:01:54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x v="15"/>
    <n v="1.08"/>
    <n v="77"/>
    <x v="3100"/>
    <d v="2016-03-18T20:20:12"/>
  </r>
  <r>
    <n v="3866"/>
    <s v="a feminine ending, brought to you by the East End Theatre Co"/>
    <s v="A funny, moving, witty piece about a girl, her oboe, and her dreams."/>
    <n v="2000"/>
    <n v="11"/>
    <x v="1"/>
    <x v="0"/>
    <x v="0"/>
    <n v="1458703740"/>
    <n v="1454453021"/>
    <b v="0"/>
    <n v="2"/>
    <b v="0"/>
    <x v="6"/>
    <x v="15"/>
    <n v="0.01"/>
    <n v="5.5"/>
    <x v="3101"/>
    <d v="2016-03-23T03:2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6"/>
    <x v="29"/>
    <n v="1.33"/>
    <n v="120.54545454545455"/>
    <x v="3102"/>
    <d v="2016-04-02T23:51:13"/>
  </r>
  <r>
    <n v="179"/>
    <s v="Sustain: A Film About Survival"/>
    <s v="A feature-length film about how three people survive in a diseased world."/>
    <n v="1000"/>
    <n v="200"/>
    <x v="1"/>
    <x v="0"/>
    <x v="0"/>
    <n v="1457056555"/>
    <n v="1454464555"/>
    <b v="0"/>
    <n v="2"/>
    <b v="0"/>
    <x v="0"/>
    <x v="34"/>
    <n v="0.2"/>
    <n v="100"/>
    <x v="3103"/>
    <d v="2016-03-04T01:55:55"/>
  </r>
  <r>
    <n v="3803"/>
    <s v="Benjamin Button the Musical Concept Album"/>
    <s v="A fully orchestrated concept album of Benjamin Button the Musical!"/>
    <n v="12000"/>
    <n v="2358"/>
    <x v="1"/>
    <x v="0"/>
    <x v="0"/>
    <n v="1457133568"/>
    <n v="1454541568"/>
    <b v="0"/>
    <n v="40"/>
    <b v="0"/>
    <x v="6"/>
    <x v="29"/>
    <n v="0.2"/>
    <n v="58.95"/>
    <x v="310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6"/>
    <x v="29"/>
    <n v="1"/>
    <n v="41.666666666666664"/>
    <x v="3105"/>
    <d v="2016-03-04T23:57: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x v="1"/>
    <n v="1456703940"/>
    <n v="1454546859"/>
    <b v="0"/>
    <n v="3"/>
    <b v="0"/>
    <x v="2"/>
    <x v="5"/>
    <n v="0.05"/>
    <n v="41.666666666666664"/>
    <x v="3106"/>
    <d v="2016-02-28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x v="15"/>
    <n v="1.38"/>
    <n v="28.411764705882351"/>
    <x v="3107"/>
    <d v="2016-02-1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5"/>
    <x v="11"/>
    <n v="1.65"/>
    <n v="81.098039215686271"/>
    <x v="3108"/>
    <d v="2016-02-25T16:08:3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x v="22"/>
    <n v="1.05"/>
    <n v="15"/>
    <x v="3109"/>
    <d v="2016-02-15T16:51: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n v="1457394545"/>
    <n v="1454802545"/>
    <b v="0"/>
    <n v="0"/>
    <b v="0"/>
    <x v="8"/>
    <x v="39"/>
    <n v="0"/>
    <n v="0"/>
    <x v="3110"/>
    <d v="2016-03-07T23:49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7"/>
    <x v="26"/>
    <n v="1.02"/>
    <n v="108.77659574468085"/>
    <x v="3111"/>
    <d v="2016-03-23T14:18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n v="6"/>
    <b v="0"/>
    <x v="3"/>
    <x v="21"/>
    <n v="0.01"/>
    <n v="17.666666666666668"/>
    <x v="3112"/>
    <d v="2016-03-09T17:09:20"/>
  </r>
  <r>
    <n v="4023"/>
    <s v="Forgive &amp; Forget"/>
    <s v="An original gospel stage play that explores the pain and hurt caused by those who struggle to forgive others!"/>
    <n v="7000"/>
    <n v="0"/>
    <x v="1"/>
    <x v="0"/>
    <x v="0"/>
    <n v="1458860363"/>
    <n v="1454975963"/>
    <b v="0"/>
    <n v="0"/>
    <b v="0"/>
    <x v="6"/>
    <x v="15"/>
    <n v="0"/>
    <n v="0"/>
    <x v="3113"/>
    <d v="2016-03-24T22:59: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n v="12"/>
    <b v="0"/>
    <x v="4"/>
    <x v="9"/>
    <n v="0.12"/>
    <n v="19.666666666666668"/>
    <x v="3114"/>
    <d v="2016-03-10T00:35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n v="10"/>
    <b v="0"/>
    <x v="3"/>
    <x v="25"/>
    <n v="0.01"/>
    <n v="19.399999999999999"/>
    <x v="3115"/>
    <d v="2016-02-23T00:57:5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n v="1457413140"/>
    <n v="1454996887"/>
    <b v="0"/>
    <n v="12"/>
    <b v="0"/>
    <x v="6"/>
    <x v="29"/>
    <n v="0.16"/>
    <n v="68.416666666666671"/>
    <x v="3116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x v="4"/>
    <n v="1457617359"/>
    <n v="1455025359"/>
    <b v="0"/>
    <n v="3"/>
    <b v="0"/>
    <x v="6"/>
    <x v="13"/>
    <n v="0"/>
    <n v="7.333333333333333"/>
    <x v="3117"/>
    <d v="2016-03-10T13:42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5"/>
    <x v="11"/>
    <n v="1.04"/>
    <n v="79.967032967032964"/>
    <x v="3118"/>
    <d v="2016-04-09T17:37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x v="15"/>
    <n v="1.38"/>
    <n v="28.323529411764707"/>
    <x v="3119"/>
    <d v="2016-03-01T23:59:0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n v="1457721287"/>
    <n v="1455129287"/>
    <b v="0"/>
    <n v="276"/>
    <b v="0"/>
    <x v="3"/>
    <x v="25"/>
    <n v="0.11"/>
    <n v="51.822463768115945"/>
    <x v="3120"/>
    <d v="2016-03-11T18:34:47"/>
  </r>
  <r>
    <n v="3799"/>
    <s v="A Story Once Told"/>
    <s v="An original musical on it's way to the stage in Minneapolis, MN. Feel free to ask any questions."/>
    <n v="10000"/>
    <n v="402"/>
    <x v="1"/>
    <x v="0"/>
    <x v="0"/>
    <n v="1457734843"/>
    <n v="1455142843"/>
    <b v="0"/>
    <n v="4"/>
    <b v="0"/>
    <x v="6"/>
    <x v="29"/>
    <n v="0.04"/>
    <n v="100.5"/>
    <x v="3121"/>
    <d v="2016-03-11T22:20:43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5"/>
    <x v="11"/>
    <n v="8.85"/>
    <n v="35.4"/>
    <x v="3122"/>
    <d v="2016-03-11T23:34:05"/>
  </r>
  <r>
    <n v="948"/>
    <s v="Led Shirt - WiFi Controlled"/>
    <s v="T-Shirt with Led panel controlled by Android app over WiFi. _x000a_Multiple shirts, games, text, video effects support,"/>
    <n v="4000"/>
    <n v="480"/>
    <x v="1"/>
    <x v="4"/>
    <x v="4"/>
    <n v="1457812364"/>
    <n v="1455220364"/>
    <b v="0"/>
    <n v="8"/>
    <b v="0"/>
    <x v="3"/>
    <x v="25"/>
    <n v="0.12"/>
    <n v="60"/>
    <x v="3123"/>
    <d v="2016-03-12T19:52:44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x v="15"/>
    <n v="1.02"/>
    <n v="164.61538461538461"/>
    <x v="3124"/>
    <d v="2016-03-05T01:00:00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x v="4"/>
    <n v="1457822275"/>
    <n v="1455230275"/>
    <b v="0"/>
    <n v="1"/>
    <b v="0"/>
    <x v="3"/>
    <x v="37"/>
    <n v="0"/>
    <n v="1"/>
    <x v="3125"/>
    <d v="2016-03-12T22:37:55"/>
  </r>
  <r>
    <n v="2427"/>
    <s v="Wraps in a snap. Fast lunch with a gourmet punch!"/>
    <s v="Fast and simple lunches for those on the go.  All (lunch) deals $10 or less."/>
    <n v="50000"/>
    <n v="1"/>
    <x v="1"/>
    <x v="0"/>
    <x v="0"/>
    <n v="1458715133"/>
    <n v="1455262733"/>
    <b v="0"/>
    <n v="1"/>
    <b v="0"/>
    <x v="7"/>
    <x v="27"/>
    <n v="0"/>
    <n v="1"/>
    <x v="3126"/>
    <d v="2016-03-23T06:38:53"/>
  </r>
  <r>
    <n v="1121"/>
    <s v="Pwincess"/>
    <s v="An action packed, side scrolling, platform jumping, laser shooting ADVENTURE that will be fun for everyone."/>
    <n v="250000"/>
    <n v="29"/>
    <x v="1"/>
    <x v="0"/>
    <x v="0"/>
    <n v="1457904316"/>
    <n v="1455315916"/>
    <b v="0"/>
    <n v="5"/>
    <b v="0"/>
    <x v="4"/>
    <x v="9"/>
    <n v="0"/>
    <n v="5.8"/>
    <x v="3127"/>
    <d v="2016-03-13T21:25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n v="1457947483"/>
    <n v="1455359083"/>
    <b v="0"/>
    <n v="1"/>
    <b v="0"/>
    <x v="5"/>
    <x v="36"/>
    <n v="0"/>
    <n v="1"/>
    <x v="3128"/>
    <d v="2016-03-14T09:24:43"/>
  </r>
  <r>
    <n v="1879"/>
    <s v="Alex and More"/>
    <s v="Juego de plataformas con 20 personajes. Cada personaje tiene cuatro habilidades distintas al resto de personajes y sus propias voces."/>
    <n v="5000"/>
    <n v="6"/>
    <x v="1"/>
    <x v="12"/>
    <x v="4"/>
    <n v="1457966129"/>
    <n v="1455377729"/>
    <b v="0"/>
    <n v="2"/>
    <b v="0"/>
    <x v="4"/>
    <x v="28"/>
    <n v="0"/>
    <n v="3"/>
    <x v="3129"/>
    <d v="2016-03-14T14:35:29"/>
  </r>
  <r>
    <n v="1085"/>
    <s v="Sun Dryd Studios"/>
    <s v="The new kid on the block. Re-imagining old games and creating new ones. Ship, Lazer, Rock is first."/>
    <n v="30000"/>
    <n v="1026"/>
    <x v="1"/>
    <x v="2"/>
    <x v="2"/>
    <n v="1457967975"/>
    <n v="1455379575"/>
    <b v="0"/>
    <n v="9"/>
    <b v="0"/>
    <x v="4"/>
    <x v="9"/>
    <n v="0.03"/>
    <n v="114"/>
    <x v="3130"/>
    <d v="2016-03-14T15:06: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n v="4"/>
    <b v="0"/>
    <x v="6"/>
    <x v="15"/>
    <n v="0.14000000000000001"/>
    <n v="71.25"/>
    <x v="3131"/>
    <d v="2016-04-14T04:39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x v="4"/>
    <n v="1458676860"/>
    <n v="1455446303"/>
    <b v="1"/>
    <n v="345"/>
    <b v="1"/>
    <x v="5"/>
    <x v="11"/>
    <n v="1.04"/>
    <n v="48.037681159420288"/>
    <x v="3132"/>
    <d v="2016-03-22T20:01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n v="1"/>
    <b v="0"/>
    <x v="6"/>
    <x v="15"/>
    <n v="0"/>
    <n v="1"/>
    <x v="3133"/>
    <d v="2016-03-16T03:02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x v="8"/>
    <n v="1458104697"/>
    <n v="1455516297"/>
    <b v="1"/>
    <n v="555"/>
    <b v="1"/>
    <x v="5"/>
    <x v="11"/>
    <n v="1.57"/>
    <n v="849.67027027027029"/>
    <x v="3134"/>
    <d v="2016-03-16T05:04:57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n v="1458117190"/>
    <n v="1455528790"/>
    <b v="0"/>
    <n v="3"/>
    <b v="0"/>
    <x v="6"/>
    <x v="15"/>
    <n v="0.61"/>
    <n v="203.66666666666666"/>
    <x v="3135"/>
    <d v="2016-03-16T08:33:10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0"/>
    <x v="0"/>
    <n v="1.03"/>
    <n v="79.401340206185566"/>
    <x v="3136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n v="10"/>
    <b v="0"/>
    <x v="6"/>
    <x v="15"/>
    <n v="0.03"/>
    <n v="27.3"/>
    <x v="3137"/>
    <d v="2016-04-15T20:12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x v="4"/>
    <n v="1460786340"/>
    <n v="1455615976"/>
    <b v="0"/>
    <n v="42"/>
    <b v="1"/>
    <x v="1"/>
    <x v="12"/>
    <n v="1.1200000000000001"/>
    <n v="159.52380952380952"/>
    <x v="3138"/>
    <d v="2016-04-16T05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x v="15"/>
    <n v="1.5"/>
    <n v="25"/>
    <x v="3139"/>
    <d v="2016-03-03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x v="2"/>
    <n v="1458235549"/>
    <n v="1455647149"/>
    <b v="0"/>
    <n v="17"/>
    <b v="1"/>
    <x v="3"/>
    <x v="25"/>
    <n v="1.07"/>
    <n v="125.94117647058823"/>
    <x v="3140"/>
    <d v="2016-03-17T17:25:49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n v="1460837320"/>
    <n v="1455656920"/>
    <b v="0"/>
    <n v="1"/>
    <b v="0"/>
    <x v="0"/>
    <x v="34"/>
    <n v="0"/>
    <n v="1"/>
    <x v="3141"/>
    <d v="2016-04-16T20:08: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x v="15"/>
    <n v="1.03"/>
    <n v="77.727272727272734"/>
    <x v="3142"/>
    <d v="2016-03-03T05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4"/>
    <x v="19"/>
    <n v="1.85"/>
    <n v="65.318435754189949"/>
    <x v="3143"/>
    <d v="2016-03-23T06:59:0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n v="4"/>
    <b v="0"/>
    <x v="6"/>
    <x v="15"/>
    <n v="0.01"/>
    <n v="7.25"/>
    <x v="3144"/>
    <d v="2016-04-15T16:2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3"/>
    <x v="25"/>
    <n v="2.14"/>
    <n v="122.73563218390805"/>
    <x v="3145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x v="4"/>
    <n v="1460918282"/>
    <n v="1455737882"/>
    <b v="0"/>
    <n v="50"/>
    <b v="1"/>
    <x v="0"/>
    <x v="0"/>
    <n v="1.1200000000000001"/>
    <n v="105.18"/>
    <x v="3146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6"/>
    <x v="13"/>
    <n v="1.0900000000000001"/>
    <n v="94.637681159420296"/>
    <x v="3147"/>
    <d v="2016-04-17T23:4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"/>
    <x v="20"/>
    <n v="1.45"/>
    <n v="35.73770491803279"/>
    <x v="3148"/>
    <d v="2016-03-19T04:33: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x v="15"/>
    <n v="1.0900000000000001"/>
    <n v="135.625"/>
    <x v="3149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n v="0"/>
    <b v="0"/>
    <x v="6"/>
    <x v="15"/>
    <n v="0"/>
    <n v="0"/>
    <x v="3150"/>
    <d v="2016-03-05T05:54:2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5"/>
    <x v="11"/>
    <n v="1.0900000000000001"/>
    <n v="89.242424242424249"/>
    <x v="3151"/>
    <d v="2016-03-20T13:29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x v="15"/>
    <n v="1.06"/>
    <n v="25.30952380952381"/>
    <x v="3152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x v="15"/>
    <n v="1.27"/>
    <n v="72.950819672131146"/>
    <x v="3153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6"/>
    <x v="29"/>
    <n v="1.29"/>
    <n v="64.458333333333329"/>
    <x v="3154"/>
    <d v="2016-03-15T16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x v="6"/>
    <n v="1458579568"/>
    <n v="1455991168"/>
    <b v="0"/>
    <n v="35"/>
    <b v="1"/>
    <x v="5"/>
    <x v="11"/>
    <n v="1.08"/>
    <n v="462.85714285714283"/>
    <x v="3155"/>
    <d v="2016-03-21T16:59:28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n v="1461205423"/>
    <n v="1456025023"/>
    <b v="0"/>
    <n v="0"/>
    <b v="0"/>
    <x v="6"/>
    <x v="15"/>
    <n v="0"/>
    <n v="0"/>
    <x v="3156"/>
    <d v="2016-04-21T02:23:4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n v="1459992856"/>
    <n v="1456108456"/>
    <b v="0"/>
    <n v="38"/>
    <b v="0"/>
    <x v="3"/>
    <x v="25"/>
    <n v="0.03"/>
    <n v="74.78947368421052"/>
    <x v="3157"/>
    <d v="2016-04-07T01:34:16"/>
  </r>
  <r>
    <n v="967"/>
    <s v="Better Beanie"/>
    <s v="Better Beanie is the new therapeutic wearable designed to assist you while keeping your hands free."/>
    <n v="20000"/>
    <n v="3562"/>
    <x v="1"/>
    <x v="0"/>
    <x v="0"/>
    <n v="1461301574"/>
    <n v="1456121174"/>
    <b v="0"/>
    <n v="81"/>
    <b v="0"/>
    <x v="3"/>
    <x v="25"/>
    <n v="0.18"/>
    <n v="43.97530864197531"/>
    <x v="3158"/>
    <d v="2016-04-22T05:06:1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x v="6"/>
    <n v="1458733927"/>
    <n v="1456145527"/>
    <b v="0"/>
    <n v="1"/>
    <b v="0"/>
    <x v="7"/>
    <x v="27"/>
    <n v="0"/>
    <n v="5"/>
    <x v="3159"/>
    <d v="2016-03-23T11:52:0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x v="15"/>
    <n v="1.06"/>
    <n v="44.138888888888886"/>
    <x v="3160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x v="15"/>
    <n v="1.41"/>
    <n v="52.173913043478258"/>
    <x v="3161"/>
    <d v="2016-03-14T00:12:53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x v="6"/>
    <n v="1458807098"/>
    <n v="1456218698"/>
    <b v="0"/>
    <n v="203"/>
    <b v="1"/>
    <x v="3"/>
    <x v="7"/>
    <n v="1.1499999999999999"/>
    <n v="566.38916256157631"/>
    <x v="3162"/>
    <d v="2016-03-24T08:11:38"/>
  </r>
  <r>
    <n v="1980"/>
    <s v="YOUMO - Your Smart Modular Power Strip"/>
    <s v="Multi-power charging that is smarter, stylish and designed for you."/>
    <n v="50000"/>
    <n v="177412.01"/>
    <x v="0"/>
    <x v="10"/>
    <x v="4"/>
    <n v="1459684862"/>
    <n v="1456232462"/>
    <b v="1"/>
    <n v="1945"/>
    <b v="1"/>
    <x v="3"/>
    <x v="7"/>
    <n v="3.55"/>
    <n v="91.214401028277635"/>
    <x v="3163"/>
    <d v="2016-04-03T12:01:0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7"/>
    <x v="26"/>
    <n v="1.02"/>
    <n v="189.75806451612902"/>
    <x v="3164"/>
    <d v="2016-03-24T13:27: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5"/>
    <x v="11"/>
    <n v="1.55"/>
    <n v="207.06666666666666"/>
    <x v="3165"/>
    <d v="2016-03-24T16:01:04"/>
  </r>
  <r>
    <n v="440"/>
    <s v="Consumed"/>
    <s v="A stop-motion animation made by a one girl team, with a camera, creativity, and a lot of determination."/>
    <n v="5000"/>
    <n v="5"/>
    <x v="1"/>
    <x v="0"/>
    <x v="0"/>
    <n v="1458859153"/>
    <n v="1456270753"/>
    <b v="0"/>
    <n v="1"/>
    <b v="0"/>
    <x v="0"/>
    <x v="2"/>
    <n v="0"/>
    <n v="5"/>
    <x v="3166"/>
    <d v="2016-03-24T22:39: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"/>
    <x v="1"/>
    <n v="1.89"/>
    <n v="43.060606060606062"/>
    <x v="3167"/>
    <d v="2016-03-25T02:53:08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n v="3"/>
    <b v="0"/>
    <x v="3"/>
    <x v="25"/>
    <n v="0.01"/>
    <n v="93.333333333333329"/>
    <x v="3168"/>
    <d v="2016-03-25T16:59:16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0"/>
    <x v="0"/>
    <n v="1.25"/>
    <n v="41.777777777777779"/>
    <x v="3169"/>
    <d v="2016-04-05T16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x v="15"/>
    <n v="1.71"/>
    <n v="8.5714285714285712"/>
    <x v="3170"/>
    <d v="2016-03-13T12:00:0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6"/>
    <x v="29"/>
    <n v="1.04"/>
    <n v="135.62608695652173"/>
    <x v="3171"/>
    <d v="2016-03-26T16:3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4"/>
    <x v="19"/>
    <n v="5.37"/>
    <n v="61.203872437357631"/>
    <x v="3172"/>
    <d v="2016-03-26T17:11: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n v="1"/>
    <b v="0"/>
    <x v="1"/>
    <x v="33"/>
    <n v="0"/>
    <n v="1"/>
    <x v="3173"/>
    <d v="2016-04-03T00:1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n v="14"/>
    <b v="0"/>
    <x v="3"/>
    <x v="37"/>
    <n v="0.01"/>
    <n v="47.857142857142854"/>
    <x v="3174"/>
    <d v="2016-04-25T22:1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"/>
    <x v="20"/>
    <n v="1"/>
    <n v="57.381803278688523"/>
    <x v="3175"/>
    <d v="2016-03-31T08:46:5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5"/>
    <x v="11"/>
    <n v="1.01"/>
    <n v="67.835866261398181"/>
    <x v="3176"/>
    <d v="2016-03-25T22:00:00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x v="2"/>
    <n v="1459483140"/>
    <n v="1456526879"/>
    <b v="1"/>
    <n v="100"/>
    <b v="1"/>
    <x v="6"/>
    <x v="15"/>
    <n v="1.17"/>
    <n v="52.58"/>
    <x v="3177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n v="17"/>
    <b v="0"/>
    <x v="6"/>
    <x v="13"/>
    <n v="0.04"/>
    <n v="61.176470588235297"/>
    <x v="3178"/>
    <d v="2016-03-27T23:26:0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n v="9"/>
    <b v="0"/>
    <x v="1"/>
    <x v="33"/>
    <n v="0.1"/>
    <n v="54.111111111111114"/>
    <x v="3179"/>
    <d v="2016-03-28T16:18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x v="4"/>
    <n v="1460066954"/>
    <n v="1456614554"/>
    <b v="1"/>
    <n v="964"/>
    <b v="1"/>
    <x v="0"/>
    <x v="0"/>
    <n v="1.27"/>
    <n v="44.912863070539416"/>
    <x v="3180"/>
    <d v="2016-04-07T22:09:14"/>
  </r>
  <r>
    <n v="219"/>
    <s v="True Colors"/>
    <s v="An hour-long pilot about a group of suburban LGBT teens coming of age in the early 90's."/>
    <n v="50000"/>
    <n v="8815"/>
    <x v="1"/>
    <x v="0"/>
    <x v="0"/>
    <n v="1459493940"/>
    <n v="1456732225"/>
    <b v="0"/>
    <n v="76"/>
    <b v="0"/>
    <x v="0"/>
    <x v="34"/>
    <n v="0.18"/>
    <n v="115.98684210526316"/>
    <x v="3181"/>
    <d v="2016-04-01T06:5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n v="4"/>
    <b v="0"/>
    <x v="4"/>
    <x v="9"/>
    <n v="0"/>
    <n v="13.25"/>
    <x v="3182"/>
    <d v="2016-03-30T15:41:35"/>
  </r>
  <r>
    <n v="900"/>
    <s v="Project Revive: Protecting the Creative Impulse"/>
    <s v="With Project Revive, I aim to protect and nurture the creative impulse through music."/>
    <n v="5000"/>
    <n v="21"/>
    <x v="1"/>
    <x v="0"/>
    <x v="0"/>
    <n v="1459365802"/>
    <n v="1456777402"/>
    <b v="0"/>
    <n v="2"/>
    <b v="0"/>
    <x v="1"/>
    <x v="6"/>
    <n v="0"/>
    <n v="10.5"/>
    <x v="3183"/>
    <d v="2016-03-30T19:23: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x v="15"/>
    <n v="1.53"/>
    <n v="143.0952380952381"/>
    <x v="3184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x v="15"/>
    <n v="1.1499999999999999"/>
    <n v="110.96774193548387"/>
    <x v="3185"/>
    <d v="2016-03-20T23:58:45"/>
  </r>
  <r>
    <n v="1207"/>
    <s v="ITALIANA"/>
    <s v="A humanistic photo book about ancestral &amp; post-modern Italy."/>
    <n v="16700"/>
    <n v="17396"/>
    <x v="0"/>
    <x v="13"/>
    <x v="4"/>
    <n v="1459418400"/>
    <n v="1456827573"/>
    <b v="0"/>
    <n v="141"/>
    <b v="1"/>
    <x v="5"/>
    <x v="11"/>
    <n v="1.04"/>
    <n v="123.37588652482269"/>
    <x v="3186"/>
    <d v="2016-03-31T10:00:00"/>
  </r>
  <r>
    <n v="1880"/>
    <s v="Sim Betting Football"/>
    <s v="Sim Betting Football is the only football (soccer) betting simulation  game."/>
    <n v="5000"/>
    <n v="1004"/>
    <x v="1"/>
    <x v="1"/>
    <x v="1"/>
    <n v="1459341380"/>
    <n v="1456839380"/>
    <b v="0"/>
    <n v="24"/>
    <b v="0"/>
    <x v="4"/>
    <x v="28"/>
    <n v="0.2"/>
    <n v="41.833333333333336"/>
    <x v="3187"/>
    <d v="2016-03-30T12:36:20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"/>
    <x v="1"/>
    <n v="1.04"/>
    <n v="47.272727272727273"/>
    <x v="3188"/>
    <d v="2016-03-31T15:51:11"/>
  </r>
  <r>
    <n v="1222"/>
    <s v="Project Pilgrim"/>
    <s v="Project Pilgrim is my effort to work towards normalizing mental health."/>
    <n v="4000"/>
    <n v="11215"/>
    <x v="0"/>
    <x v="2"/>
    <x v="2"/>
    <n v="1459483200"/>
    <n v="1456852647"/>
    <b v="0"/>
    <n v="138"/>
    <b v="1"/>
    <x v="5"/>
    <x v="11"/>
    <n v="2.8"/>
    <n v="81.268115942028984"/>
    <x v="3189"/>
    <d v="2016-04-01T04:00:00"/>
  </r>
  <r>
    <n v="2155"/>
    <s v="VoxelMaze"/>
    <s v="A Level Editor, Turned up to eleven. Infinite creativity in one package, solo or with up to 16 of your friends."/>
    <n v="5000"/>
    <n v="115"/>
    <x v="1"/>
    <x v="1"/>
    <x v="1"/>
    <n v="1459443385"/>
    <n v="1456854985"/>
    <b v="0"/>
    <n v="5"/>
    <b v="0"/>
    <x v="4"/>
    <x v="9"/>
    <n v="0.02"/>
    <n v="23"/>
    <x v="3190"/>
    <d v="2016-03-31T16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x v="15"/>
    <n v="1"/>
    <n v="35.714285714285715"/>
    <x v="3191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x v="15"/>
    <n v="1.05"/>
    <n v="136"/>
    <x v="3192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x v="15"/>
    <n v="1.1399999999999999"/>
    <n v="105.2063492063492"/>
    <x v="3193"/>
    <d v="2016-04-01T01:27:39"/>
  </r>
  <r>
    <n v="3318"/>
    <s v="ROOMIES - Atlantic Canada Tour 2016-17"/>
    <s v="Help us strengthen and inspire disability arts in Atlantic Canada"/>
    <n v="2000"/>
    <n v="2512"/>
    <x v="0"/>
    <x v="2"/>
    <x v="2"/>
    <n v="1460341800"/>
    <n v="1456902893"/>
    <b v="0"/>
    <n v="32"/>
    <b v="1"/>
    <x v="6"/>
    <x v="15"/>
    <n v="1.26"/>
    <n v="78.5"/>
    <x v="3194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6"/>
    <x v="13"/>
    <n v="1.06"/>
    <n v="45.214285714285715"/>
    <x v="3195"/>
    <d v="2016-05-01T11:00:06"/>
  </r>
  <r>
    <n v="1061"/>
    <s v="Chat Box 23 (Canceled)"/>
    <s v="T.O., Adi &amp; Mercedes discuss their point of views, women's issues &amp; Hollywood Hotties."/>
    <n v="4000"/>
    <n v="0"/>
    <x v="2"/>
    <x v="0"/>
    <x v="0"/>
    <n v="1462150800"/>
    <n v="1456987108"/>
    <b v="0"/>
    <n v="0"/>
    <b v="0"/>
    <x v="8"/>
    <x v="39"/>
    <n v="0"/>
    <n v="0"/>
    <x v="3196"/>
    <d v="2016-05-02T01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x v="4"/>
    <n v="1459584417"/>
    <n v="1456996017"/>
    <b v="0"/>
    <n v="3"/>
    <b v="0"/>
    <x v="2"/>
    <x v="35"/>
    <n v="0.05"/>
    <n v="15"/>
    <x v="3197"/>
    <d v="2016-04-02T08:06:57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x v="15"/>
    <n v="65"/>
    <n v="21.666666666666668"/>
    <x v="3198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x v="3"/>
    <n v="1459490400"/>
    <n v="1457078868"/>
    <b v="0"/>
    <n v="0"/>
    <b v="0"/>
    <x v="6"/>
    <x v="15"/>
    <n v="0"/>
    <n v="0"/>
    <x v="3199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n v="1459694211"/>
    <n v="1457105811"/>
    <b v="0"/>
    <n v="0"/>
    <b v="0"/>
    <x v="6"/>
    <x v="13"/>
    <n v="0"/>
    <n v="0"/>
    <x v="3200"/>
    <d v="2016-04-03T14:36:51"/>
  </r>
  <r>
    <n v="1385"/>
    <s v="Chi Might Project"/>
    <s v="Musicians, singers &amp; songwriters from all over the world collaborate via YouTube in order to create an amazing album!"/>
    <n v="8000"/>
    <n v="8832.49"/>
    <x v="0"/>
    <x v="10"/>
    <x v="4"/>
    <n v="1461931860"/>
    <n v="1457109121"/>
    <b v="0"/>
    <n v="134"/>
    <b v="1"/>
    <x v="1"/>
    <x v="1"/>
    <n v="1.1000000000000001"/>
    <n v="65.914104477611943"/>
    <x v="3201"/>
    <d v="2016-04-29T12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n v="1459700741"/>
    <n v="1457112341"/>
    <b v="0"/>
    <n v="92"/>
    <b v="0"/>
    <x v="5"/>
    <x v="32"/>
    <n v="0.28999999999999998"/>
    <n v="44.478260869565219"/>
    <x v="3202"/>
    <d v="2016-04-03T16:25: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n v="1"/>
    <b v="0"/>
    <x v="3"/>
    <x v="37"/>
    <n v="0"/>
    <n v="1"/>
    <x v="3203"/>
    <d v="2016-05-03T16:41:5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x v="15"/>
    <n v="1.49"/>
    <n v="15.129032258064516"/>
    <x v="3204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x v="4"/>
    <n v="1462301342"/>
    <n v="1457120942"/>
    <b v="0"/>
    <n v="1"/>
    <b v="0"/>
    <x v="6"/>
    <x v="15"/>
    <n v="0"/>
    <n v="1"/>
    <x v="3205"/>
    <d v="2016-05-03T18:4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n v="1"/>
    <b v="0"/>
    <x v="1"/>
    <x v="33"/>
    <n v="0"/>
    <n v="1"/>
    <x v="3206"/>
    <d v="2016-05-04T19:58:52"/>
  </r>
  <r>
    <n v="3120"/>
    <s v="Subtropisch zwemparadijs Tropicana"/>
    <s v="Wij willen Tropicana het subtropisch zwemparadijs van Rotterdam op een nieuwe locatie gaan bouwen."/>
    <n v="1300000"/>
    <n v="128"/>
    <x v="1"/>
    <x v="4"/>
    <x v="4"/>
    <n v="1462484196"/>
    <n v="1457303796"/>
    <b v="0"/>
    <n v="10"/>
    <b v="0"/>
    <x v="6"/>
    <x v="13"/>
    <n v="0"/>
    <n v="12.8"/>
    <x v="3207"/>
    <d v="2016-05-05T21:36:36"/>
  </r>
  <r>
    <n v="2680"/>
    <s v="iHeart Pillow"/>
    <s v="iHeartPillow, Connecting loved ones"/>
    <n v="32000"/>
    <n v="276"/>
    <x v="1"/>
    <x v="12"/>
    <x v="4"/>
    <n v="1459915491"/>
    <n v="1457327091"/>
    <b v="0"/>
    <n v="4"/>
    <b v="0"/>
    <x v="3"/>
    <x v="24"/>
    <n v="0.01"/>
    <n v="69"/>
    <x v="3208"/>
    <d v="2016-04-06T04:04:5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n v="1460373187"/>
    <n v="1457352787"/>
    <b v="0"/>
    <n v="91"/>
    <b v="0"/>
    <x v="6"/>
    <x v="15"/>
    <n v="0.18"/>
    <n v="32.978021978021978"/>
    <x v="3209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n v="2"/>
    <b v="0"/>
    <x v="6"/>
    <x v="29"/>
    <n v="0"/>
    <n v="1"/>
    <x v="3210"/>
    <d v="2016-05-05T17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x v="15"/>
    <n v="1"/>
    <n v="27.777777777777779"/>
    <x v="3211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0"/>
    <x v="0"/>
    <n v="1.25"/>
    <n v="188.31203007518798"/>
    <x v="3212"/>
    <d v="2016-04-07T14:16:31"/>
  </r>
  <r>
    <n v="4000"/>
    <s v="The Escorts"/>
    <s v="An Enticing Trip into the World of Assisted Dying"/>
    <n v="8000"/>
    <n v="10"/>
    <x v="1"/>
    <x v="0"/>
    <x v="0"/>
    <n v="1462631358"/>
    <n v="1457450958"/>
    <b v="0"/>
    <n v="1"/>
    <b v="0"/>
    <x v="6"/>
    <x v="15"/>
    <n v="0"/>
    <n v="10"/>
    <x v="3213"/>
    <d v="2016-05-07T14:29:18"/>
  </r>
  <r>
    <n v="992"/>
    <s v="WairConditioning"/>
    <s v="The HOTTEST and COOLEST thing yet! WairConditioning... an entirely new level of comfortability!"/>
    <n v="100000"/>
    <n v="467"/>
    <x v="1"/>
    <x v="0"/>
    <x v="0"/>
    <n v="1462655519"/>
    <n v="1457475119"/>
    <b v="0"/>
    <n v="4"/>
    <b v="0"/>
    <x v="3"/>
    <x v="25"/>
    <n v="0"/>
    <n v="116.75"/>
    <x v="3214"/>
    <d v="2016-05-07T21:11:59"/>
  </r>
  <r>
    <n v="1599"/>
    <s v="The Londoner: Prints &amp; Canvas"/>
    <s v="A London photographer trekking 5,895m up Africa's Mount Kilimanjaro to pursue and enrich a career."/>
    <n v="500"/>
    <n v="0"/>
    <x v="1"/>
    <x v="1"/>
    <x v="1"/>
    <n v="1460116576"/>
    <n v="1457528176"/>
    <b v="0"/>
    <n v="0"/>
    <b v="0"/>
    <x v="5"/>
    <x v="32"/>
    <n v="0"/>
    <n v="0"/>
    <x v="3215"/>
    <d v="2016-04-08T11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x v="4"/>
    <n v="1460127635"/>
    <n v="1457539235"/>
    <b v="0"/>
    <n v="117"/>
    <b v="1"/>
    <x v="1"/>
    <x v="1"/>
    <n v="1.39"/>
    <n v="29.623931623931625"/>
    <x v="3216"/>
    <d v="2016-04-08T15:00:35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n v="1462729317"/>
    <n v="1457548917"/>
    <b v="0"/>
    <n v="0"/>
    <b v="0"/>
    <x v="6"/>
    <x v="13"/>
    <n v="0"/>
    <n v="0"/>
    <x v="3217"/>
    <d v="2016-05-08T17:41:57"/>
  </r>
  <r>
    <n v="1570"/>
    <s v="BEAUTIFUL DREAMERS: An Adult Coloring Book (Canceled)"/>
    <s v="A Coloring Book of Breathtaking Beauties_x000a_To Calm the Heart and Soul"/>
    <n v="6000"/>
    <n v="2484"/>
    <x v="2"/>
    <x v="0"/>
    <x v="0"/>
    <n v="1460140282"/>
    <n v="1457551882"/>
    <b v="0"/>
    <n v="52"/>
    <b v="0"/>
    <x v="2"/>
    <x v="5"/>
    <n v="0.41"/>
    <n v="47.769230769230766"/>
    <x v="3218"/>
    <d v="2016-04-08T18:31: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0"/>
    <x v="0"/>
    <n v="1.04"/>
    <n v="125.44827586206897"/>
    <x v="3219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n v="1460153054"/>
    <n v="1457564654"/>
    <b v="0"/>
    <n v="0"/>
    <b v="0"/>
    <x v="0"/>
    <x v="34"/>
    <n v="0"/>
    <n v="0"/>
    <x v="3220"/>
    <d v="2016-04-08T22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n v="1"/>
    <b v="0"/>
    <x v="6"/>
    <x v="15"/>
    <n v="0.01"/>
    <n v="25"/>
    <x v="3221"/>
    <d v="2016-04-08T18:35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n v="4"/>
    <b v="0"/>
    <x v="4"/>
    <x v="9"/>
    <n v="0"/>
    <n v="11.25"/>
    <x v="3222"/>
    <d v="2016-04-10T07:54: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x v="15"/>
    <n v="1.74"/>
    <n v="68.84210526315789"/>
    <x v="3223"/>
    <d v="2016-04-03T17:00:00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n v="1"/>
    <b v="0"/>
    <x v="7"/>
    <x v="27"/>
    <n v="0.01"/>
    <n v="100"/>
    <x v="3224"/>
    <d v="2016-05-09T20:5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n v="1460313672"/>
    <n v="1457725272"/>
    <b v="0"/>
    <n v="2"/>
    <b v="0"/>
    <x v="4"/>
    <x v="9"/>
    <n v="0.13"/>
    <n v="12.5"/>
    <x v="3225"/>
    <d v="2016-04-10T18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x v="15"/>
    <n v="1"/>
    <n v="125"/>
    <x v="3226"/>
    <d v="2016-04-10T20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5"/>
    <x v="11"/>
    <n v="1.45"/>
    <n v="88.26081081081081"/>
    <x v="3227"/>
    <d v="2016-05-02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x v="15"/>
    <n v="1.28"/>
    <n v="47.222222222222221"/>
    <x v="3228"/>
    <d v="2016-04-13T19:15:24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6"/>
    <x v="13"/>
    <n v="1.49"/>
    <n v="37.25"/>
    <x v="3229"/>
    <d v="2016-04-27T13:1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x v="3"/>
    <n v="1460615164"/>
    <n v="1458023164"/>
    <b v="0"/>
    <n v="0"/>
    <b v="0"/>
    <x v="3"/>
    <x v="37"/>
    <n v="0"/>
    <n v="0"/>
    <x v="3230"/>
    <d v="2016-04-14T06:26:0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n v="96"/>
    <b v="0"/>
    <x v="3"/>
    <x v="25"/>
    <n v="0.13"/>
    <n v="69.40625"/>
    <x v="3231"/>
    <d v="2016-04-18T14:00:0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n v="2"/>
    <b v="0"/>
    <x v="6"/>
    <x v="15"/>
    <n v="0"/>
    <n v="1"/>
    <x v="3232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x v="15"/>
    <n v="1.03"/>
    <n v="134.26371308016877"/>
    <x v="3233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6"/>
    <x v="29"/>
    <n v="1"/>
    <n v="73.333333333333329"/>
    <x v="3234"/>
    <d v="2016-04-15T14:21:19"/>
  </r>
  <r>
    <n v="1594"/>
    <s v="Scenes and Things from New Orleans"/>
    <s v="I photograph my love of New Orleans, create canvases and share those memories with you."/>
    <n v="1000"/>
    <n v="205"/>
    <x v="1"/>
    <x v="0"/>
    <x v="0"/>
    <n v="1463329260"/>
    <n v="1458147982"/>
    <b v="0"/>
    <n v="10"/>
    <b v="0"/>
    <x v="5"/>
    <x v="32"/>
    <n v="0.21"/>
    <n v="20.5"/>
    <x v="3235"/>
    <d v="2016-05-15T16:21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"/>
    <x v="1"/>
    <n v="1.0900000000000001"/>
    <n v="99.15533980582525"/>
    <x v="3236"/>
    <d v="2016-04-16T00:00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6"/>
    <x v="29"/>
    <n v="1.3"/>
    <n v="25.464285714285715"/>
    <x v="3237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n v="4"/>
    <b v="0"/>
    <x v="6"/>
    <x v="15"/>
    <n v="0.03"/>
    <n v="23.75"/>
    <x v="3238"/>
    <d v="2016-04-01T03:59:00"/>
  </r>
  <r>
    <n v="594"/>
    <s v="Unleashed Fitness"/>
    <s v="Creating a fitness site that will change the fitness game forever!"/>
    <n v="25000"/>
    <n v="26"/>
    <x v="1"/>
    <x v="0"/>
    <x v="0"/>
    <n v="1460832206"/>
    <n v="1458240206"/>
    <b v="0"/>
    <n v="2"/>
    <b v="0"/>
    <x v="3"/>
    <x v="37"/>
    <n v="0"/>
    <n v="13"/>
    <x v="3239"/>
    <d v="2016-04-16T18:43:2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x v="15"/>
    <n v="1"/>
    <n v="41.666666666666664"/>
    <x v="3240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x v="15"/>
    <n v="1.61"/>
    <n v="57.5"/>
    <x v="3241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x v="22"/>
    <n v="1.26"/>
    <n v="31.499500000000001"/>
    <x v="3242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n v="2"/>
    <b v="0"/>
    <x v="6"/>
    <x v="15"/>
    <n v="0"/>
    <n v="5.5"/>
    <x v="3243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x v="15"/>
    <n v="1"/>
    <n v="81.673469387755105"/>
    <x v="3244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x v="15"/>
    <n v="1.1100000000000001"/>
    <n v="92.5"/>
    <x v="3245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n v="1460644440"/>
    <n v="1458336690"/>
    <b v="0"/>
    <n v="1"/>
    <b v="0"/>
    <x v="0"/>
    <x v="2"/>
    <n v="0"/>
    <n v="10"/>
    <x v="3246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4"/>
    <n v="1459978200"/>
    <n v="1458416585"/>
    <b v="0"/>
    <n v="46"/>
    <b v="1"/>
    <x v="6"/>
    <x v="15"/>
    <n v="1.07"/>
    <n v="63.695652173913047"/>
    <x v="3247"/>
    <d v="2016-04-06T21:30:0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x v="3"/>
    <n v="1463645521"/>
    <n v="1458461521"/>
    <b v="0"/>
    <n v="4"/>
    <b v="0"/>
    <x v="7"/>
    <x v="27"/>
    <n v="0"/>
    <n v="62.5"/>
    <x v="3248"/>
    <d v="2016-05-19T08:12:01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n v="1"/>
    <b v="0"/>
    <x v="3"/>
    <x v="37"/>
    <n v="0"/>
    <n v="10"/>
    <x v="3249"/>
    <d v="2016-05-20T14:08:22"/>
  </r>
  <r>
    <n v="3635"/>
    <s v="Mary's Son"/>
    <s v="Mary's Son is a pop opera about Jesus and the hope he brings to all people."/>
    <n v="3500"/>
    <n v="1276"/>
    <x v="1"/>
    <x v="0"/>
    <x v="0"/>
    <n v="1461186676"/>
    <n v="1458594676"/>
    <b v="0"/>
    <n v="10"/>
    <b v="0"/>
    <x v="6"/>
    <x v="29"/>
    <n v="0.36"/>
    <n v="127.6"/>
    <x v="3250"/>
    <d v="2016-04-20T21:11:1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x v="15"/>
    <n v="2.87"/>
    <n v="58.571428571428569"/>
    <x v="3251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x v="15"/>
    <n v="1.02"/>
    <n v="121.9047619047619"/>
    <x v="3252"/>
    <d v="2016-03-30T14:3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n v="44"/>
    <b v="0"/>
    <x v="3"/>
    <x v="25"/>
    <n v="0.09"/>
    <n v="30.272727272727273"/>
    <x v="3253"/>
    <d v="2016-04-26T06:55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n v="0"/>
    <b v="0"/>
    <x v="1"/>
    <x v="33"/>
    <n v="0"/>
    <n v="0"/>
    <x v="3254"/>
    <d v="2016-05-01T20:48: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4"/>
    <n v="1461306772"/>
    <n v="1458714772"/>
    <b v="1"/>
    <n v="1281"/>
    <b v="1"/>
    <x v="3"/>
    <x v="7"/>
    <n v="2.6"/>
    <n v="180.75185011709601"/>
    <x v="3255"/>
    <d v="2016-04-22T06:32:52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"/>
    <x v="7"/>
    <n v="1.06"/>
    <n v="261.74504950495049"/>
    <x v="3256"/>
    <d v="2016-04-22T13:55: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4"/>
    <x v="19"/>
    <n v="1.08"/>
    <n v="37.197247706422019"/>
    <x v="3257"/>
    <d v="2016-04-23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7"/>
    <x v="26"/>
    <n v="1.82"/>
    <n v="34.125"/>
    <x v="3258"/>
    <d v="2016-04-20T18:45:5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n v="11"/>
    <b v="0"/>
    <x v="6"/>
    <x v="15"/>
    <n v="0.11"/>
    <n v="47.909090909090907"/>
    <x v="3259"/>
    <d v="2016-05-22T19:34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4"/>
    <x v="19"/>
    <n v="2.71"/>
    <n v="140.97916666666666"/>
    <x v="3260"/>
    <d v="2016-04-22T19:49:0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"/>
    <x v="23"/>
    <n v="1.55"/>
    <n v="46.669172932330824"/>
    <x v="3261"/>
    <d v="2016-04-25T04:59:00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x v="15"/>
    <n v="1.22"/>
    <n v="75.087719298245617"/>
    <x v="3262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x v="15"/>
    <n v="1.71"/>
    <n v="52.173913043478258"/>
    <x v="3263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n v="1461406600"/>
    <n v="1458814600"/>
    <b v="0"/>
    <n v="1"/>
    <b v="0"/>
    <x v="6"/>
    <x v="15"/>
    <n v="0.01"/>
    <n v="5"/>
    <x v="3264"/>
    <d v="2016-04-23T10:16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"/>
    <x v="21"/>
    <n v="1.7"/>
    <n v="47.180555555555557"/>
    <x v="3265"/>
    <d v="2016-04-30T12:00:00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n v="0"/>
    <b v="0"/>
    <x v="6"/>
    <x v="15"/>
    <n v="0"/>
    <n v="0"/>
    <x v="3266"/>
    <d v="2016-05-23T19:21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n v="39"/>
    <b v="0"/>
    <x v="4"/>
    <x v="28"/>
    <n v="0.4"/>
    <n v="253.2051282051282"/>
    <x v="3267"/>
    <d v="2016-04-23T19:40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5"/>
    <x v="11"/>
    <n v="2.02"/>
    <n v="80.647999999999996"/>
    <x v="3268"/>
    <d v="2016-04-19T20:05:0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x v="22"/>
    <n v="1.2"/>
    <n v="98.360655737704917"/>
    <x v="3269"/>
    <d v="2016-04-27T14:5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x v="6"/>
    <n v="1461765300"/>
    <n v="1459198499"/>
    <b v="0"/>
    <n v="8"/>
    <b v="0"/>
    <x v="2"/>
    <x v="35"/>
    <n v="0.03"/>
    <n v="75"/>
    <x v="3270"/>
    <d v="2016-04-27T13:55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n v="0"/>
    <b v="0"/>
    <x v="6"/>
    <x v="15"/>
    <n v="0"/>
    <n v="0"/>
    <x v="3271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6"/>
    <x v="29"/>
    <n v="1.05"/>
    <n v="75"/>
    <x v="3272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x v="15"/>
    <n v="1.1299999999999999"/>
    <n v="50.396825396825399"/>
    <x v="3273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x v="15"/>
    <n v="1.05"/>
    <n v="63.424242424242422"/>
    <x v="3274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x v="2"/>
    <n v="1464471840"/>
    <n v="1459309704"/>
    <b v="0"/>
    <n v="42"/>
    <b v="1"/>
    <x v="6"/>
    <x v="15"/>
    <n v="1.02"/>
    <n v="40.238095238095241"/>
    <x v="3275"/>
    <d v="2016-05-28T21:44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4"/>
    <n v="1462053540"/>
    <n v="1459355950"/>
    <b v="0"/>
    <n v="36"/>
    <b v="1"/>
    <x v="1"/>
    <x v="12"/>
    <n v="12.54"/>
    <n v="27.861111111111111"/>
    <x v="3276"/>
    <d v="2016-04-30T21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0"/>
    <x v="0"/>
    <n v="1"/>
    <n v="169.85083076923075"/>
    <x v="3277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n v="1"/>
    <b v="0"/>
    <x v="6"/>
    <x v="29"/>
    <n v="0"/>
    <n v="1"/>
    <x v="3278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x v="15"/>
    <n v="1.02"/>
    <n v="99"/>
    <x v="3279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x v="4"/>
    <n v="1463734740"/>
    <n v="1459414740"/>
    <b v="0"/>
    <n v="3"/>
    <b v="0"/>
    <x v="6"/>
    <x v="13"/>
    <n v="0"/>
    <n v="1"/>
    <x v="3280"/>
    <d v="2016-05-20T08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1"/>
    <x v="8"/>
    <n v="1"/>
    <n v="185.18518518518519"/>
    <x v="3281"/>
    <d v="2016-04-22T14:52:00"/>
  </r>
  <r>
    <n v="1718"/>
    <s v="The Prodigal Son"/>
    <s v="A melody for the galaxy."/>
    <n v="35000"/>
    <n v="75"/>
    <x v="1"/>
    <x v="0"/>
    <x v="0"/>
    <n v="1463201940"/>
    <n v="1459435149"/>
    <b v="0"/>
    <n v="2"/>
    <b v="0"/>
    <x v="1"/>
    <x v="33"/>
    <n v="0"/>
    <n v="37.5"/>
    <x v="3282"/>
    <d v="2016-05-14T04:59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x v="15"/>
    <n v="1"/>
    <n v="40.545945945945945"/>
    <x v="3283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x v="15"/>
    <n v="1"/>
    <n v="68.965517241379317"/>
    <x v="3284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x v="15"/>
    <n v="1.6"/>
    <n v="40"/>
    <x v="3285"/>
    <d v="2016-04-21T22:36:48"/>
  </r>
  <r>
    <n v="1717"/>
    <s v="Shift Records A New EP!"/>
    <s v="Our first record created to reach, inspire, and ultimately express the love of Jesus to our generation."/>
    <n v="3265"/>
    <n v="1395"/>
    <x v="1"/>
    <x v="0"/>
    <x v="0"/>
    <n v="1461211200"/>
    <n v="1459467238"/>
    <b v="0"/>
    <n v="41"/>
    <b v="0"/>
    <x v="1"/>
    <x v="33"/>
    <n v="0.43"/>
    <n v="34.024390243902438"/>
    <x v="3286"/>
    <d v="2016-04-21T04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x v="4"/>
    <n v="1461235478"/>
    <n v="1459507478"/>
    <b v="0"/>
    <n v="0"/>
    <b v="0"/>
    <x v="2"/>
    <x v="35"/>
    <n v="0"/>
    <n v="0"/>
    <x v="3287"/>
    <d v="2016-04-21T10:44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n v="4"/>
    <b v="0"/>
    <x v="6"/>
    <x v="15"/>
    <n v="0.34"/>
    <n v="63"/>
    <x v="3288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x v="22"/>
    <n v="1"/>
    <n v="320.44943820224717"/>
    <x v="3289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x v="15"/>
    <n v="1.36"/>
    <n v="15.148518518518518"/>
    <x v="3290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x v="15"/>
    <n v="1.1000000000000001"/>
    <n v="92.037815126050418"/>
    <x v="3291"/>
    <d v="2016-05-01T17:55:5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1"/>
    <x v="12"/>
    <n v="1.4"/>
    <n v="53.75"/>
    <x v="3292"/>
    <d v="2016-05-31T21:14:3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x v="15"/>
    <n v="3.39"/>
    <n v="62.586956521739133"/>
    <x v="3293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x v="15"/>
    <n v="1.05"/>
    <n v="40.9375"/>
    <x v="3294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x v="15"/>
    <n v="1.31"/>
    <n v="50.46153846153846"/>
    <x v="3295"/>
    <d v="2016-05-04T03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x v="4"/>
    <n v="1461535140"/>
    <n v="1459716480"/>
    <b v="0"/>
    <n v="1"/>
    <b v="0"/>
    <x v="2"/>
    <x v="35"/>
    <n v="0.01"/>
    <n v="15"/>
    <x v="3296"/>
    <d v="2016-04-24T21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n v="20"/>
    <b v="0"/>
    <x v="6"/>
    <x v="13"/>
    <n v="0.17"/>
    <n v="66.099999999999994"/>
    <x v="3297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n v="3"/>
    <b v="0"/>
    <x v="6"/>
    <x v="15"/>
    <n v="0"/>
    <n v="2.3333333333333335"/>
    <x v="3298"/>
    <d v="2016-05-05T03:04:53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6"/>
    <x v="13"/>
    <n v="1.06"/>
    <n v="70.666666666666671"/>
    <x v="3299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x v="15"/>
    <n v="1.03"/>
    <n v="49.545505617977533"/>
    <x v="3300"/>
    <d v="2016-05-04T23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"/>
    <x v="1"/>
    <n v="1.03"/>
    <n v="65.38095238095238"/>
    <x v="3301"/>
    <d v="2016-05-05T13:01:4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6"/>
    <x v="13"/>
    <n v="1.04"/>
    <n v="125.97972972972973"/>
    <x v="3302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x v="15"/>
    <n v="1.1000000000000001"/>
    <n v="49.438202247191015"/>
    <x v="3303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x v="15"/>
    <n v="1"/>
    <n v="69.822784810126578"/>
    <x v="3304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x v="15"/>
    <n v="1.0900000000000001"/>
    <n v="65.102564102564102"/>
    <x v="3305"/>
    <d v="2016-05-06T14:35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"/>
    <x v="7"/>
    <n v="1.03"/>
    <n v="205"/>
    <x v="3306"/>
    <d v="2016-05-06T19:49:4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x v="2"/>
    <n v="1462053600"/>
    <n v="1459975008"/>
    <b v="0"/>
    <n v="0"/>
    <b v="0"/>
    <x v="3"/>
    <x v="37"/>
    <n v="0"/>
    <n v="0"/>
    <x v="3307"/>
    <d v="2016-04-30T22:00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x v="15"/>
    <n v="1"/>
    <n v="22.222222222222221"/>
    <x v="3308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n v="1462539840"/>
    <n v="1460034594"/>
    <b v="0"/>
    <n v="13"/>
    <b v="0"/>
    <x v="6"/>
    <x v="15"/>
    <n v="0.1"/>
    <n v="37.53846153846154"/>
    <x v="3309"/>
    <d v="2016-05-06T13:0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"/>
    <x v="7"/>
    <n v="1.1100000000000001"/>
    <n v="226.20857142857142"/>
    <x v="3310"/>
    <d v="2016-05-07T13:57: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4"/>
    <x v="19"/>
    <n v="5.03"/>
    <n v="68.625"/>
    <x v="3311"/>
    <d v="2016-04-21T22:00:00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4"/>
    <x v="19"/>
    <n v="2.87"/>
    <n v="41.782287822878232"/>
    <x v="3312"/>
    <d v="2016-05-07T22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x v="15"/>
    <n v="1.01"/>
    <n v="24.545454545454547"/>
    <x v="3313"/>
    <d v="2016-05-08T08:59:26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n v="1462738327"/>
    <n v="1460146327"/>
    <b v="0"/>
    <n v="19"/>
    <b v="0"/>
    <x v="7"/>
    <x v="27"/>
    <n v="0.06"/>
    <n v="46.631578947368418"/>
    <x v="3314"/>
    <d v="2016-05-08T20:12:0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x v="22"/>
    <n v="1"/>
    <n v="291.79333333333335"/>
    <x v="3315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n v="37"/>
    <b v="0"/>
    <x v="6"/>
    <x v="15"/>
    <n v="0.78"/>
    <n v="105.54054054054055"/>
    <x v="3316"/>
    <d v="2016-05-09T04:00:00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4"/>
    <x v="19"/>
    <n v="3.2"/>
    <n v="24.762886597938145"/>
    <x v="3317"/>
    <d v="2016-04-27T02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n v="1462834191"/>
    <n v="1460242191"/>
    <b v="0"/>
    <n v="0"/>
    <b v="0"/>
    <x v="6"/>
    <x v="29"/>
    <n v="0"/>
    <n v="0"/>
    <x v="3318"/>
    <d v="2016-05-09T22:49:5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n v="0"/>
    <b v="0"/>
    <x v="1"/>
    <x v="33"/>
    <n v="0"/>
    <n v="0"/>
    <x v="3319"/>
    <d v="2016-06-10T01:15: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n v="1463050034"/>
    <n v="1460458034"/>
    <b v="0"/>
    <n v="7"/>
    <b v="0"/>
    <x v="5"/>
    <x v="40"/>
    <n v="0.13"/>
    <n v="14.428571428571429"/>
    <x v="3320"/>
    <d v="2016-05-12T10:47:14"/>
  </r>
  <r>
    <n v="2063"/>
    <s v="Up to 4 axis Beaglebone black based CNC control"/>
    <s v="Build a professional grade Linux CNC control with Beaglebone black and our CNC cape."/>
    <n v="4000"/>
    <n v="5922"/>
    <x v="0"/>
    <x v="10"/>
    <x v="4"/>
    <n v="1463333701"/>
    <n v="1460482501"/>
    <b v="0"/>
    <n v="49"/>
    <b v="1"/>
    <x v="3"/>
    <x v="7"/>
    <n v="1.48"/>
    <n v="120.85714285714286"/>
    <x v="3321"/>
    <d v="2016-05-15T17:35:0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x v="15"/>
    <n v="1.23"/>
    <n v="71.242774566473983"/>
    <x v="332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0"/>
    <x v="0"/>
    <n v="1.08"/>
    <n v="145.04301075268816"/>
    <x v="3323"/>
    <d v="2016-05-13T13:40:48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"/>
    <x v="7"/>
    <n v="8"/>
    <n v="188.50671378091872"/>
    <x v="3324"/>
    <d v="2016-06-06T17:02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x v="15"/>
    <n v="3.02"/>
    <n v="252.01666666666668"/>
    <x v="3325"/>
    <d v="2016-05-13T19:04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x v="3"/>
    <n v="1463239108"/>
    <n v="1460647108"/>
    <b v="0"/>
    <n v="3"/>
    <b v="0"/>
    <x v="3"/>
    <x v="37"/>
    <n v="0"/>
    <n v="116.66666666666667"/>
    <x v="3326"/>
    <d v="2016-05-14T15:18:28"/>
  </r>
  <r>
    <n v="2773"/>
    <s v="The Boat That Couldn't Float"/>
    <s v="Parents know the pain of rereading bad bedtime stories. I want to write stories that all ages will enjoy"/>
    <n v="530"/>
    <n v="1"/>
    <x v="1"/>
    <x v="2"/>
    <x v="2"/>
    <n v="1461530721"/>
    <n v="1460666721"/>
    <b v="0"/>
    <n v="1"/>
    <b v="0"/>
    <x v="2"/>
    <x v="18"/>
    <n v="0"/>
    <n v="1"/>
    <x v="3327"/>
    <d v="2016-04-24T20:45:2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x v="15"/>
    <n v="1.07"/>
    <n v="53.339999999999996"/>
    <x v="3328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x v="0"/>
    <x v="0"/>
    <n v="1463343673"/>
    <n v="1460751673"/>
    <b v="0"/>
    <n v="6"/>
    <b v="0"/>
    <x v="6"/>
    <x v="15"/>
    <n v="0.27"/>
    <n v="22.833333333333332"/>
    <x v="3329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x v="15"/>
    <n v="1.8"/>
    <n v="12"/>
    <x v="3330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n v="1"/>
    <b v="0"/>
    <x v="6"/>
    <x v="15"/>
    <n v="0"/>
    <n v="25"/>
    <x v="3331"/>
    <d v="2016-05-19T00:56:28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n v="15"/>
    <b v="0"/>
    <x v="4"/>
    <x v="9"/>
    <n v="0.02"/>
    <n v="16.2"/>
    <x v="3332"/>
    <d v="2016-06-18T05:19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x v="4"/>
    <n v="1464939520"/>
    <n v="1461051520"/>
    <b v="0"/>
    <n v="1"/>
    <b v="0"/>
    <x v="2"/>
    <x v="35"/>
    <n v="0"/>
    <n v="1"/>
    <x v="3333"/>
    <d v="2016-06-03T07:38: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x v="15"/>
    <n v="3.15"/>
    <n v="35.795454545454547"/>
    <x v="3334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x v="15"/>
    <n v="1.08"/>
    <n v="72"/>
    <x v="3335"/>
    <d v="2016-05-10T11:10:4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x v="4"/>
    <n v="1463232936"/>
    <n v="1461072936"/>
    <b v="0"/>
    <n v="18"/>
    <b v="0"/>
    <x v="4"/>
    <x v="9"/>
    <n v="0.03"/>
    <n v="37.666666666666664"/>
    <x v="3336"/>
    <d v="2016-05-14T13:35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0"/>
    <x v="0"/>
    <n v="1.07"/>
    <n v="66.70405357142856"/>
    <x v="3337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x v="15"/>
    <n v="1.1399999999999999"/>
    <n v="119.17633928571429"/>
    <x v="3338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x v="15"/>
    <n v="1.26"/>
    <n v="17.527777777777779"/>
    <x v="3339"/>
    <d v="2016-05-20T11:31:00"/>
  </r>
  <r>
    <n v="951"/>
    <s v="Smart Harness"/>
    <s v="Revolutionizing the way we walk our dogs!"/>
    <n v="50000"/>
    <n v="19195"/>
    <x v="1"/>
    <x v="0"/>
    <x v="0"/>
    <n v="1465054872"/>
    <n v="1461166872"/>
    <b v="0"/>
    <n v="121"/>
    <b v="0"/>
    <x v="3"/>
    <x v="25"/>
    <n v="0.38"/>
    <n v="158.63636363636363"/>
    <x v="3340"/>
    <d v="2016-06-04T15:41:1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n v="9"/>
    <b v="0"/>
    <x v="6"/>
    <x v="15"/>
    <n v="7.0000000000000007E-2"/>
    <n v="29.555555555555557"/>
    <x v="3341"/>
    <d v="2016-06-19T19:12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n v="17"/>
    <b v="0"/>
    <x v="3"/>
    <x v="25"/>
    <n v="0.04"/>
    <n v="65.17647058823529"/>
    <x v="3342"/>
    <d v="2016-05-21T09:02:18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b v="0"/>
    <n v="0"/>
    <b v="0"/>
    <x v="0"/>
    <x v="34"/>
    <n v="0"/>
    <n v="0"/>
    <x v="3343"/>
    <d v="2016-05-22T01:05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x v="15"/>
    <n v="1"/>
    <n v="117.88235294117646"/>
    <x v="3344"/>
    <d v="2016-05-16T10:26:0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x v="2"/>
    <n v="1463929174"/>
    <n v="1461337174"/>
    <b v="0"/>
    <n v="9"/>
    <b v="0"/>
    <x v="3"/>
    <x v="24"/>
    <n v="0.5"/>
    <n v="117.55555555555556"/>
    <x v="3345"/>
    <d v="2016-05-22T14:5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x v="15"/>
    <n v="1.1299999999999999"/>
    <n v="49.05797101449275"/>
    <x v="3346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x v="15"/>
    <n v="1.35"/>
    <n v="168.75"/>
    <x v="3347"/>
    <d v="2016-06-01T18:5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n v="1465243740"/>
    <n v="1461438495"/>
    <b v="0"/>
    <n v="0"/>
    <b v="0"/>
    <x v="8"/>
    <x v="39"/>
    <n v="0"/>
    <n v="0"/>
    <x v="3348"/>
    <d v="2016-06-06T20:0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x v="15"/>
    <n v="1.19"/>
    <n v="108.59090909090909"/>
    <x v="3349"/>
    <d v="2016-05-08T2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5"/>
    <x v="11"/>
    <n v="1.32"/>
    <n v="48.154545454545456"/>
    <x v="3350"/>
    <d v="2016-05-23T22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n v="0"/>
    <b v="0"/>
    <x v="2"/>
    <x v="35"/>
    <n v="0"/>
    <n v="0"/>
    <x v="3351"/>
    <d v="2016-05-25T15:29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0"/>
    <x v="10"/>
    <n v="1.07"/>
    <n v="39.383333333333333"/>
    <x v="3352"/>
    <d v="2016-05-14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7"/>
    <x v="26"/>
    <n v="1.0900000000000001"/>
    <n v="53.409836065573771"/>
    <x v="3353"/>
    <d v="2016-05-25T18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x v="4"/>
    <n v="1464285463"/>
    <n v="1461693463"/>
    <b v="0"/>
    <n v="1"/>
    <b v="0"/>
    <x v="2"/>
    <x v="35"/>
    <n v="0"/>
    <n v="1"/>
    <x v="3354"/>
    <d v="2016-05-26T17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6"/>
    <x v="29"/>
    <n v="1.1100000000000001"/>
    <n v="93.774647887323937"/>
    <x v="3355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x v="15"/>
    <n v="3.3"/>
    <n v="43.421052631578945"/>
    <x v="3356"/>
    <d v="2016-05-31T11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n v="0"/>
    <b v="0"/>
    <x v="7"/>
    <x v="27"/>
    <n v="0"/>
    <n v="0"/>
    <x v="3357"/>
    <d v="2016-05-18T19:49:05"/>
  </r>
  <r>
    <n v="464"/>
    <s v="PokÃ©Movie - A PokÃ©monâ„¢ school project"/>
    <s v="We are three students that want to make a short PokÃ©mon movie as a school project!"/>
    <n v="1010"/>
    <n v="1"/>
    <x v="1"/>
    <x v="10"/>
    <x v="4"/>
    <n v="1463602935"/>
    <n v="1461874935"/>
    <b v="0"/>
    <n v="1"/>
    <b v="0"/>
    <x v="0"/>
    <x v="2"/>
    <n v="0"/>
    <n v="1"/>
    <x v="3358"/>
    <d v="2016-05-18T20:22:15"/>
  </r>
  <r>
    <n v="2431"/>
    <s v="Murphy's good eatin'"/>
    <s v="Go to Colorado and run a food truck with homemade food of all kinds."/>
    <n v="100000"/>
    <n v="2"/>
    <x v="1"/>
    <x v="0"/>
    <x v="0"/>
    <n v="1467080613"/>
    <n v="1461896613"/>
    <b v="0"/>
    <n v="2"/>
    <b v="0"/>
    <x v="7"/>
    <x v="27"/>
    <n v="0"/>
    <n v="1"/>
    <x v="3359"/>
    <d v="2016-06-28T02:23:3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x v="15"/>
    <n v="1.26"/>
    <n v="147.33333333333334"/>
    <x v="3360"/>
    <d v="2016-05-10T11:17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n v="24"/>
    <b v="0"/>
    <x v="3"/>
    <x v="25"/>
    <n v="0.03"/>
    <n v="108.625"/>
    <x v="3361"/>
    <d v="2016-06-28T16:43:05"/>
  </r>
  <r>
    <n v="631"/>
    <s v="Brevity: A Powerful Online Publishing Software! (Canceled)"/>
    <s v="A Powerful Multimedia-Rich Software that aims at making online publishing very simple."/>
    <n v="50000"/>
    <n v="690"/>
    <x v="2"/>
    <x v="2"/>
    <x v="2"/>
    <n v="1464460329"/>
    <n v="1461954729"/>
    <b v="0"/>
    <n v="9"/>
    <b v="0"/>
    <x v="3"/>
    <x v="37"/>
    <n v="0.01"/>
    <n v="76.666666666666671"/>
    <x v="3362"/>
    <d v="2016-05-28T18:32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x v="15"/>
    <n v="1.07"/>
    <n v="62.666666666666664"/>
    <x v="3363"/>
    <d v="2016-06-06T0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n v="0"/>
    <b v="0"/>
    <x v="3"/>
    <x v="25"/>
    <n v="0"/>
    <n v="0"/>
    <x v="3364"/>
    <d v="2016-06-30T18:45:06"/>
  </r>
  <r>
    <n v="133"/>
    <s v="Demon Women from outer space (Canceled)"/>
    <s v="Invasion from outer space sights, to weird to imagine destruction too monstrous to escape"/>
    <n v="71764"/>
    <n v="0"/>
    <x v="2"/>
    <x v="0"/>
    <x v="0"/>
    <n v="1464715860"/>
    <n v="1462130584"/>
    <b v="0"/>
    <n v="0"/>
    <b v="0"/>
    <x v="0"/>
    <x v="31"/>
    <n v="0"/>
    <n v="0"/>
    <x v="3365"/>
    <d v="2016-05-31T17:31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x v="15"/>
    <n v="1.04"/>
    <n v="145"/>
    <x v="3366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x v="15"/>
    <n v="1.0900000000000001"/>
    <n v="29.258076923076924"/>
    <x v="3367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n v="0"/>
    <b v="0"/>
    <x v="6"/>
    <x v="15"/>
    <n v="0"/>
    <n v="0"/>
    <x v="3368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x v="1"/>
    <x v="1"/>
    <n v="1464824309"/>
    <n v="1462232309"/>
    <b v="0"/>
    <n v="1"/>
    <b v="0"/>
    <x v="6"/>
    <x v="15"/>
    <n v="0"/>
    <n v="5"/>
    <x v="3369"/>
    <d v="2016-06-01T23:38: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5"/>
    <x v="11"/>
    <n v="1.07"/>
    <n v="170.44680851063831"/>
    <x v="3370"/>
    <d v="2016-06-07T04:01: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x v="15"/>
    <n v="1.75"/>
    <n v="48.703703703703702"/>
    <x v="3371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n v="1464872848"/>
    <n v="1462280848"/>
    <b v="0"/>
    <n v="11"/>
    <b v="0"/>
    <x v="6"/>
    <x v="15"/>
    <n v="0.32"/>
    <n v="29.09090909090909"/>
    <x v="3372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x v="15"/>
    <n v="1.4"/>
    <n v="23.333333333333332"/>
    <x v="3373"/>
    <d v="2016-05-15T23:00:00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n v="152"/>
    <b v="0"/>
    <x v="5"/>
    <x v="11"/>
    <n v="0.4"/>
    <n v="78.440789473684205"/>
    <x v="3374"/>
    <d v="2016-07-02T14:25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6"/>
    <x v="29"/>
    <n v="1.46"/>
    <n v="38.421052631578945"/>
    <x v="3375"/>
    <d v="2016-05-18T00:00:00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"/>
    <x v="21"/>
    <n v="1.37"/>
    <n v="34.904761904761905"/>
    <x v="3376"/>
    <d v="2016-05-29T01:28:59"/>
  </r>
  <r>
    <n v="3916"/>
    <s v="Final exam"/>
    <s v="We're a small group of University students who need a little help making our final exam production the best product possible."/>
    <n v="2000"/>
    <n v="0"/>
    <x v="1"/>
    <x v="6"/>
    <x v="6"/>
    <n v="1464952752"/>
    <n v="1462360752"/>
    <b v="0"/>
    <n v="0"/>
    <b v="0"/>
    <x v="6"/>
    <x v="15"/>
    <n v="0"/>
    <n v="0"/>
    <x v="3377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x v="15"/>
    <n v="1.1499999999999999"/>
    <n v="184.67741935483872"/>
    <x v="3378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x v="15"/>
    <n v="1.2"/>
    <n v="104.56521739130434"/>
    <x v="3379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x v="15"/>
    <n v="1.07"/>
    <n v="35.039473684210527"/>
    <x v="3380"/>
    <d v="2016-06-02T10:25:18"/>
  </r>
  <r>
    <n v="4098"/>
    <s v="Life is simple"/>
    <s v="Community Youth play, written by and performed by the youth about finding joy in the simple things in life"/>
    <n v="75000"/>
    <n v="0"/>
    <x v="1"/>
    <x v="0"/>
    <x v="0"/>
    <n v="1465060797"/>
    <n v="1462468797"/>
    <b v="0"/>
    <n v="0"/>
    <b v="0"/>
    <x v="6"/>
    <x v="15"/>
    <n v="0"/>
    <n v="0"/>
    <x v="3381"/>
    <d v="2016-06-04T17:19: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7"/>
    <x v="26"/>
    <n v="1.1000000000000001"/>
    <n v="68.862499999999997"/>
    <x v="3382"/>
    <d v="2016-06-09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6"/>
    <x v="29"/>
    <n v="1.03"/>
    <n v="47.574074074074076"/>
    <x v="3383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x v="15"/>
    <n v="1.08"/>
    <n v="76.8"/>
    <x v="3384"/>
    <d v="2016-07-01T23:00:00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n v="2"/>
    <b v="0"/>
    <x v="4"/>
    <x v="28"/>
    <n v="0"/>
    <n v="10.5"/>
    <x v="3385"/>
    <d v="2016-06-05T06:21:33"/>
  </r>
  <r>
    <n v="3115"/>
    <s v="spoken word pop-up:"/>
    <s v="We are creating a mobile community devoted to the spreading and sharing of spoken word and other kinds of storytelling."/>
    <n v="10000"/>
    <n v="300"/>
    <x v="1"/>
    <x v="7"/>
    <x v="7"/>
    <n v="1465123427"/>
    <n v="1462531427"/>
    <b v="0"/>
    <n v="1"/>
    <b v="0"/>
    <x v="6"/>
    <x v="13"/>
    <n v="0.03"/>
    <n v="300"/>
    <x v="3386"/>
    <d v="2016-06-05T10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x v="4"/>
    <n v="1465130532"/>
    <n v="1462538532"/>
    <b v="0"/>
    <n v="1"/>
    <b v="0"/>
    <x v="3"/>
    <x v="25"/>
    <n v="0.01"/>
    <n v="199"/>
    <x v="3387"/>
    <d v="2016-06-05T12:42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4"/>
    <x v="19"/>
    <n v="1.8"/>
    <n v="24.274157303370785"/>
    <x v="3388"/>
    <d v="2016-05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x v="22"/>
    <n v="1.29"/>
    <n v="128.95348837209303"/>
    <x v="3389"/>
    <d v="2016-05-27T23:15: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n v="53"/>
    <b v="0"/>
    <x v="1"/>
    <x v="3"/>
    <n v="0.39"/>
    <n v="147.81132075471697"/>
    <x v="3390"/>
    <d v="2016-06-05T23:33:3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n v="2"/>
    <b v="0"/>
    <x v="6"/>
    <x v="15"/>
    <n v="0.11"/>
    <n v="40"/>
    <x v="3391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x v="15"/>
    <n v="1.01"/>
    <n v="78.518148148148143"/>
    <x v="3392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x v="1"/>
    <n v="1465258325"/>
    <n v="1462666325"/>
    <b v="0"/>
    <n v="0"/>
    <b v="0"/>
    <x v="6"/>
    <x v="13"/>
    <n v="0"/>
    <n v="0"/>
    <x v="3393"/>
    <d v="2016-06-07T00:12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"/>
    <x v="1"/>
    <n v="1.67"/>
    <n v="17.235294117647058"/>
    <x v="3394"/>
    <d v="2016-06-12T05:30:0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n v="0"/>
    <b v="0"/>
    <x v="7"/>
    <x v="38"/>
    <n v="0"/>
    <n v="0"/>
    <x v="3395"/>
    <d v="2016-06-07T21:06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x v="15"/>
    <n v="1.06"/>
    <n v="61.944444444444443"/>
    <x v="3396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x v="6"/>
    <n v="1464817320"/>
    <n v="1462806419"/>
    <b v="0"/>
    <n v="20"/>
    <b v="1"/>
    <x v="6"/>
    <x v="15"/>
    <n v="1.1100000000000001"/>
    <n v="110.75"/>
    <x v="3397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n v="5"/>
    <b v="0"/>
    <x v="6"/>
    <x v="15"/>
    <n v="0.03"/>
    <n v="52.8"/>
    <x v="3398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6"/>
    <x v="29"/>
    <n v="1"/>
    <n v="55.555555555555557"/>
    <x v="3399"/>
    <d v="2016-05-29T00:36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"/>
    <x v="7"/>
    <n v="4.95"/>
    <n v="173.57781674704077"/>
    <x v="3400"/>
    <d v="2016-07-08T23:03:3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x v="15"/>
    <n v="1.0900000000000001"/>
    <n v="81.375"/>
    <x v="3401"/>
    <d v="2016-06-06T07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"/>
    <x v="1"/>
    <n v="1"/>
    <n v="65.868421052631575"/>
    <x v="3402"/>
    <d v="2016-06-06T06:0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"/>
    <x v="7"/>
    <n v="1.25"/>
    <n v="385.03692307692307"/>
    <x v="3403"/>
    <d v="2016-06-11T13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2"/>
    <x v="14"/>
    <n v="1.3"/>
    <n v="24.421875"/>
    <x v="3404"/>
    <d v="2016-06-11T19:22: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"/>
    <x v="1"/>
    <n v="1.25"/>
    <n v="67.729729729729726"/>
    <x v="3405"/>
    <d v="2016-07-11T20:51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n v="1"/>
    <b v="0"/>
    <x v="7"/>
    <x v="27"/>
    <n v="0"/>
    <n v="1"/>
    <x v="3406"/>
    <d v="2016-05-27T22:04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n v="1465720143"/>
    <n v="1463128143"/>
    <b v="0"/>
    <n v="0"/>
    <b v="0"/>
    <x v="3"/>
    <x v="37"/>
    <n v="0"/>
    <n v="0"/>
    <x v="3407"/>
    <d v="2016-06-12T08:29:0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x v="15"/>
    <n v="1.27"/>
    <n v="22.607142857142858"/>
    <x v="3408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x v="15"/>
    <n v="1.02"/>
    <n v="52.487179487179489"/>
    <x v="3409"/>
    <d v="2016-06-03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5"/>
    <x v="11"/>
    <n v="2.5299999999999998"/>
    <n v="121"/>
    <x v="3410"/>
    <d v="2016-06-13T05:59:0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x v="15"/>
    <n v="2.25"/>
    <n v="75"/>
    <x v="3411"/>
    <d v="2016-05-27T17:46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x v="4"/>
    <n v="1467106895"/>
    <n v="1463218895"/>
    <b v="0"/>
    <n v="96"/>
    <b v="0"/>
    <x v="3"/>
    <x v="25"/>
    <n v="0.26"/>
    <n v="133.25"/>
    <x v="3412"/>
    <d v="2016-06-28T09:41:35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"/>
    <x v="1"/>
    <n v="1.04"/>
    <n v="32.5"/>
    <x v="3413"/>
    <d v="2016-07-13T19:14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x v="15"/>
    <n v="1.02"/>
    <n v="106.84210526315789"/>
    <x v="3414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x v="15"/>
    <n v="1"/>
    <n v="48.437149758454105"/>
    <x v="3415"/>
    <d v="2016-06-20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4"/>
    <x v="19"/>
    <n v="6.36"/>
    <n v="94.103550295857985"/>
    <x v="3416"/>
    <d v="2016-06-19T2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5"/>
    <x v="11"/>
    <n v="1.1499999999999999"/>
    <n v="42.481481481481481"/>
    <x v="3417"/>
    <d v="2016-07-14T22:56:3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n v="96"/>
    <b v="0"/>
    <x v="3"/>
    <x v="25"/>
    <n v="0.83"/>
    <n v="301.93916666666667"/>
    <x v="3418"/>
    <d v="2016-06-20T18:59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x v="15"/>
    <n v="1"/>
    <n v="29.62962962962963"/>
    <x v="3419"/>
    <d v="2016-06-17T1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x v="4"/>
    <n v="1466323800"/>
    <n v="1463418120"/>
    <b v="0"/>
    <n v="310"/>
    <b v="0"/>
    <x v="3"/>
    <x v="25"/>
    <n v="0.28999999999999998"/>
    <n v="84.99677419354839"/>
    <x v="3420"/>
    <d v="2016-06-19T08:1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x v="15"/>
    <n v="1.1399999999999999"/>
    <n v="64.909090909090907"/>
    <x v="3421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x v="15"/>
    <n v="1.17"/>
    <n v="44.859538461538463"/>
    <x v="3422"/>
    <d v="2016-06-17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n v="1466204400"/>
    <n v="1463469062"/>
    <b v="0"/>
    <n v="25"/>
    <b v="0"/>
    <x v="3"/>
    <x v="37"/>
    <n v="0.12"/>
    <n v="49.8"/>
    <x v="3423"/>
    <d v="2016-06-17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0"/>
    <x v="0"/>
    <n v="1.07"/>
    <n v="97.356164383561648"/>
    <x v="3424"/>
    <d v="2016-06-17T13:57:14"/>
  </r>
  <r>
    <n v="1149"/>
    <s v="The Floridian Food Truck"/>
    <s v="Bringing culturally diverse Floridian cuisine to the people!"/>
    <n v="50000"/>
    <n v="75"/>
    <x v="1"/>
    <x v="0"/>
    <x v="0"/>
    <n v="1466096566"/>
    <n v="1463504566"/>
    <b v="0"/>
    <n v="2"/>
    <b v="0"/>
    <x v="7"/>
    <x v="27"/>
    <n v="0"/>
    <n v="37.5"/>
    <x v="3425"/>
    <d v="2016-06-16T17:02:4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0"/>
    <x v="0"/>
    <n v="1.03"/>
    <n v="193.04868913857678"/>
    <x v="3426"/>
    <d v="2016-06-15T15:00:00"/>
  </r>
  <r>
    <n v="3981"/>
    <s v="BEIRUT, LADY OF LEBANON"/>
    <s v="A Theatrical Production Celebrating the Lebanese Culture and the Human Spirit in Time of War."/>
    <n v="30000"/>
    <n v="1225"/>
    <x v="1"/>
    <x v="0"/>
    <x v="0"/>
    <n v="1468729149"/>
    <n v="1463545149"/>
    <b v="0"/>
    <n v="7"/>
    <b v="0"/>
    <x v="6"/>
    <x v="15"/>
    <n v="0.04"/>
    <n v="175"/>
    <x v="3427"/>
    <d v="2016-07-17T04:19: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"/>
    <x v="21"/>
    <n v="1.07"/>
    <n v="60.965703745743475"/>
    <x v="3428"/>
    <d v="2016-06-17T12:59:5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x v="22"/>
    <n v="1.6"/>
    <n v="109.78431372549019"/>
    <x v="3429"/>
    <d v="2016-06-23T20:27:00"/>
  </r>
  <r>
    <n v="3117"/>
    <s v="Cowes and The Sea"/>
    <s v="Performing Arts workshops, for young people aged 5 -16, exploring how the sea has shaped Cowes as a settlement."/>
    <n v="1000"/>
    <n v="1"/>
    <x v="1"/>
    <x v="1"/>
    <x v="1"/>
    <n v="1464354720"/>
    <n v="1463648360"/>
    <b v="0"/>
    <n v="1"/>
    <b v="0"/>
    <x v="6"/>
    <x v="13"/>
    <n v="0"/>
    <n v="1"/>
    <x v="3430"/>
    <d v="2016-05-27T13:1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n v="0"/>
    <b v="0"/>
    <x v="7"/>
    <x v="27"/>
    <n v="0"/>
    <n v="0"/>
    <x v="3431"/>
    <d v="2016-06-18T17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n v="5"/>
    <b v="0"/>
    <x v="6"/>
    <x v="15"/>
    <n v="0.13"/>
    <n v="50.2"/>
    <x v="3432"/>
    <d v="2016-06-18T19:32: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n v="1466323917"/>
    <n v="1463731917"/>
    <b v="0"/>
    <n v="7"/>
    <b v="0"/>
    <x v="7"/>
    <x v="27"/>
    <n v="0.06"/>
    <n v="12.142857142857142"/>
    <x v="3433"/>
    <d v="2016-06-19T08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n v="1466346646"/>
    <n v="1463754646"/>
    <b v="0"/>
    <n v="101"/>
    <b v="0"/>
    <x v="3"/>
    <x v="25"/>
    <n v="0.13"/>
    <n v="65"/>
    <x v="3434"/>
    <d v="2016-06-19T14:30:4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x v="15"/>
    <n v="1"/>
    <n v="119.64285714285714"/>
    <x v="3435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n v="1"/>
    <b v="0"/>
    <x v="6"/>
    <x v="15"/>
    <n v="0"/>
    <n v="5"/>
    <x v="3436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6"/>
    <x v="13"/>
    <n v="1"/>
    <n v="35.714285714285715"/>
    <x v="3437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n v="0"/>
    <b v="0"/>
    <x v="6"/>
    <x v="15"/>
    <n v="0"/>
    <n v="0"/>
    <x v="3438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x v="15"/>
    <n v="1.0900000000000001"/>
    <n v="34.408163265306122"/>
    <x v="3439"/>
    <d v="2016-06-02T22:00:00"/>
  </r>
  <r>
    <n v="3324"/>
    <s v="At Swim, Two Boys"/>
    <s v="The play tells the story of Jim and Doyler and their friendship on the brink of Irish independence."/>
    <n v="1500"/>
    <n v="1525"/>
    <x v="0"/>
    <x v="9"/>
    <x v="4"/>
    <n v="1465135190"/>
    <n v="1463925590"/>
    <b v="0"/>
    <n v="10"/>
    <b v="1"/>
    <x v="6"/>
    <x v="15"/>
    <n v="1.02"/>
    <n v="152.5"/>
    <x v="3440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n v="1469113351"/>
    <n v="1463929351"/>
    <b v="0"/>
    <n v="6"/>
    <b v="0"/>
    <x v="6"/>
    <x v="15"/>
    <n v="0.28999999999999998"/>
    <n v="14.333333333333334"/>
    <x v="3441"/>
    <d v="2016-07-21T15:02:3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6"/>
    <x v="13"/>
    <n v="2.33"/>
    <n v="44.464318398474738"/>
    <x v="3442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x v="15"/>
    <n v="1.01"/>
    <n v="66.44736842105263"/>
    <x v="3443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x v="15"/>
    <n v="1.53"/>
    <n v="109.57142857142857"/>
    <x v="3444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n v="1468020354"/>
    <n v="1464045954"/>
    <b v="0"/>
    <n v="1"/>
    <b v="0"/>
    <x v="6"/>
    <x v="15"/>
    <n v="0"/>
    <n v="7"/>
    <x v="3445"/>
    <d v="2016-07-08T23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x v="0"/>
    <n v="1467541545"/>
    <n v="1464085545"/>
    <b v="0"/>
    <n v="1"/>
    <b v="0"/>
    <x v="0"/>
    <x v="31"/>
    <n v="0"/>
    <n v="10"/>
    <x v="3446"/>
    <d v="2016-07-03T10:25:4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"/>
    <x v="20"/>
    <n v="1.08"/>
    <n v="61.029583333333335"/>
    <x v="3447"/>
    <d v="2016-06-23T16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n v="99"/>
    <b v="0"/>
    <x v="3"/>
    <x v="30"/>
    <n v="0.43"/>
    <n v="215.95959595959596"/>
    <x v="3448"/>
    <d v="2016-06-23T16:06: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n v="1466731740"/>
    <n v="1464139740"/>
    <b v="0"/>
    <n v="0"/>
    <b v="0"/>
    <x v="3"/>
    <x v="37"/>
    <n v="0"/>
    <n v="0"/>
    <x v="3449"/>
    <d v="2016-06-24T01:29:0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n v="0"/>
    <b v="0"/>
    <x v="6"/>
    <x v="15"/>
    <n v="0"/>
    <n v="0"/>
    <x v="3450"/>
    <d v="2016-07-24T01:52:38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n v="1469356366"/>
    <n v="1464172366"/>
    <b v="1"/>
    <n v="86"/>
    <b v="0"/>
    <x v="5"/>
    <x v="11"/>
    <n v="0.22"/>
    <n v="48.720930232558139"/>
    <x v="3451"/>
    <d v="2016-07-24T10:32:46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"/>
    <x v="1"/>
    <n v="1.03"/>
    <n v="68.01204819277109"/>
    <x v="3452"/>
    <d v="2016-06-25T03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x v="2"/>
    <n v="1466789269"/>
    <n v="1464197269"/>
    <b v="0"/>
    <n v="1"/>
    <b v="0"/>
    <x v="3"/>
    <x v="37"/>
    <n v="0"/>
    <n v="1"/>
    <x v="3453"/>
    <d v="2016-06-24T17:27:49"/>
  </r>
  <r>
    <n v="1211"/>
    <s v="500 Views of Japan"/>
    <s v="From 2010 to 2015, I took over 15 000 photos in Japan. Here's 500 of them. Landscape, city view, people and so much more!"/>
    <n v="1000"/>
    <n v="1011"/>
    <x v="0"/>
    <x v="2"/>
    <x v="2"/>
    <n v="1465505261"/>
    <n v="1464209261"/>
    <b v="0"/>
    <n v="6"/>
    <b v="1"/>
    <x v="5"/>
    <x v="11"/>
    <n v="1.01"/>
    <n v="168.5"/>
    <x v="3454"/>
    <d v="2016-06-09T20:47: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x v="22"/>
    <n v="1.01"/>
    <n v="159.82456140350877"/>
    <x v="3455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x v="15"/>
    <n v="1.23"/>
    <n v="46.125"/>
    <x v="3456"/>
    <d v="2016-06-26T00:0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x v="4"/>
    <n v="1467128723"/>
    <n v="1464536723"/>
    <b v="0"/>
    <n v="1530"/>
    <b v="1"/>
    <x v="3"/>
    <x v="7"/>
    <n v="3.17"/>
    <n v="259.25424836601309"/>
    <x v="3457"/>
    <d v="2016-06-28T15:45: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x v="6"/>
    <n v="1469109600"/>
    <n v="1464586746"/>
    <b v="0"/>
    <n v="19"/>
    <b v="0"/>
    <x v="3"/>
    <x v="25"/>
    <n v="0.06"/>
    <n v="603.52631578947364"/>
    <x v="3458"/>
    <d v="2016-07-21T14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n v="6"/>
    <b v="0"/>
    <x v="4"/>
    <x v="9"/>
    <n v="0"/>
    <n v="19.666666666666668"/>
    <x v="3459"/>
    <d v="2016-06-29T20:20: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x v="15"/>
    <n v="1.02"/>
    <n v="145.65217391304347"/>
    <x v="3460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x v="3"/>
    <n v="1465394340"/>
    <n v="1464677986"/>
    <b v="0"/>
    <n v="20"/>
    <b v="1"/>
    <x v="6"/>
    <x v="15"/>
    <n v="2.89"/>
    <n v="43.35"/>
    <x v="3461"/>
    <d v="2016-06-08T13:59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x v="15"/>
    <n v="1.28"/>
    <n v="49.230769230769234"/>
    <x v="3462"/>
    <d v="2016-06-30T15:42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n v="50"/>
    <b v="0"/>
    <x v="3"/>
    <x v="25"/>
    <n v="0.22"/>
    <n v="157.46"/>
    <x v="3463"/>
    <d v="2016-07-02T04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x v="15"/>
    <n v="1.03"/>
    <n v="85.530386740331494"/>
    <x v="3464"/>
    <d v="2016-07-01T08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x v="2"/>
    <n v="1467313039"/>
    <n v="1464807439"/>
    <b v="0"/>
    <n v="139"/>
    <b v="1"/>
    <x v="2"/>
    <x v="14"/>
    <n v="3.78"/>
    <n v="40.762589928057551"/>
    <x v="3465"/>
    <d v="2016-06-30T18:57:19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x v="4"/>
    <n v="1469994300"/>
    <n v="1464815253"/>
    <b v="0"/>
    <n v="70"/>
    <b v="1"/>
    <x v="1"/>
    <x v="23"/>
    <n v="1.3"/>
    <n v="37.271428571428572"/>
    <x v="3466"/>
    <d v="2016-07-31T19:45:0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n v="1"/>
    <b v="0"/>
    <x v="6"/>
    <x v="13"/>
    <n v="0"/>
    <n v="50"/>
    <x v="3467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x v="15"/>
    <n v="1.0900000000000001"/>
    <n v="46.05263157894737"/>
    <x v="3468"/>
    <d v="2016-06-16T05:58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"/>
    <x v="1"/>
    <n v="1"/>
    <n v="52.631578947368418"/>
    <x v="3469"/>
    <d v="2016-06-17T04:55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n v="3"/>
    <b v="0"/>
    <x v="6"/>
    <x v="15"/>
    <n v="0.02"/>
    <n v="163.33333333333334"/>
    <x v="3470"/>
    <d v="2016-07-02T17:44: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x v="3"/>
    <n v="1467280800"/>
    <n v="1464921112"/>
    <b v="0"/>
    <n v="81"/>
    <b v="1"/>
    <x v="3"/>
    <x v="21"/>
    <n v="1.58"/>
    <n v="38.987654320987652"/>
    <x v="3471"/>
    <d v="2016-06-30T1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n v="1467531536"/>
    <n v="1464939536"/>
    <b v="0"/>
    <n v="23"/>
    <b v="0"/>
    <x v="5"/>
    <x v="11"/>
    <n v="0.13"/>
    <n v="37.608695652173914"/>
    <x v="3472"/>
    <d v="2016-07-03T07:38:5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x v="3"/>
    <n v="1468658866"/>
    <n v="1464943666"/>
    <b v="0"/>
    <n v="2"/>
    <b v="0"/>
    <x v="2"/>
    <x v="18"/>
    <n v="0.11"/>
    <n v="52.5"/>
    <x v="3473"/>
    <d v="2016-07-16T08:47:4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x v="15"/>
    <n v="1.0900000000000001"/>
    <n v="155.95238095238096"/>
    <x v="3474"/>
    <d v="2016-07-10T22:59:00"/>
  </r>
  <r>
    <n v="1420"/>
    <s v="Shakespeare in the Hood - Romeo and Juliet"/>
    <s v="Help me butcher Shakespeare in a satirical fashion."/>
    <n v="110"/>
    <n v="3"/>
    <x v="1"/>
    <x v="0"/>
    <x v="0"/>
    <n v="1467129686"/>
    <n v="1464969686"/>
    <b v="0"/>
    <n v="3"/>
    <b v="0"/>
    <x v="2"/>
    <x v="35"/>
    <n v="0.03"/>
    <n v="1"/>
    <x v="3475"/>
    <d v="2016-06-28T16:01: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x v="15"/>
    <n v="1.1200000000000001"/>
    <n v="65.166666666666671"/>
    <x v="3476"/>
    <d v="2016-06-23T18:47:00"/>
  </r>
  <r>
    <n v="1556"/>
    <s v="West Canada - A Coffee Table Book"/>
    <s v="To gather a collection of photographs for a coffee table book that displays the beauty of Canada's west."/>
    <n v="1500"/>
    <n v="677"/>
    <x v="1"/>
    <x v="2"/>
    <x v="2"/>
    <n v="1467603624"/>
    <n v="1465011624"/>
    <b v="0"/>
    <n v="12"/>
    <b v="0"/>
    <x v="5"/>
    <x v="40"/>
    <n v="0.45"/>
    <n v="56.416666666666664"/>
    <x v="3477"/>
    <d v="2016-07-04T03:40: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n v="2"/>
    <b v="0"/>
    <x v="3"/>
    <x v="37"/>
    <n v="0.01"/>
    <n v="3"/>
    <x v="3478"/>
    <d v="2016-07-04T15:46:0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n v="1467752083"/>
    <n v="1465160083"/>
    <b v="0"/>
    <n v="8"/>
    <b v="0"/>
    <x v="0"/>
    <x v="2"/>
    <n v="0.14000000000000001"/>
    <n v="51.875"/>
    <x v="3479"/>
    <d v="2016-07-05T20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"/>
    <x v="1"/>
    <n v="1.1000000000000001"/>
    <n v="74.246153846153845"/>
    <x v="3480"/>
    <d v="2016-07-05T20:58:5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n v="1"/>
    <b v="0"/>
    <x v="2"/>
    <x v="4"/>
    <n v="0"/>
    <n v="5"/>
    <x v="3481"/>
    <d v="2016-08-05T00:10: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n v="0"/>
    <b v="0"/>
    <x v="6"/>
    <x v="29"/>
    <n v="0"/>
    <n v="0"/>
    <x v="3482"/>
    <d v="2016-07-31T07:00:00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x v="7"/>
    <n v="1467817258"/>
    <n v="1465225258"/>
    <b v="0"/>
    <n v="28"/>
    <b v="0"/>
    <x v="3"/>
    <x v="25"/>
    <n v="0.22"/>
    <n v="1536.25"/>
    <x v="3483"/>
    <d v="2016-07-06T15:00:58"/>
  </r>
  <r>
    <n v="190"/>
    <s v="REGIONRAT, the movie"/>
    <s v="Because hope can be a 4 letter word"/>
    <n v="12000"/>
    <n v="50"/>
    <x v="1"/>
    <x v="0"/>
    <x v="0"/>
    <n v="1466091446"/>
    <n v="1465227446"/>
    <b v="0"/>
    <n v="1"/>
    <b v="0"/>
    <x v="0"/>
    <x v="34"/>
    <n v="0"/>
    <n v="50"/>
    <x v="3484"/>
    <d v="2016-06-16T15:37: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n v="1468029540"/>
    <n v="1465304483"/>
    <b v="0"/>
    <n v="45"/>
    <b v="0"/>
    <x v="6"/>
    <x v="13"/>
    <n v="0.23"/>
    <n v="130.0888888888889"/>
    <x v="3485"/>
    <d v="2016-07-09T01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n v="3"/>
    <b v="0"/>
    <x v="3"/>
    <x v="37"/>
    <n v="0.01"/>
    <n v="342"/>
    <x v="3486"/>
    <d v="2016-07-22T15:02:20"/>
  </r>
  <r>
    <n v="1875"/>
    <s v="Claws &amp; Fins"/>
    <s v="Sea opposition of Crab's family and angry fishes. Who is going to win, and who is going to loose ?!"/>
    <n v="10000"/>
    <n v="51"/>
    <x v="1"/>
    <x v="0"/>
    <x v="0"/>
    <n v="1470519308"/>
    <n v="1465335308"/>
    <b v="0"/>
    <n v="3"/>
    <b v="0"/>
    <x v="4"/>
    <x v="28"/>
    <n v="0.01"/>
    <n v="17"/>
    <x v="3487"/>
    <d v="2016-08-06T21:35: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n v="1467934937"/>
    <n v="1465342937"/>
    <b v="0"/>
    <n v="3"/>
    <b v="0"/>
    <x v="3"/>
    <x v="37"/>
    <n v="0.01"/>
    <n v="87"/>
    <x v="3488"/>
    <d v="2016-07-07T23:42:1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x v="15"/>
    <n v="1.5"/>
    <n v="41.666666666666664"/>
    <x v="3489"/>
    <d v="2016-07-15T21:38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n v="171"/>
    <b v="0"/>
    <x v="3"/>
    <x v="24"/>
    <n v="0.63"/>
    <n v="128.61988304093566"/>
    <x v="3490"/>
    <d v="2016-07-05T04:59:00"/>
  </r>
  <r>
    <n v="1447"/>
    <s v="Indian Language Dictionary"/>
    <s v="I'm creating a dictionary of multiple Indian languages."/>
    <n v="500000"/>
    <n v="75"/>
    <x v="1"/>
    <x v="0"/>
    <x v="0"/>
    <n v="1467999134"/>
    <n v="1465407134"/>
    <b v="0"/>
    <n v="3"/>
    <b v="0"/>
    <x v="2"/>
    <x v="35"/>
    <n v="0"/>
    <n v="25"/>
    <x v="3491"/>
    <d v="2016-07-08T17:32:1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n v="2"/>
    <b v="0"/>
    <x v="4"/>
    <x v="28"/>
    <n v="0"/>
    <n v="13"/>
    <x v="3492"/>
    <d v="2016-06-28T23:15:33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5"/>
    <x v="11"/>
    <n v="1.08"/>
    <n v="112.79069767441861"/>
    <x v="3493"/>
    <d v="2016-06-29T23:29:5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n v="348"/>
    <b v="0"/>
    <x v="6"/>
    <x v="13"/>
    <n v="0.68"/>
    <n v="244.80459770114942"/>
    <x v="3494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n v="10"/>
    <b v="0"/>
    <x v="6"/>
    <x v="15"/>
    <n v="0.2"/>
    <n v="50.4"/>
    <x v="3495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x v="3"/>
    <n v="1468128537"/>
    <n v="1465536537"/>
    <b v="0"/>
    <n v="15"/>
    <b v="0"/>
    <x v="6"/>
    <x v="13"/>
    <n v="0.12"/>
    <n v="2796.6666666666665"/>
    <x v="3496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x v="2"/>
    <n v="1468193532"/>
    <n v="1465601532"/>
    <b v="0"/>
    <n v="10"/>
    <b v="1"/>
    <x v="6"/>
    <x v="29"/>
    <n v="1.1499999999999999"/>
    <n v="115"/>
    <x v="3497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x v="15"/>
    <n v="1.71"/>
    <n v="68.25"/>
    <x v="3498"/>
    <d v="2016-07-09T0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n v="1467398138"/>
    <n v="1465670138"/>
    <b v="0"/>
    <n v="9"/>
    <b v="0"/>
    <x v="3"/>
    <x v="37"/>
    <n v="0.06"/>
    <n v="37.888888888888886"/>
    <x v="3499"/>
    <d v="2016-07-01T18:35:38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n v="1470975614"/>
    <n v="1465791614"/>
    <b v="0"/>
    <n v="1"/>
    <b v="0"/>
    <x v="0"/>
    <x v="34"/>
    <n v="0"/>
    <n v="1"/>
    <x v="3500"/>
    <d v="2016-08-12T04:20:14"/>
  </r>
  <r>
    <n v="2150"/>
    <s v="The Unknown Door"/>
    <s v="A pixel styled open world detective game."/>
    <n v="50000"/>
    <n v="405"/>
    <x v="1"/>
    <x v="8"/>
    <x v="8"/>
    <n v="1468392599"/>
    <n v="1465800599"/>
    <b v="0"/>
    <n v="4"/>
    <b v="0"/>
    <x v="4"/>
    <x v="9"/>
    <n v="0.01"/>
    <n v="101.25"/>
    <x v="3501"/>
    <d v="2016-07-13T06:49:5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n v="10"/>
    <b v="0"/>
    <x v="6"/>
    <x v="15"/>
    <n v="0.86"/>
    <n v="248.5"/>
    <x v="3502"/>
    <d v="2016-07-11T15:09:20"/>
  </r>
  <r>
    <n v="3118"/>
    <s v="Garden Eden, theatre, meeting, culture, music, art"/>
    <s v="a magical place for all kind of people, like a fairytaile in all colours"/>
    <n v="500000"/>
    <n v="1550"/>
    <x v="1"/>
    <x v="7"/>
    <x v="7"/>
    <n v="1467473723"/>
    <n v="1465832123"/>
    <b v="0"/>
    <n v="2"/>
    <b v="0"/>
    <x v="6"/>
    <x v="13"/>
    <n v="0"/>
    <n v="775"/>
    <x v="3503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n v="0"/>
    <b v="0"/>
    <x v="6"/>
    <x v="15"/>
    <n v="0"/>
    <n v="0"/>
    <x v="3504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6"/>
    <x v="13"/>
    <n v="3.19"/>
    <n v="131.37719999999999"/>
    <x v="3505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n v="9"/>
    <b v="0"/>
    <x v="6"/>
    <x v="15"/>
    <n v="0.53"/>
    <n v="88.333333333333329"/>
    <x v="3506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x v="15"/>
    <n v="1.01"/>
    <n v="25.161000000000001"/>
    <x v="3507"/>
    <d v="2016-07-05T01:11:47"/>
  </r>
  <r>
    <n v="1126"/>
    <s v="GAMING TO LEARN"/>
    <s v="Imagine a science class where the teacher walks in a says &quot;Take out your cell phone and play a game.&quot;"/>
    <n v="2000"/>
    <n v="10"/>
    <x v="1"/>
    <x v="0"/>
    <x v="0"/>
    <n v="1468482694"/>
    <n v="1465890694"/>
    <b v="0"/>
    <n v="2"/>
    <b v="0"/>
    <x v="4"/>
    <x v="28"/>
    <n v="0.01"/>
    <n v="5"/>
    <x v="3508"/>
    <d v="2016-07-14T07:51:34"/>
  </r>
  <r>
    <n v="1018"/>
    <s v="Owl (Canceled)"/>
    <s v="Owl is a fitness tracker along with an accompanying iOS app, that is both fun and interactive for children."/>
    <n v="20000"/>
    <n v="621"/>
    <x v="2"/>
    <x v="0"/>
    <x v="0"/>
    <n v="1468496933"/>
    <n v="1465904933"/>
    <b v="0"/>
    <n v="7"/>
    <b v="0"/>
    <x v="3"/>
    <x v="25"/>
    <n v="0.03"/>
    <n v="88.714285714285708"/>
    <x v="3509"/>
    <d v="2016-07-14T11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n v="1"/>
    <b v="0"/>
    <x v="3"/>
    <x v="37"/>
    <n v="0"/>
    <n v="1"/>
    <x v="3510"/>
    <d v="2016-07-14T16:25: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5"/>
    <x v="11"/>
    <n v="1.03"/>
    <n v="148.57377049180329"/>
    <x v="3511"/>
    <d v="2016-07-14T19:25: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x v="15"/>
    <n v="1.28"/>
    <n v="27.5"/>
    <x v="3512"/>
    <d v="2016-08-13T23:29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x v="4"/>
    <n v="1468565820"/>
    <n v="1465970108"/>
    <b v="0"/>
    <n v="0"/>
    <b v="0"/>
    <x v="3"/>
    <x v="21"/>
    <n v="0"/>
    <n v="0"/>
    <x v="3513"/>
    <d v="2016-07-15T06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5"/>
    <x v="11"/>
    <n v="1.02"/>
    <n v="55.371801801801809"/>
    <x v="3514"/>
    <d v="2016-07-15T14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x v="15"/>
    <n v="1.01"/>
    <n v="56.333333333333336"/>
    <x v="3515"/>
    <d v="2016-07-15T19:34:3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n v="6"/>
    <b v="0"/>
    <x v="7"/>
    <x v="27"/>
    <n v="0.01"/>
    <n v="55.833333333333336"/>
    <x v="3516"/>
    <d v="2016-07-15T20:42: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x v="15"/>
    <n v="1.33"/>
    <n v="57.2"/>
    <x v="3517"/>
    <d v="2016-08-01T06:59:00"/>
  </r>
  <r>
    <n v="4087"/>
    <s v="Stage Production &quot;The Nail Shop&quot;"/>
    <s v="Comedy Stage Play"/>
    <n v="9600"/>
    <n v="0"/>
    <x v="1"/>
    <x v="0"/>
    <x v="0"/>
    <n v="1468777786"/>
    <n v="1466185786"/>
    <b v="0"/>
    <n v="0"/>
    <b v="0"/>
    <x v="6"/>
    <x v="15"/>
    <n v="0"/>
    <n v="0"/>
    <x v="3518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n v="4"/>
    <b v="0"/>
    <x v="6"/>
    <x v="29"/>
    <n v="0.04"/>
    <n v="37.75"/>
    <x v="3519"/>
    <d v="2016-08-16T18:07:4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n v="1468349460"/>
    <n v="1466186988"/>
    <b v="0"/>
    <n v="7"/>
    <b v="0"/>
    <x v="3"/>
    <x v="25"/>
    <n v="0.04"/>
    <n v="30.285714285714285"/>
    <x v="3520"/>
    <d v="2016-07-12T18:51:00"/>
  </r>
  <r>
    <n v="1101"/>
    <s v="Strain Wars"/>
    <s v="Different strains of marijuana leafs battling to the death to see which one is the top strain."/>
    <n v="100000"/>
    <n v="41"/>
    <x v="1"/>
    <x v="0"/>
    <x v="0"/>
    <n v="1468519920"/>
    <n v="1466188338"/>
    <b v="0"/>
    <n v="6"/>
    <b v="0"/>
    <x v="4"/>
    <x v="9"/>
    <n v="0"/>
    <n v="6.833333333333333"/>
    <x v="3521"/>
    <d v="2016-07-14T18:1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n v="12"/>
    <b v="0"/>
    <x v="6"/>
    <x v="15"/>
    <n v="0.16"/>
    <n v="91.833333333333329"/>
    <x v="3522"/>
    <d v="2016-07-17T00:43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0"/>
    <x v="10"/>
    <n v="1.19"/>
    <n v="91.230769230769226"/>
    <x v="3523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n v="5"/>
    <b v="0"/>
    <x v="6"/>
    <x v="15"/>
    <n v="0.01"/>
    <n v="35.4"/>
    <x v="3524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x v="15"/>
    <n v="1.01"/>
    <n v="51.794871794871796"/>
    <x v="3525"/>
    <d v="2016-07-20T12:02:11"/>
  </r>
  <r>
    <n v="131"/>
    <s v="I (Canceled)"/>
    <s v="I"/>
    <n v="1200"/>
    <n v="0"/>
    <x v="2"/>
    <x v="0"/>
    <x v="0"/>
    <n v="1467763200"/>
    <n v="1466453161"/>
    <b v="0"/>
    <n v="0"/>
    <b v="0"/>
    <x v="0"/>
    <x v="31"/>
    <n v="0"/>
    <n v="0"/>
    <x v="3526"/>
    <d v="2016-07-06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n v="323"/>
    <b v="0"/>
    <x v="3"/>
    <x v="25"/>
    <n v="1.02"/>
    <n v="158.35603715170279"/>
    <x v="3527"/>
    <d v="2016-08-19T03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n v="86"/>
    <b v="0"/>
    <x v="3"/>
    <x v="25"/>
    <n v="0.26"/>
    <n v="90.616279069767444"/>
    <x v="3528"/>
    <d v="2016-07-21T17:3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n v="6"/>
    <b v="0"/>
    <x v="6"/>
    <x v="15"/>
    <n v="0.01"/>
    <n v="217.5"/>
    <x v="3529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0"/>
    <x v="0"/>
    <n v="1.37"/>
    <n v="45.6"/>
    <x v="3530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x v="15"/>
    <n v="1.24"/>
    <n v="29.428571428571427"/>
    <x v="3531"/>
    <d v="2016-07-31T20:58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"/>
    <x v="23"/>
    <n v="1.03"/>
    <n v="31.914893617021278"/>
    <x v="3532"/>
    <d v="2016-07-24T03:00:17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x v="15"/>
    <n v="1.08"/>
    <n v="70.763157894736835"/>
    <x v="3533"/>
    <d v="2016-07-24T11:28:4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n v="2"/>
    <b v="0"/>
    <x v="3"/>
    <x v="37"/>
    <n v="0"/>
    <n v="10"/>
    <x v="3534"/>
    <d v="2016-07-31T16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x v="15"/>
    <n v="1.05"/>
    <n v="80.717948717948715"/>
    <x v="3535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6"/>
    <x v="29"/>
    <n v="1.02"/>
    <n v="75.370370370370367"/>
    <x v="3536"/>
    <d v="2016-07-24T23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n v="2"/>
    <b v="0"/>
    <x v="2"/>
    <x v="4"/>
    <n v="0.01"/>
    <n v="25"/>
    <x v="3537"/>
    <d v="2016-07-22T04:37:5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"/>
    <x v="7"/>
    <n v="17.05"/>
    <n v="68.815577078288939"/>
    <x v="3538"/>
    <d v="2016-08-11T06:28: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n v="1468752468"/>
    <n v="1467024468"/>
    <b v="0"/>
    <n v="8"/>
    <b v="0"/>
    <x v="6"/>
    <x v="15"/>
    <n v="0.2"/>
    <n v="100.625"/>
    <x v="3539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6"/>
    <x v="29"/>
    <n v="1.51"/>
    <n v="100.5"/>
    <x v="3540"/>
    <d v="2016-08-02T10:03:00"/>
  </r>
  <r>
    <n v="1816"/>
    <s v="Moments of Passion"/>
    <s v="A unique Photographic Book Project about the Passionate Moments and Strong Emotions that lie within Karate"/>
    <n v="25000"/>
    <n v="509"/>
    <x v="1"/>
    <x v="14"/>
    <x v="9"/>
    <n v="1469473200"/>
    <n v="1467061303"/>
    <b v="0"/>
    <n v="6"/>
    <b v="0"/>
    <x v="5"/>
    <x v="11"/>
    <n v="0.02"/>
    <n v="84.833333333333329"/>
    <x v="3541"/>
    <d v="2016-07-25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0"/>
    <x v="0"/>
    <n v="1.26"/>
    <n v="88.845070422535215"/>
    <x v="3542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x v="15"/>
    <n v="1.04"/>
    <n v="177.61702127659575"/>
    <x v="3543"/>
    <d v="2016-07-28T15:58: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"/>
    <x v="7"/>
    <n v="2.57"/>
    <n v="247.94003412969283"/>
    <x v="3544"/>
    <d v="2016-08-06T07:00:0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n v="1469656800"/>
    <n v="1467151204"/>
    <b v="0"/>
    <n v="59"/>
    <b v="0"/>
    <x v="2"/>
    <x v="5"/>
    <n v="0.21"/>
    <n v="108.05084745762711"/>
    <x v="3545"/>
    <d v="2016-07-27T22:00:00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n v="0"/>
    <b v="0"/>
    <x v="6"/>
    <x v="15"/>
    <n v="0"/>
    <n v="0"/>
    <x v="3546"/>
    <d v="2016-07-29T23:29:0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x v="15"/>
    <n v="1.03"/>
    <n v="102.5"/>
    <x v="3547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n v="1471573640"/>
    <n v="1467253640"/>
    <b v="0"/>
    <n v="20"/>
    <b v="0"/>
    <x v="6"/>
    <x v="13"/>
    <n v="0.09"/>
    <n v="64.8"/>
    <x v="3548"/>
    <d v="2016-08-19T02:27: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n v="4"/>
    <b v="0"/>
    <x v="3"/>
    <x v="21"/>
    <n v="0"/>
    <n v="22.75"/>
    <x v="3549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n v="59"/>
    <b v="0"/>
    <x v="3"/>
    <x v="21"/>
    <n v="0.19"/>
    <n v="95.277627118644077"/>
    <x v="3550"/>
    <d v="2016-08-03T01:3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n v="1"/>
    <b v="0"/>
    <x v="7"/>
    <x v="27"/>
    <n v="0"/>
    <n v="1"/>
    <x v="3551"/>
    <d v="2016-07-30T23:04: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x v="15"/>
    <n v="1.86"/>
    <n v="80.869565217391298"/>
    <x v="3552"/>
    <d v="2016-07-22T05:26:00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x v="4"/>
    <n v="1470506400"/>
    <n v="1467358427"/>
    <b v="1"/>
    <n v="224"/>
    <b v="1"/>
    <x v="5"/>
    <x v="11"/>
    <n v="1.8"/>
    <n v="96.375"/>
    <x v="3553"/>
    <d v="2016-08-06T18:00:00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n v="1471244400"/>
    <n v="1467387705"/>
    <b v="0"/>
    <n v="68"/>
    <b v="0"/>
    <x v="0"/>
    <x v="2"/>
    <n v="0.14000000000000001"/>
    <n v="102.38235294117646"/>
    <x v="3554"/>
    <d v="2016-08-15T07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1"/>
    <x v="12"/>
    <n v="1.01"/>
    <n v="26.148961038961041"/>
    <x v="3555"/>
    <d v="2016-08-01T13:03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6"/>
    <x v="29"/>
    <n v="1.01"/>
    <n v="90.538461538461533"/>
    <x v="3556"/>
    <d v="2016-08-29T17:00:00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"/>
    <x v="1"/>
    <n v="1.02"/>
    <n v="196.82692307692307"/>
    <x v="3557"/>
    <d v="2016-08-01T16:22:0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x v="15"/>
    <n v="1.1299999999999999"/>
    <n v="64.285714285714292"/>
    <x v="3558"/>
    <d v="2016-08-03T04:09:00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n v="0"/>
    <b v="0"/>
    <x v="2"/>
    <x v="4"/>
    <n v="0"/>
    <n v="0"/>
    <x v="3559"/>
    <d v="2016-08-02T22:01: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"/>
    <x v="20"/>
    <n v="1.3"/>
    <n v="39.157168674698795"/>
    <x v="3560"/>
    <d v="2016-08-05T03:59:0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n v="1471939818"/>
    <n v="1467619818"/>
    <b v="0"/>
    <n v="90"/>
    <b v="0"/>
    <x v="6"/>
    <x v="13"/>
    <n v="0.39"/>
    <n v="69.533333333333331"/>
    <x v="3561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x v="15"/>
    <n v="1.05"/>
    <n v="21.098000000000003"/>
    <x v="3562"/>
    <d v="2016-08-0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n v="1470178800"/>
    <n v="1467650771"/>
    <b v="0"/>
    <n v="4"/>
    <b v="0"/>
    <x v="5"/>
    <x v="36"/>
    <n v="0.03"/>
    <n v="12.75"/>
    <x v="3563"/>
    <d v="2016-08-02T2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x v="15"/>
    <n v="1.23"/>
    <n v="43.2"/>
    <x v="3564"/>
    <d v="2016-08-13T06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x v="3"/>
    <n v="1470319203"/>
    <n v="1467727203"/>
    <b v="0"/>
    <n v="1293"/>
    <b v="0"/>
    <x v="0"/>
    <x v="34"/>
    <n v="0.51"/>
    <n v="117.68368136117556"/>
    <x v="3565"/>
    <d v="2016-08-04T14:00:03"/>
  </r>
  <r>
    <n v="1310"/>
    <s v="k5-jkt.by kiger (Canceled)"/>
    <s v="An essential hoodie that holds all sized smart phones and keep your headphone wires tangle free."/>
    <n v="20000"/>
    <n v="3100"/>
    <x v="2"/>
    <x v="0"/>
    <x v="0"/>
    <n v="1471622450"/>
    <n v="1467734450"/>
    <b v="0"/>
    <n v="24"/>
    <b v="0"/>
    <x v="3"/>
    <x v="25"/>
    <n v="0.16"/>
    <n v="129.16666666666666"/>
    <x v="3566"/>
    <d v="2016-08-19T16:00:5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b v="0"/>
    <n v="5"/>
    <b v="0"/>
    <x v="0"/>
    <x v="34"/>
    <n v="0"/>
    <n v="69"/>
    <x v="3567"/>
    <d v="2016-09-03T16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n v="94"/>
    <b v="0"/>
    <x v="3"/>
    <x v="25"/>
    <n v="0.15"/>
    <n v="93.90425531914893"/>
    <x v="3568"/>
    <d v="2016-09-03T16:41:49"/>
  </r>
  <r>
    <n v="1062"/>
    <s v="RETURNING AT A LATER DATE"/>
    <s v="SEE US ON PATREON www.badgirlartwork.com"/>
    <n v="199"/>
    <n v="190"/>
    <x v="2"/>
    <x v="0"/>
    <x v="0"/>
    <n v="1468351341"/>
    <n v="1467746541"/>
    <b v="0"/>
    <n v="4"/>
    <b v="0"/>
    <x v="8"/>
    <x v="39"/>
    <n v="0.95"/>
    <n v="47.5"/>
    <x v="3569"/>
    <d v="2016-07-12T19:22: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x v="4"/>
    <n v="1472936229"/>
    <n v="1467752229"/>
    <b v="0"/>
    <n v="31"/>
    <b v="1"/>
    <x v="6"/>
    <x v="15"/>
    <n v="1"/>
    <n v="145.16129032258064"/>
    <x v="3570"/>
    <d v="2016-09-03T20:57: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"/>
    <x v="7"/>
    <n v="5.79"/>
    <n v="61.375728669846318"/>
    <x v="3571"/>
    <d v="2016-08-05T19:01:08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x v="15"/>
    <n v="1.05"/>
    <n v="36.859154929577464"/>
    <x v="3572"/>
    <d v="2016-08-05T21:00:00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x v="4"/>
    <n v="1470527094"/>
    <n v="1467935094"/>
    <b v="0"/>
    <n v="1"/>
    <b v="0"/>
    <x v="4"/>
    <x v="28"/>
    <n v="0.05"/>
    <n v="50"/>
    <x v="3573"/>
    <d v="2016-08-06T23:44:5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x v="3"/>
    <n v="1472882100"/>
    <n v="1467941542"/>
    <b v="0"/>
    <n v="0"/>
    <b v="0"/>
    <x v="0"/>
    <x v="31"/>
    <n v="0"/>
    <n v="0"/>
    <x v="3574"/>
    <d v="2016-09-03T05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x v="15"/>
    <n v="1.01"/>
    <n v="76.652173913043484"/>
    <x v="3575"/>
    <d v="2016-08-01T22:59:00"/>
  </r>
  <r>
    <n v="4041"/>
    <s v="In the Land of Gold"/>
    <s v="A bold, colouful, vibrant play centred around the last remaining monarchy of Africa."/>
    <n v="5000"/>
    <n v="21"/>
    <x v="1"/>
    <x v="1"/>
    <x v="1"/>
    <n v="1473160954"/>
    <n v="1467976954"/>
    <b v="0"/>
    <n v="2"/>
    <b v="0"/>
    <x v="6"/>
    <x v="15"/>
    <n v="0"/>
    <n v="10.5"/>
    <x v="3576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0"/>
    <x v="0"/>
    <n v="1.1000000000000001"/>
    <n v="70.000169491525426"/>
    <x v="3577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x v="2"/>
    <x v="2"/>
    <n v="1470595109"/>
    <n v="1468003109"/>
    <b v="0"/>
    <n v="14"/>
    <b v="1"/>
    <x v="6"/>
    <x v="15"/>
    <n v="2.42"/>
    <n v="43.214285714285715"/>
    <x v="3578"/>
    <d v="2016-08-07T18:38:2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n v="2"/>
    <b v="0"/>
    <x v="1"/>
    <x v="33"/>
    <n v="0.11"/>
    <n v="55"/>
    <x v="3579"/>
    <d v="2016-08-07T19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x v="15"/>
    <n v="1"/>
    <n v="65.868852459016395"/>
    <x v="3580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x v="15"/>
    <n v="1.01"/>
    <n v="99.343137254901961"/>
    <x v="3581"/>
    <d v="2016-08-1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n v="1473044340"/>
    <n v="1468180462"/>
    <b v="0"/>
    <n v="4"/>
    <b v="0"/>
    <x v="3"/>
    <x v="25"/>
    <n v="0"/>
    <n v="55"/>
    <x v="3582"/>
    <d v="2016-09-05T02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x v="22"/>
    <n v="1.1000000000000001"/>
    <n v="93.40425531914893"/>
    <x v="3583"/>
    <d v="2016-07-29T05:35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3"/>
    <x v="25"/>
    <n v="2.79"/>
    <n v="23.518987341772153"/>
    <x v="3584"/>
    <d v="2016-08-12T00:37:5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"/>
    <x v="21"/>
    <n v="1.41"/>
    <n v="55.758509532062391"/>
    <x v="3585"/>
    <d v="2016-08-22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6"/>
    <x v="13"/>
    <n v="1.01"/>
    <n v="162.70967741935485"/>
    <x v="3586"/>
    <d v="2016-08-27T22:53: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"/>
    <x v="1"/>
    <n v="2.5"/>
    <n v="67.307692307692307"/>
    <x v="3587"/>
    <d v="2016-07-21T00:13:06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"/>
    <x v="1"/>
    <n v="1.45"/>
    <n v="21.382352941176471"/>
    <x v="3588"/>
    <d v="2016-08-13T11:32:37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x v="15"/>
    <n v="1.3"/>
    <n v="42.214166666666671"/>
    <x v="3589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x v="15"/>
    <n v="1.3"/>
    <n v="61.0625"/>
    <x v="3590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n v="9"/>
    <b v="0"/>
    <x v="6"/>
    <x v="13"/>
    <n v="0.16"/>
    <n v="88.444444444444443"/>
    <x v="3591"/>
    <d v="2016-08-14T22:45:43"/>
  </r>
  <r>
    <n v="206"/>
    <s v="Blood Bond Movie Development"/>
    <s v="A love story featuring adoption,struggle,dysfunction,grace, healing, and restoration."/>
    <n v="12700"/>
    <n v="0"/>
    <x v="1"/>
    <x v="0"/>
    <x v="0"/>
    <n v="1470441983"/>
    <n v="1468627583"/>
    <b v="0"/>
    <n v="0"/>
    <b v="0"/>
    <x v="0"/>
    <x v="34"/>
    <n v="0"/>
    <n v="0"/>
    <x v="3592"/>
    <d v="2016-08-06T00:06:23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6"/>
    <x v="13"/>
    <n v="1.68"/>
    <n v="84.858585858585855"/>
    <x v="3593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n v="1471265092"/>
    <n v="1468673092"/>
    <b v="0"/>
    <n v="2"/>
    <b v="0"/>
    <x v="6"/>
    <x v="13"/>
    <n v="0"/>
    <n v="1"/>
    <x v="3594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x v="15"/>
    <n v="1.02"/>
    <n v="125.12295081967213"/>
    <x v="3595"/>
    <d v="2016-08-15T20:09:42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"/>
    <x v="1"/>
    <n v="2.0299999999999998"/>
    <n v="30.578947368421051"/>
    <x v="3596"/>
    <d v="2016-08-01T18:13: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n v="34"/>
    <b v="0"/>
    <x v="3"/>
    <x v="25"/>
    <n v="0.01"/>
    <n v="100.5"/>
    <x v="3597"/>
    <d v="2016-08-17T12:05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1"/>
    <x v="12"/>
    <n v="2.02"/>
    <n v="89.247787610619469"/>
    <x v="3598"/>
    <d v="2016-08-18T06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6"/>
    <x v="13"/>
    <n v="1.47"/>
    <n v="191.13043478260869"/>
    <x v="3599"/>
    <d v="2016-08-18T02:38: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5"/>
    <x v="11"/>
    <n v="1.74"/>
    <n v="32.315357142857138"/>
    <x v="3600"/>
    <d v="2016-08-18T16:52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n v="1"/>
    <b v="0"/>
    <x v="6"/>
    <x v="15"/>
    <n v="0.01"/>
    <n v="50"/>
    <x v="3601"/>
    <d v="2016-09-02T20:24:33"/>
  </r>
  <r>
    <n v="185"/>
    <s v="BLANK Short Movie"/>
    <s v="Love has no boundaries!"/>
    <n v="40000"/>
    <n v="2200"/>
    <x v="1"/>
    <x v="8"/>
    <x v="8"/>
    <n v="1471557139"/>
    <n v="1468965139"/>
    <b v="0"/>
    <n v="10"/>
    <b v="0"/>
    <x v="0"/>
    <x v="34"/>
    <n v="0.06"/>
    <n v="220"/>
    <x v="3602"/>
    <d v="2016-08-18T21:52:19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"/>
    <x v="7"/>
    <n v="3.2"/>
    <n v="55.276856649395505"/>
    <x v="3603"/>
    <d v="2016-08-18T23:54: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5"/>
    <x v="11"/>
    <n v="1.03"/>
    <n v="47.13"/>
    <x v="3604"/>
    <d v="2016-08-29T04:01:0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x v="15"/>
    <n v="1.28"/>
    <n v="30.951807228915662"/>
    <x v="3605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x v="15"/>
    <n v="1.08"/>
    <n v="38.571428571428569"/>
    <x v="3606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x v="15"/>
    <n v="1.1200000000000001"/>
    <n v="58.94736842105263"/>
    <x v="3607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x v="22"/>
    <n v="1.21"/>
    <n v="80.333333333333329"/>
    <x v="3608"/>
    <d v="2016-08-22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x v="4"/>
    <n v="1470469938"/>
    <n v="1469173938"/>
    <b v="0"/>
    <n v="249"/>
    <b v="1"/>
    <x v="4"/>
    <x v="19"/>
    <n v="2.72"/>
    <n v="98.413654618473899"/>
    <x v="3609"/>
    <d v="2016-08-06T07:52:18"/>
  </r>
  <r>
    <n v="2757"/>
    <s v="C is for Crooked"/>
    <s v="A children's letter book that Lampoons Hillary Clinton"/>
    <n v="1500"/>
    <n v="10"/>
    <x v="1"/>
    <x v="0"/>
    <x v="0"/>
    <n v="1470498332"/>
    <n v="1469202332"/>
    <b v="0"/>
    <n v="2"/>
    <b v="0"/>
    <x v="2"/>
    <x v="18"/>
    <n v="0.01"/>
    <n v="5"/>
    <x v="3610"/>
    <d v="2016-08-06T15:45: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x v="4"/>
    <n v="1471985640"/>
    <n v="1469289685"/>
    <b v="0"/>
    <n v="179"/>
    <b v="0"/>
    <x v="3"/>
    <x v="25"/>
    <n v="0.3"/>
    <n v="171.79329608938548"/>
    <x v="3611"/>
    <d v="2016-08-23T20:54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x v="15"/>
    <n v="1.02"/>
    <n v="55.012688172043013"/>
    <x v="3612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6"/>
    <x v="13"/>
    <n v="1"/>
    <n v="115.08256880733946"/>
    <x v="3613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0"/>
    <x v="0"/>
    <n v="1.06"/>
    <n v="54.083333333333336"/>
    <x v="3614"/>
    <d v="2016-08-25T10:51:5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x v="15"/>
    <n v="1.0900000000000001"/>
    <n v="151.9814814814815"/>
    <x v="3615"/>
    <d v="2016-09-23T16:44:3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n v="1472135676"/>
    <n v="1469543676"/>
    <b v="0"/>
    <n v="1"/>
    <b v="0"/>
    <x v="3"/>
    <x v="37"/>
    <n v="0.02"/>
    <n v="15"/>
    <x v="3616"/>
    <d v="2016-08-25T14:34: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"/>
    <x v="23"/>
    <n v="1.2"/>
    <n v="34.005706214689269"/>
    <x v="3617"/>
    <d v="2016-09-05T03:59:00"/>
  </r>
  <r>
    <n v="690"/>
    <s v="BLOXSHIELD"/>
    <s v="A radiation shield for your fitness tracker, smartwatch or other wearable smart device"/>
    <n v="20000"/>
    <n v="2468"/>
    <x v="1"/>
    <x v="0"/>
    <x v="0"/>
    <n v="1473400800"/>
    <n v="1469718841"/>
    <b v="0"/>
    <n v="34"/>
    <b v="0"/>
    <x v="3"/>
    <x v="25"/>
    <n v="0.12"/>
    <n v="72.588235294117652"/>
    <x v="3618"/>
    <d v="2016-09-09T06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n v="1472317209"/>
    <n v="1469725209"/>
    <b v="0"/>
    <n v="1"/>
    <b v="0"/>
    <x v="8"/>
    <x v="39"/>
    <n v="0"/>
    <n v="250"/>
    <x v="3619"/>
    <d v="2016-08-27T17:00:0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x v="15"/>
    <n v="1.1399999999999999"/>
    <n v="56.825000000000003"/>
    <x v="3620"/>
    <d v="2016-09-25T2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n v="1472604262"/>
    <n v="1470012262"/>
    <b v="0"/>
    <n v="0"/>
    <b v="0"/>
    <x v="8"/>
    <x v="39"/>
    <n v="0"/>
    <n v="0"/>
    <x v="3621"/>
    <d v="2016-08-31T00:44:2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4"/>
    <x v="19"/>
    <n v="1.1000000000000001"/>
    <n v="55.956632653061227"/>
    <x v="3622"/>
    <d v="2016-09-07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b v="0"/>
    <n v="0"/>
    <b v="0"/>
    <x v="0"/>
    <x v="34"/>
    <n v="0"/>
    <n v="0"/>
    <x v="3623"/>
    <d v="2016-09-01T02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x v="1"/>
    <n v="1472745594"/>
    <n v="1470153594"/>
    <b v="0"/>
    <n v="1"/>
    <b v="0"/>
    <x v="7"/>
    <x v="27"/>
    <n v="0.01"/>
    <n v="50"/>
    <x v="3624"/>
    <d v="2016-09-01T15:59: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x v="15"/>
    <n v="1.24"/>
    <n v="47.846153846153847"/>
    <x v="3625"/>
    <d v="2016-09-11T20:19:26"/>
  </r>
  <r>
    <n v="612"/>
    <s v="Web Streaming 2.0 (Canceled)"/>
    <s v="A Fast and Reliable new Web platform to stream videos from Internet"/>
    <n v="10000"/>
    <n v="0"/>
    <x v="2"/>
    <x v="13"/>
    <x v="4"/>
    <n v="1472777146"/>
    <n v="1470185146"/>
    <b v="0"/>
    <n v="0"/>
    <b v="0"/>
    <x v="3"/>
    <x v="37"/>
    <n v="0"/>
    <n v="0"/>
    <x v="3626"/>
    <d v="2016-09-02T00:45:4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x v="15"/>
    <n v="1.06"/>
    <n v="78.936170212765958"/>
    <x v="3627"/>
    <d v="2016-08-17T03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n v="38"/>
    <b v="0"/>
    <x v="5"/>
    <x v="11"/>
    <n v="0.36"/>
    <n v="104.89473684210526"/>
    <x v="3628"/>
    <d v="2016-09-02T16:36:20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n v="1472835802"/>
    <n v="1470243802"/>
    <b v="0"/>
    <n v="4"/>
    <b v="0"/>
    <x v="2"/>
    <x v="18"/>
    <n v="0.01"/>
    <n v="13.25"/>
    <x v="3629"/>
    <d v="2016-09-02T17:03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0"/>
    <x v="0"/>
    <n v="1.1499999999999999"/>
    <n v="129.81900452488688"/>
    <x v="3630"/>
    <d v="2016-09-11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n v="93"/>
    <b v="0"/>
    <x v="3"/>
    <x v="25"/>
    <n v="0.06"/>
    <n v="182.6236559139785"/>
    <x v="3631"/>
    <d v="2016-09-13T07:05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5"/>
    <x v="11"/>
    <n v="1"/>
    <n v="89.925373134328353"/>
    <x v="3632"/>
    <d v="2016-08-27T03:59:00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x v="15"/>
    <n v="1.28"/>
    <n v="57.52"/>
    <x v="3633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n v="1"/>
    <b v="0"/>
    <x v="6"/>
    <x v="29"/>
    <n v="0"/>
    <n v="1"/>
    <x v="3634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x v="15"/>
    <n v="1.28"/>
    <n v="60.952380952380949"/>
    <x v="3635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x v="2"/>
    <n v="1475912326"/>
    <n v="1470728326"/>
    <b v="0"/>
    <n v="0"/>
    <b v="0"/>
    <x v="0"/>
    <x v="2"/>
    <n v="0"/>
    <n v="0"/>
    <x v="3636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x v="15"/>
    <n v="1.03"/>
    <n v="73.214285714285708"/>
    <x v="3637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x v="15"/>
    <n v="1.26"/>
    <n v="55.972222222222221"/>
    <x v="3638"/>
    <d v="2016-09-04T01:36:22"/>
  </r>
  <r>
    <n v="946"/>
    <s v="OmniTrade Apron"/>
    <s v="Soft edged-Hard working. The perfect wearable organization for the home and professional shop."/>
    <n v="15000"/>
    <n v="286"/>
    <x v="1"/>
    <x v="0"/>
    <x v="0"/>
    <n v="1473444048"/>
    <n v="1470852048"/>
    <b v="0"/>
    <n v="5"/>
    <b v="0"/>
    <x v="3"/>
    <x v="25"/>
    <n v="0.02"/>
    <n v="57.2"/>
    <x v="3639"/>
    <d v="2016-09-09T18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n v="0"/>
    <b v="0"/>
    <x v="3"/>
    <x v="37"/>
    <n v="0"/>
    <n v="0"/>
    <x v="3640"/>
    <d v="2016-09-09T20:03:5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n v="16"/>
    <b v="0"/>
    <x v="5"/>
    <x v="36"/>
    <n v="0.04"/>
    <n v="88.6875"/>
    <x v="3641"/>
    <d v="2016-09-02T07:00:00"/>
  </r>
  <r>
    <n v="122"/>
    <s v="The Time Jumper (Canceled)"/>
    <s v="My ambition for this knows no bounds.  Seeing Sephoria in a live-action is a dream of mine."/>
    <n v="100000000"/>
    <n v="0"/>
    <x v="2"/>
    <x v="0"/>
    <x v="0"/>
    <n v="1476094907"/>
    <n v="1470910907"/>
    <b v="0"/>
    <n v="0"/>
    <b v="0"/>
    <x v="0"/>
    <x v="31"/>
    <n v="0"/>
    <n v="0"/>
    <x v="3642"/>
    <d v="2016-10-10T10:21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x v="15"/>
    <n v="1"/>
    <n v="62.625"/>
    <x v="3643"/>
    <d v="2016-08-31T20:46: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x v="4"/>
    <n v="1476189339"/>
    <n v="1471005339"/>
    <b v="0"/>
    <n v="3"/>
    <b v="0"/>
    <x v="7"/>
    <x v="27"/>
    <n v="0.01"/>
    <n v="25"/>
    <x v="3644"/>
    <d v="2016-10-11T12:35:39"/>
  </r>
  <r>
    <n v="2405"/>
    <s v="JoyShtick Food Truck"/>
    <s v="We are the first gaming-themed food truck, bringing gourmet pub fare to the Jacksonville area."/>
    <n v="5000"/>
    <n v="1126"/>
    <x v="1"/>
    <x v="0"/>
    <x v="0"/>
    <n v="1472911375"/>
    <n v="1471096975"/>
    <b v="0"/>
    <n v="20"/>
    <b v="0"/>
    <x v="7"/>
    <x v="27"/>
    <n v="0.23"/>
    <n v="56.3"/>
    <x v="3645"/>
    <d v="2016-09-03T14:02:5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x v="7"/>
    <n v="1476319830"/>
    <n v="1471135830"/>
    <b v="0"/>
    <n v="0"/>
    <b v="0"/>
    <x v="0"/>
    <x v="2"/>
    <n v="0"/>
    <n v="0"/>
    <x v="3646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x v="2"/>
    <n v="1472097540"/>
    <n v="1471188502"/>
    <b v="0"/>
    <n v="17"/>
    <b v="1"/>
    <x v="6"/>
    <x v="15"/>
    <n v="2.5099999999999998"/>
    <n v="44.235294117647058"/>
    <x v="3647"/>
    <d v="2016-08-25T03:59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n v="24"/>
    <b v="0"/>
    <x v="5"/>
    <x v="11"/>
    <n v="0.26"/>
    <n v="59.041666666666664"/>
    <x v="3648"/>
    <d v="2016-09-15T14:49:0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6"/>
    <x v="13"/>
    <n v="1"/>
    <n v="51.724137931034484"/>
    <x v="3649"/>
    <d v="2016-10-14T21:10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n v="1474766189"/>
    <n v="1471310189"/>
    <b v="0"/>
    <n v="4"/>
    <b v="0"/>
    <x v="8"/>
    <x v="39"/>
    <n v="0.01"/>
    <n v="53"/>
    <x v="3650"/>
    <d v="2016-09-25T01:16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n v="1475258327"/>
    <n v="1471370327"/>
    <b v="0"/>
    <n v="2"/>
    <b v="0"/>
    <x v="6"/>
    <x v="29"/>
    <n v="0.06"/>
    <n v="15"/>
    <x v="3651"/>
    <d v="2016-09-30T17:58: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n v="2"/>
    <b v="0"/>
    <x v="1"/>
    <x v="6"/>
    <n v="0.02"/>
    <n v="50.5"/>
    <x v="3652"/>
    <d v="2016-09-16T23:1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"/>
    <x v="7"/>
    <n v="2.81"/>
    <n v="201.96402877697841"/>
    <x v="3653"/>
    <d v="2016-10-02T06:41:24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x v="15"/>
    <n v="1.2"/>
    <n v="55.230769230769234"/>
    <x v="3654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n v="14"/>
    <b v="0"/>
    <x v="6"/>
    <x v="15"/>
    <n v="0.02"/>
    <n v="32.357142857142854"/>
    <x v="3655"/>
    <d v="2016-09-18T19:51:05"/>
  </r>
  <r>
    <n v="1427"/>
    <s v="WHAT CAN I DO?..."/>
    <s v="The book with advices that can save many lives._x000a_You will find here many case studies, extreme situations and solutions."/>
    <n v="5000"/>
    <n v="419"/>
    <x v="1"/>
    <x v="10"/>
    <x v="4"/>
    <n v="1474230385"/>
    <n v="1471638385"/>
    <b v="0"/>
    <n v="4"/>
    <b v="0"/>
    <x v="2"/>
    <x v="35"/>
    <n v="0.08"/>
    <n v="104.75"/>
    <x v="3656"/>
    <d v="2016-09-18T20:26: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n v="6"/>
    <b v="0"/>
    <x v="6"/>
    <x v="15"/>
    <n v="7.0000000000000007E-2"/>
    <n v="35.166666666666664"/>
    <x v="3657"/>
    <d v="2016-08-29T03:55:0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x v="15"/>
    <n v="1.02"/>
    <n v="177.08695652173913"/>
    <x v="3658"/>
    <d v="2016-09-08T03:45:00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n v="0"/>
    <b v="0"/>
    <x v="5"/>
    <x v="32"/>
    <n v="0"/>
    <n v="0"/>
    <x v="3659"/>
    <d v="2016-09-20T08:29:5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n v="7"/>
    <b v="0"/>
    <x v="1"/>
    <x v="3"/>
    <n v="0.41"/>
    <n v="29.285714285714285"/>
    <x v="3660"/>
    <d v="2016-09-15T20:53: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x v="5"/>
    <n v="1474436704"/>
    <n v="1471844704"/>
    <b v="0"/>
    <n v="2"/>
    <b v="0"/>
    <x v="2"/>
    <x v="35"/>
    <n v="0"/>
    <n v="13"/>
    <x v="3661"/>
    <d v="2016-09-21T05:45: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n v="11"/>
    <b v="0"/>
    <x v="3"/>
    <x v="25"/>
    <n v="0.01"/>
    <n v="184.36363636363637"/>
    <x v="3662"/>
    <d v="2016-10-21T16:04: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x v="4"/>
    <n v="1472751121"/>
    <n v="1471887121"/>
    <b v="0"/>
    <n v="35"/>
    <b v="1"/>
    <x v="0"/>
    <x v="10"/>
    <n v="27.02"/>
    <n v="38.6"/>
    <x v="3663"/>
    <d v="2016-09-01T17:32:01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n v="3"/>
    <b v="0"/>
    <x v="7"/>
    <x v="27"/>
    <n v="0.06"/>
    <n v="340"/>
    <x v="3664"/>
    <d v="2016-09-22T01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"/>
    <x v="7"/>
    <n v="4.8499999999999996"/>
    <n v="108.96848314606741"/>
    <x v="3665"/>
    <d v="2016-09-22T17:00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x v="15"/>
    <n v="1.22"/>
    <n v="716.35294117647061"/>
    <x v="3666"/>
    <d v="2016-09-21T03:00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n v="1"/>
    <b v="0"/>
    <x v="3"/>
    <x v="37"/>
    <n v="0"/>
    <n v="1"/>
    <x v="3667"/>
    <d v="2016-09-22T21:47:4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n v="1473211313"/>
    <n v="1472001713"/>
    <b v="0"/>
    <n v="17"/>
    <b v="0"/>
    <x v="6"/>
    <x v="15"/>
    <n v="0.18"/>
    <n v="36.588235294117645"/>
    <x v="3668"/>
    <d v="2016-09-07T01:21:5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x v="4"/>
    <n v="1477210801"/>
    <n v="1472026801"/>
    <b v="1"/>
    <n v="71"/>
    <b v="1"/>
    <x v="5"/>
    <x v="11"/>
    <n v="1.08"/>
    <n v="56.98492957746479"/>
    <x v="3669"/>
    <d v="2016-10-23T08:20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"/>
    <x v="23"/>
    <n v="1.2"/>
    <n v="63.37715789473684"/>
    <x v="3670"/>
    <d v="2016-09-24T05:26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7"/>
    <x v="26"/>
    <n v="1.08"/>
    <n v="47.777777777777779"/>
    <x v="3671"/>
    <d v="2016-08-31T05:36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x v="15"/>
    <n v="1.26"/>
    <n v="25.693877551020407"/>
    <x v="3672"/>
    <d v="2016-09-25T08:4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x v="4"/>
    <n v="1477422000"/>
    <n v="1472282956"/>
    <b v="0"/>
    <n v="28"/>
    <b v="1"/>
    <x v="1"/>
    <x v="23"/>
    <n v="2.1800000000000002"/>
    <n v="19.464285714285715"/>
    <x v="3673"/>
    <d v="2016-10-25T19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x v="15"/>
    <n v="1.03"/>
    <n v="26.667037037037037"/>
    <x v="3674"/>
    <d v="2016-09-26T10:37:09"/>
  </r>
  <r>
    <n v="3862"/>
    <s v="The Container Play"/>
    <s v="The hit immersive theatre experience of England comes to Corpus Christi!"/>
    <n v="7500"/>
    <n v="1"/>
    <x v="1"/>
    <x v="0"/>
    <x v="0"/>
    <n v="1473699540"/>
    <n v="1472451356"/>
    <b v="0"/>
    <n v="1"/>
    <b v="0"/>
    <x v="6"/>
    <x v="15"/>
    <n v="0"/>
    <n v="1"/>
    <x v="3675"/>
    <d v="2016-09-12T16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"/>
    <x v="20"/>
    <n v="3.42"/>
    <n v="43.031446540880502"/>
    <x v="3676"/>
    <d v="2016-09-12T11:35:49"/>
  </r>
  <r>
    <n v="1308"/>
    <s v="Boost Band: Wristband Phone Charger (Canceled)"/>
    <s v="Boost Band, a wristband that charges any device"/>
    <n v="10000"/>
    <n v="1136"/>
    <x v="2"/>
    <x v="0"/>
    <x v="0"/>
    <n v="1475937812"/>
    <n v="1472481812"/>
    <b v="0"/>
    <n v="38"/>
    <b v="0"/>
    <x v="3"/>
    <x v="25"/>
    <n v="0.11"/>
    <n v="29.894736842105264"/>
    <x v="3677"/>
    <d v="2016-10-08T14:43:3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x v="15"/>
    <n v="1.07"/>
    <n v="204.57142857142858"/>
    <x v="3678"/>
    <d v="2016-09-14T19:00:00"/>
  </r>
  <r>
    <n v="989"/>
    <s v="Power Rope"/>
    <s v="The most useful phone charger you will ever buy"/>
    <n v="10000"/>
    <n v="1677"/>
    <x v="1"/>
    <x v="0"/>
    <x v="0"/>
    <n v="1475101495"/>
    <n v="1472509495"/>
    <b v="0"/>
    <n v="32"/>
    <b v="0"/>
    <x v="3"/>
    <x v="25"/>
    <n v="0.17"/>
    <n v="52.40625"/>
    <x v="3679"/>
    <d v="2016-09-28T22:2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6"/>
    <x v="13"/>
    <n v="1.02"/>
    <n v="164.94480519480518"/>
    <x v="3680"/>
    <d v="2016-10-04T03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n v="0"/>
    <b v="0"/>
    <x v="7"/>
    <x v="38"/>
    <n v="0"/>
    <n v="0"/>
    <x v="3681"/>
    <d v="2016-10-15T19:21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x v="1"/>
    <n v="1475333917"/>
    <n v="1472569117"/>
    <b v="0"/>
    <n v="46"/>
    <b v="0"/>
    <x v="3"/>
    <x v="25"/>
    <n v="0.7"/>
    <n v="382.39130434782606"/>
    <x v="3682"/>
    <d v="2016-10-01T14:58: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n v="15"/>
    <b v="0"/>
    <x v="3"/>
    <x v="25"/>
    <n v="0.02"/>
    <n v="116.53333333333333"/>
    <x v="3683"/>
    <d v="2016-10-14T15:25:3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"/>
    <x v="21"/>
    <n v="1.06"/>
    <n v="39.44"/>
    <x v="3684"/>
    <d v="2016-09-29T15:45:21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n v="1475185972"/>
    <n v="1472593972"/>
    <b v="0"/>
    <n v="0"/>
    <b v="0"/>
    <x v="0"/>
    <x v="34"/>
    <n v="0"/>
    <n v="0"/>
    <x v="3685"/>
    <d v="2016-09-29T21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x v="2"/>
    <n v="1476158340"/>
    <n v="1472594585"/>
    <b v="0"/>
    <n v="114"/>
    <b v="1"/>
    <x v="6"/>
    <x v="15"/>
    <n v="1.03"/>
    <n v="90.684210526315795"/>
    <x v="3686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n v="0"/>
    <b v="0"/>
    <x v="6"/>
    <x v="15"/>
    <n v="0"/>
    <n v="0"/>
    <x v="3687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n v="1475398800"/>
    <n v="1472711224"/>
    <b v="0"/>
    <n v="94"/>
    <b v="0"/>
    <x v="6"/>
    <x v="15"/>
    <n v="0.26"/>
    <n v="65.340319148936175"/>
    <x v="3688"/>
    <d v="2016-10-02T0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x v="4"/>
    <n v="1475310825"/>
    <n v="1472718825"/>
    <b v="0"/>
    <n v="0"/>
    <b v="0"/>
    <x v="3"/>
    <x v="25"/>
    <n v="0"/>
    <n v="0"/>
    <x v="3689"/>
    <d v="2016-10-01T08:33:45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n v="0"/>
    <b v="0"/>
    <x v="1"/>
    <x v="33"/>
    <n v="0"/>
    <n v="0"/>
    <x v="3690"/>
    <d v="2016-09-13T21:3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"/>
    <x v="1"/>
    <n v="2.0499999999999998"/>
    <n v="45.62222222222222"/>
    <x v="3691"/>
    <d v="2016-10-01T17:19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x v="15"/>
    <n v="1.06"/>
    <n v="251.7381443298969"/>
    <x v="3692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n v="9"/>
    <b v="0"/>
    <x v="6"/>
    <x v="13"/>
    <n v="0.05"/>
    <n v="57.888888888888886"/>
    <x v="3693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n v="2"/>
    <b v="0"/>
    <x v="6"/>
    <x v="15"/>
    <n v="0.03"/>
    <n v="50.5"/>
    <x v="3694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x v="6"/>
    <n v="1472896800"/>
    <n v="1472804365"/>
    <b v="0"/>
    <n v="0"/>
    <b v="0"/>
    <x v="6"/>
    <x v="29"/>
    <n v="0"/>
    <n v="0"/>
    <x v="3695"/>
    <d v="2016-09-03T10:00:00"/>
  </r>
  <r>
    <n v="982"/>
    <s v="Smart 2-in-1 I-PHONE HANDLE/WALLETtm"/>
    <s v="revolutonary ultra-slim 2-in-1 Smart  2-in-1 I-PHONE handle/WALLETtm with 360 rotatiion"/>
    <n v="17500"/>
    <n v="3"/>
    <x v="1"/>
    <x v="0"/>
    <x v="0"/>
    <n v="1475431486"/>
    <n v="1472839486"/>
    <b v="0"/>
    <n v="3"/>
    <b v="0"/>
    <x v="3"/>
    <x v="25"/>
    <n v="0"/>
    <n v="1"/>
    <x v="3696"/>
    <d v="2016-10-02T18:04:46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n v="3"/>
    <b v="0"/>
    <x v="3"/>
    <x v="37"/>
    <n v="0"/>
    <n v="13"/>
    <x v="3697"/>
    <d v="2016-10-17T19:10:3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x v="10"/>
    <n v="1475457107"/>
    <n v="1472865107"/>
    <b v="0"/>
    <n v="1"/>
    <b v="0"/>
    <x v="0"/>
    <x v="31"/>
    <n v="0"/>
    <n v="10"/>
    <x v="3698"/>
    <d v="2016-10-03T01:11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x v="4"/>
    <n v="1475209620"/>
    <n v="1473087637"/>
    <b v="0"/>
    <n v="37"/>
    <b v="1"/>
    <x v="1"/>
    <x v="8"/>
    <n v="1.02"/>
    <n v="165.16216216216216"/>
    <x v="3699"/>
    <d v="2016-09-30T04:27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n v="60"/>
    <b v="0"/>
    <x v="6"/>
    <x v="15"/>
    <n v="0.42"/>
    <n v="105.02933333333334"/>
    <x v="3700"/>
    <d v="2016-10-05T19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5"/>
    <x v="11"/>
    <n v="1.0900000000000001"/>
    <n v="159.24137931034483"/>
    <x v="3701"/>
    <d v="2016-10-06T1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n v="30"/>
    <b v="0"/>
    <x v="3"/>
    <x v="25"/>
    <n v="0.15"/>
    <n v="59.2"/>
    <x v="3702"/>
    <d v="2016-10-06T15:15: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6"/>
    <x v="29"/>
    <n v="1.1299999999999999"/>
    <n v="37.666666666666664"/>
    <x v="3703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x v="15"/>
    <n v="1.1000000000000001"/>
    <n v="47.028571428571432"/>
    <x v="3704"/>
    <d v="2016-09-30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"/>
    <x v="7"/>
    <n v="1.48"/>
    <n v="493.13333333333333"/>
    <x v="3705"/>
    <d v="2016-11-06T03:26:44"/>
  </r>
  <r>
    <n v="4018"/>
    <s v="Time Please Fringe"/>
    <s v="Funding for a production of Time Please at the Brighton Fringe 2017... and beyond."/>
    <n v="1500"/>
    <n v="130"/>
    <x v="1"/>
    <x v="1"/>
    <x v="1"/>
    <n v="1475877108"/>
    <n v="1473285108"/>
    <b v="0"/>
    <n v="4"/>
    <b v="0"/>
    <x v="6"/>
    <x v="15"/>
    <n v="0.09"/>
    <n v="32.5"/>
    <x v="3706"/>
    <d v="2016-10-07T21:51:48"/>
  </r>
  <r>
    <n v="3746"/>
    <s v="Stage Play Production - &quot;I Love You to Death&quot;"/>
    <s v="Generational curses CAN be broken...right?"/>
    <n v="8500"/>
    <n v="202"/>
    <x v="1"/>
    <x v="0"/>
    <x v="0"/>
    <n v="1475918439"/>
    <n v="1473326439"/>
    <b v="0"/>
    <n v="1"/>
    <b v="0"/>
    <x v="6"/>
    <x v="15"/>
    <n v="0.02"/>
    <n v="202"/>
    <x v="3707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x v="4"/>
    <n v="1476008906"/>
    <n v="1473416906"/>
    <b v="0"/>
    <n v="1"/>
    <b v="0"/>
    <x v="6"/>
    <x v="15"/>
    <n v="0"/>
    <n v="10"/>
    <x v="3708"/>
    <d v="2016-10-09T10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n v="10"/>
    <b v="0"/>
    <x v="2"/>
    <x v="35"/>
    <n v="7.0000000000000007E-2"/>
    <n v="44.5"/>
    <x v="3709"/>
    <d v="2016-10-09T10:56:59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6"/>
    <x v="13"/>
    <n v="1.05"/>
    <n v="48.984375"/>
    <x v="3710"/>
    <d v="2016-10-09T18:25:1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n v="1476109970"/>
    <n v="1473517970"/>
    <b v="1"/>
    <n v="113"/>
    <b v="0"/>
    <x v="5"/>
    <x v="11"/>
    <n v="0.2"/>
    <n v="83.716814159292042"/>
    <x v="3711"/>
    <d v="2016-10-10T14:32:50"/>
  </r>
  <r>
    <n v="963"/>
    <s v="The Ultimate Learning Center"/>
    <s v="WE are molding an educated, motivated, non violent GENERATION!"/>
    <n v="35000"/>
    <n v="377"/>
    <x v="1"/>
    <x v="0"/>
    <x v="0"/>
    <n v="1476717319"/>
    <n v="1473693319"/>
    <b v="0"/>
    <n v="9"/>
    <b v="0"/>
    <x v="3"/>
    <x v="25"/>
    <n v="0.01"/>
    <n v="41.888888888888886"/>
    <x v="3712"/>
    <d v="2016-10-17T15:15: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n v="90"/>
    <b v="0"/>
    <x v="3"/>
    <x v="25"/>
    <n v="0.1"/>
    <n v="54.666666666666664"/>
    <x v="3713"/>
    <d v="2016-10-13T15:12: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"/>
    <x v="7"/>
    <n v="22603"/>
    <n v="138.66871165644173"/>
    <x v="3714"/>
    <d v="2016-10-13T21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x v="15"/>
    <n v="1.01"/>
    <n v="145.86956521739131"/>
    <x v="3715"/>
    <d v="2016-10-13T18:00:27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5"/>
    <x v="11"/>
    <n v="2.6"/>
    <n v="34.68888888888889"/>
    <x v="3716"/>
    <d v="2016-10-14T06:04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6"/>
    <x v="13"/>
    <n v="1.1000000000000001"/>
    <n v="104.15169811320754"/>
    <x v="3717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x v="15"/>
    <n v="1.1299999999999999"/>
    <n v="99.5"/>
    <x v="3718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n v="2"/>
    <b v="0"/>
    <x v="6"/>
    <x v="15"/>
    <n v="0.01"/>
    <n v="22.5"/>
    <x v="3719"/>
    <d v="2016-10-14T22:00:00"/>
  </r>
  <r>
    <n v="128"/>
    <s v="Ralphi3 (Canceled)"/>
    <s v="A Science Fiction film filled with entertainment and Excitement"/>
    <n v="100000"/>
    <n v="1867"/>
    <x v="2"/>
    <x v="0"/>
    <x v="0"/>
    <n v="1476941293"/>
    <n v="1473917293"/>
    <b v="0"/>
    <n v="6"/>
    <b v="0"/>
    <x v="0"/>
    <x v="31"/>
    <n v="0.02"/>
    <n v="311.16666666666669"/>
    <x v="3720"/>
    <d v="2016-10-20T05:28:13"/>
  </r>
  <r>
    <n v="1795"/>
    <s v="THE AFGHANS - A Photo Book"/>
    <s v="A photography book documenting the impact of the ISAF mission on the Afghan people of Mazar-e Sharif."/>
    <n v="28000"/>
    <n v="10846"/>
    <x v="1"/>
    <x v="10"/>
    <x v="4"/>
    <n v="1476460800"/>
    <n v="1473922541"/>
    <b v="1"/>
    <n v="81"/>
    <b v="0"/>
    <x v="5"/>
    <x v="11"/>
    <n v="0.39"/>
    <n v="133.90123456790124"/>
    <x v="3721"/>
    <d v="2016-10-14T16:00:0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x v="15"/>
    <n v="1.59"/>
    <n v="18"/>
    <x v="3722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n v="8"/>
    <b v="0"/>
    <x v="6"/>
    <x v="13"/>
    <n v="0.08"/>
    <n v="200.625"/>
    <x v="3723"/>
    <d v="2016-10-17T04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x v="15"/>
    <n v="1.3"/>
    <n v="3.25"/>
    <x v="3724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n v="1475848800"/>
    <n v="1474027501"/>
    <b v="0"/>
    <n v="42"/>
    <b v="0"/>
    <x v="6"/>
    <x v="13"/>
    <n v="0.17"/>
    <n v="40.833333333333336"/>
    <x v="3725"/>
    <d v="2016-10-07T14:00:0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6"/>
    <x v="13"/>
    <n v="1.1599999999999999"/>
    <n v="95.373770491803285"/>
    <x v="3726"/>
    <d v="2016-10-14T23:00:00"/>
  </r>
  <r>
    <n v="3063"/>
    <s v="Spec Haus"/>
    <s v="Members of the local Miami music scene are putting together a venue/creative space in Kendall!"/>
    <n v="3000"/>
    <n v="587"/>
    <x v="1"/>
    <x v="0"/>
    <x v="0"/>
    <n v="1477174138"/>
    <n v="1474150138"/>
    <b v="0"/>
    <n v="23"/>
    <b v="0"/>
    <x v="6"/>
    <x v="13"/>
    <n v="0.2"/>
    <n v="25.521739130434781"/>
    <x v="3727"/>
    <d v="2016-10-22T22:08:5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x v="4"/>
    <n v="1479410886"/>
    <n v="1474223286"/>
    <b v="0"/>
    <n v="2"/>
    <b v="0"/>
    <x v="3"/>
    <x v="37"/>
    <n v="0.03"/>
    <n v="150.5"/>
    <x v="3728"/>
    <d v="2016-11-17T19:28:06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n v="0"/>
    <b v="0"/>
    <x v="2"/>
    <x v="18"/>
    <n v="0"/>
    <n v="0"/>
    <x v="3729"/>
    <d v="2016-10-19T07:5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x v="15"/>
    <n v="1.01"/>
    <n v="61.060606060606062"/>
    <x v="3730"/>
    <d v="2016-10-20T04:5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x v="4"/>
    <n v="1477731463"/>
    <n v="1474275463"/>
    <b v="0"/>
    <n v="28"/>
    <b v="0"/>
    <x v="3"/>
    <x v="25"/>
    <n v="0.1"/>
    <n v="178.92857142857142"/>
    <x v="3731"/>
    <d v="2016-10-29T08:57:4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n v="1476873507"/>
    <n v="1474281507"/>
    <b v="0"/>
    <n v="4"/>
    <b v="0"/>
    <x v="3"/>
    <x v="37"/>
    <n v="0.01"/>
    <n v="20"/>
    <x v="3732"/>
    <d v="2016-10-19T10:38:27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x v="15"/>
    <n v="1.1100000000000001"/>
    <n v="58.787878787878789"/>
    <x v="3733"/>
    <d v="2016-10-20T02:48:16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5"/>
    <x v="11"/>
    <n v="1.59"/>
    <n v="102.86166007905139"/>
    <x v="3734"/>
    <d v="2016-10-20T11:05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x v="3"/>
    <n v="1477414800"/>
    <n v="1474380241"/>
    <b v="0"/>
    <n v="514"/>
    <b v="1"/>
    <x v="4"/>
    <x v="19"/>
    <n v="4.12"/>
    <n v="44.056420233463037"/>
    <x v="3735"/>
    <d v="2016-10-25T17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"/>
    <x v="7"/>
    <n v="1.05"/>
    <n v="346.13118421052633"/>
    <x v="3736"/>
    <d v="2016-10-20T20:11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"/>
    <x v="1"/>
    <n v="1.35"/>
    <n v="60.181874999999998"/>
    <x v="3737"/>
    <d v="2016-10-17T16:1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n v="3"/>
    <b v="0"/>
    <x v="3"/>
    <x v="25"/>
    <n v="0.01"/>
    <n v="99.333333333333329"/>
    <x v="3738"/>
    <d v="2016-10-31T21:36:0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"/>
    <x v="21"/>
    <n v="1.87"/>
    <n v="37.46"/>
    <x v="3739"/>
    <d v="2016-10-16T01:00:00"/>
  </r>
  <r>
    <n v="661"/>
    <s v="AirString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n v="9"/>
    <b v="0"/>
    <x v="3"/>
    <x v="25"/>
    <n v="0.01"/>
    <n v="10.555555555555555"/>
    <x v="3740"/>
    <d v="2016-10-23T15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5"/>
    <x v="11"/>
    <n v="1.02"/>
    <n v="103.63559322033899"/>
    <x v="3741"/>
    <d v="2016-10-23T20:50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n v="6"/>
    <b v="0"/>
    <x v="3"/>
    <x v="25"/>
    <n v="0.01"/>
    <n v="49.666666666666664"/>
    <x v="3742"/>
    <d v="2016-10-26T03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x v="3"/>
    <n v="1476615600"/>
    <n v="1474884417"/>
    <b v="0"/>
    <n v="105"/>
    <b v="1"/>
    <x v="2"/>
    <x v="14"/>
    <n v="1.1200000000000001"/>
    <n v="53.19047619047619"/>
    <x v="3743"/>
    <d v="2016-10-16T1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x v="3"/>
    <n v="1476095783"/>
    <n v="1474886183"/>
    <b v="0"/>
    <n v="6"/>
    <b v="0"/>
    <x v="2"/>
    <x v="18"/>
    <n v="0.12"/>
    <n v="39"/>
    <x v="3744"/>
    <d v="2016-10-10T10:36:23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"/>
    <x v="21"/>
    <n v="1.66"/>
    <n v="31.96153846153846"/>
    <x v="3745"/>
    <d v="2016-10-12T13:11: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n v="1"/>
    <b v="0"/>
    <x v="3"/>
    <x v="25"/>
    <n v="0"/>
    <n v="1"/>
    <x v="3746"/>
    <d v="2016-10-26T19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x v="3"/>
    <n v="1477550434"/>
    <n v="1474958434"/>
    <b v="0"/>
    <n v="14"/>
    <b v="0"/>
    <x v="6"/>
    <x v="15"/>
    <n v="0.21"/>
    <n v="45.785714285714285"/>
    <x v="3747"/>
    <d v="2016-10-27T06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"/>
    <x v="1"/>
    <n v="1.1399999999999999"/>
    <n v="72.056962025316452"/>
    <x v="3748"/>
    <d v="2016-10-27T21:19:00"/>
  </r>
  <r>
    <n v="2582"/>
    <s v="Drunken Wings"/>
    <s v="The place where chicken meets liquor for the first time!"/>
    <n v="90000"/>
    <n v="1"/>
    <x v="1"/>
    <x v="0"/>
    <x v="0"/>
    <n v="1477784634"/>
    <n v="1475192634"/>
    <b v="0"/>
    <n v="1"/>
    <b v="0"/>
    <x v="7"/>
    <x v="27"/>
    <n v="0"/>
    <n v="1"/>
    <x v="3749"/>
    <d v="2016-10-29T23:43:5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x v="15"/>
    <n v="1.39"/>
    <n v="57.916666666666664"/>
    <x v="3750"/>
    <d v="2016-10-29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7"/>
    <x v="26"/>
    <n v="1.06"/>
    <n v="104.99007444168734"/>
    <x v="3751"/>
    <d v="2016-10-30T15:25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6"/>
    <x v="13"/>
    <n v="1.1299999999999999"/>
    <n v="89.314285714285717"/>
    <x v="3752"/>
    <d v="2016-11-01T03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4"/>
    <x v="19"/>
    <n v="2.4300000000000002"/>
    <n v="82.145270270270274"/>
    <x v="3753"/>
    <d v="2016-10-29T19:00:0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n v="1478425747"/>
    <n v="1475398147"/>
    <b v="0"/>
    <n v="2"/>
    <b v="0"/>
    <x v="4"/>
    <x v="28"/>
    <n v="0"/>
    <n v="2"/>
    <x v="3754"/>
    <d v="2016-11-06T09:49: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x v="15"/>
    <n v="1.05"/>
    <n v="93.428571428571431"/>
    <x v="3755"/>
    <d v="2016-11-01T04:59:00"/>
  </r>
  <r>
    <n v="596"/>
    <s v="DigitaliBook free library"/>
    <s v="We present digitaibook,com site which can become a free electronic library with your help,"/>
    <n v="20000"/>
    <n v="6"/>
    <x v="1"/>
    <x v="0"/>
    <x v="0"/>
    <n v="1478122292"/>
    <n v="1475530292"/>
    <b v="0"/>
    <n v="2"/>
    <b v="0"/>
    <x v="3"/>
    <x v="37"/>
    <n v="0"/>
    <n v="3"/>
    <x v="3756"/>
    <d v="2016-11-02T21:31:32"/>
  </r>
  <r>
    <n v="321"/>
    <s v="An Impossible Project"/>
    <s v="The more digital the world, the more analog our dreams._x000a_A feature documentary shot on 35mm film."/>
    <n v="35000"/>
    <n v="35932"/>
    <x v="0"/>
    <x v="10"/>
    <x v="4"/>
    <n v="1478605386"/>
    <n v="1475577786"/>
    <b v="1"/>
    <n v="337"/>
    <b v="1"/>
    <x v="0"/>
    <x v="0"/>
    <n v="1.03"/>
    <n v="106.62314540059347"/>
    <x v="3757"/>
    <d v="2016-11-08T11:43:06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n v="56"/>
    <b v="0"/>
    <x v="4"/>
    <x v="9"/>
    <n v="0.05"/>
    <n v="29.035714285714285"/>
    <x v="3758"/>
    <d v="2016-11-03T18:00:0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4"/>
    <x v="19"/>
    <n v="3.77"/>
    <n v="65.00344827586207"/>
    <x v="3759"/>
    <d v="2016-10-16T20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x v="15"/>
    <n v="1.1599999999999999"/>
    <n v="50.20192307692308"/>
    <x v="3760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x v="15"/>
    <n v="1"/>
    <n v="20"/>
    <x v="3761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n v="13"/>
    <b v="0"/>
    <x v="6"/>
    <x v="13"/>
    <n v="0.04"/>
    <n v="82.461538461538467"/>
    <x v="3762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n v="1479517200"/>
    <n v="1475765867"/>
    <b v="0"/>
    <n v="31"/>
    <b v="0"/>
    <x v="6"/>
    <x v="29"/>
    <n v="0.35"/>
    <n v="56.838709677419352"/>
    <x v="3763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n v="2"/>
    <b v="0"/>
    <x v="0"/>
    <x v="2"/>
    <n v="0"/>
    <n v="5.5"/>
    <x v="3764"/>
    <d v="2016-11-20T18:48:4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n v="1"/>
    <b v="0"/>
    <x v="4"/>
    <x v="28"/>
    <n v="0"/>
    <n v="10"/>
    <x v="3765"/>
    <d v="2016-11-05T22:11:5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n v="0"/>
    <b v="0"/>
    <x v="5"/>
    <x v="36"/>
    <n v="0"/>
    <n v="0"/>
    <x v="3766"/>
    <d v="2016-12-07T01:09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"/>
    <x v="7"/>
    <n v="2.12"/>
    <n v="127.36450839328538"/>
    <x v="3767"/>
    <d v="2016-11-07T11:05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n v="196"/>
    <b v="0"/>
    <x v="3"/>
    <x v="25"/>
    <n v="0.25"/>
    <n v="89.59693877551021"/>
    <x v="3768"/>
    <d v="2016-11-12T05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5"/>
    <x v="11"/>
    <n v="1.1200000000000001"/>
    <n v="116.21465968586388"/>
    <x v="3769"/>
    <d v="2016-11-10T05:15: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7"/>
    <x v="26"/>
    <n v="4.2699999999999996"/>
    <n v="31.691394658753708"/>
    <x v="3770"/>
    <d v="2016-11-12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"/>
    <x v="7"/>
    <n v="1.82"/>
    <n v="143.97499999999999"/>
    <x v="3771"/>
    <d v="2016-11-10T13:37: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x v="5"/>
    <n v="1477886400"/>
    <n v="1476228128"/>
    <b v="0"/>
    <n v="111"/>
    <b v="1"/>
    <x v="6"/>
    <x v="13"/>
    <n v="1.22"/>
    <n v="109.5945945945946"/>
    <x v="3772"/>
    <d v="2016-10-31T04:00:00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6"/>
    <x v="13"/>
    <n v="1.18"/>
    <n v="170.69942196531792"/>
    <x v="3773"/>
    <d v="2016-11-11T12:10:5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x v="4"/>
    <n v="1480185673"/>
    <n v="1476294073"/>
    <b v="0"/>
    <n v="0"/>
    <b v="0"/>
    <x v="7"/>
    <x v="27"/>
    <n v="0"/>
    <n v="0"/>
    <x v="3774"/>
    <d v="2016-11-26T18:41:13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6"/>
    <x v="29"/>
    <n v="1.08"/>
    <n v="94.912280701754383"/>
    <x v="3775"/>
    <d v="2016-11-15T02:08:00"/>
  </r>
  <r>
    <n v="1916"/>
    <s v="The Paint Can Holder by U.S. Green Products"/>
    <s v="The Paint Can Holder Makes Painting Easier and Safer on Extension Ladders."/>
    <n v="20000"/>
    <n v="102"/>
    <x v="1"/>
    <x v="0"/>
    <x v="0"/>
    <n v="1478542375"/>
    <n v="1476378775"/>
    <b v="0"/>
    <n v="6"/>
    <b v="0"/>
    <x v="3"/>
    <x v="30"/>
    <n v="0.01"/>
    <n v="17"/>
    <x v="3776"/>
    <d v="2016-11-07T18:12:5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"/>
    <x v="23"/>
    <n v="1.05"/>
    <n v="59.258064516129032"/>
    <x v="3777"/>
    <d v="2016-10-24T21:00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n v="3"/>
    <b v="0"/>
    <x v="7"/>
    <x v="27"/>
    <n v="0.04"/>
    <n v="33.333333333333336"/>
    <x v="3778"/>
    <d v="2016-11-02T03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n v="1479032260"/>
    <n v="1476436660"/>
    <b v="0"/>
    <n v="3"/>
    <b v="0"/>
    <x v="6"/>
    <x v="15"/>
    <n v="0.05"/>
    <n v="45"/>
    <x v="3779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n v="2"/>
    <b v="0"/>
    <x v="6"/>
    <x v="13"/>
    <n v="0"/>
    <n v="1"/>
    <x v="3780"/>
    <d v="2016-10-30T01:46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x v="4"/>
    <n v="1478723208"/>
    <n v="1476559608"/>
    <b v="0"/>
    <n v="52"/>
    <b v="1"/>
    <x v="3"/>
    <x v="21"/>
    <n v="9.56"/>
    <n v="27.576923076923077"/>
    <x v="3781"/>
    <d v="2016-11-09T20:26:48"/>
  </r>
  <r>
    <n v="957"/>
    <s v="DUALBAND, the Leather NFC Smart Watch Band"/>
    <s v="A Leather Smart watch Band, that NEVER needs to be charged for only $37!"/>
    <n v="12000"/>
    <n v="233"/>
    <x v="1"/>
    <x v="0"/>
    <x v="0"/>
    <n v="1479392133"/>
    <n v="1476710133"/>
    <b v="0"/>
    <n v="7"/>
    <b v="0"/>
    <x v="3"/>
    <x v="25"/>
    <n v="0.02"/>
    <n v="33.285714285714285"/>
    <x v="3782"/>
    <d v="2016-11-17T14:15: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6"/>
    <x v="13"/>
    <n v="1.1599999999999999"/>
    <n v="50.689320388349515"/>
    <x v="3783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x v="15"/>
    <n v="1.1299999999999999"/>
    <n v="66.470588235294116"/>
    <x v="3784"/>
    <d v="2016-11-19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"/>
    <x v="7"/>
    <n v="5.0599999999999996"/>
    <n v="36.326424870466319"/>
    <x v="3785"/>
    <d v="2016-12-11T04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x v="4"/>
    <n v="1479890743"/>
    <n v="1476776743"/>
    <b v="1"/>
    <n v="398"/>
    <b v="1"/>
    <x v="3"/>
    <x v="7"/>
    <n v="3.05"/>
    <n v="383.3643216080402"/>
    <x v="3786"/>
    <d v="2016-11-23T08:45: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4"/>
    <n v="1479382594"/>
    <n v="1476786994"/>
    <b v="0"/>
    <n v="14"/>
    <b v="1"/>
    <x v="6"/>
    <x v="15"/>
    <n v="1"/>
    <n v="171.42857142857142"/>
    <x v="3787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x v="15"/>
    <n v="1.3"/>
    <n v="16.25"/>
    <x v="3788"/>
    <d v="2016-11-02T00:31:01"/>
  </r>
  <r>
    <n v="952"/>
    <s v="Audionoggin - Join the Earvolution"/>
    <s v="Audionoggin: Wireless personal surround sound for the athlete in everyone."/>
    <n v="49000"/>
    <n v="19572"/>
    <x v="1"/>
    <x v="0"/>
    <x v="0"/>
    <n v="1479483812"/>
    <n v="1476888212"/>
    <b v="0"/>
    <n v="196"/>
    <b v="0"/>
    <x v="3"/>
    <x v="25"/>
    <n v="0.4"/>
    <n v="99.857142857142861"/>
    <x v="3789"/>
    <d v="2016-11-18T15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n v="3"/>
    <b v="0"/>
    <x v="4"/>
    <x v="9"/>
    <n v="0"/>
    <n v="15"/>
    <x v="3790"/>
    <d v="2016-11-18T19:03: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n v="1479125642"/>
    <n v="1476962042"/>
    <b v="0"/>
    <n v="31"/>
    <b v="0"/>
    <x v="6"/>
    <x v="15"/>
    <n v="0.49"/>
    <n v="47.258064516129032"/>
    <x v="3791"/>
    <d v="2016-11-14T12:14: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4"/>
    <x v="19"/>
    <n v="4.5199999999999996"/>
    <n v="75.647714604236342"/>
    <x v="3792"/>
    <d v="2016-11-21T04:59:0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x v="15"/>
    <n v="1"/>
    <n v="61"/>
    <x v="3793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n v="2"/>
    <b v="0"/>
    <x v="6"/>
    <x v="13"/>
    <n v="0.01"/>
    <n v="62.5"/>
    <x v="3794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x v="15"/>
    <n v="1.04"/>
    <n v="26"/>
    <x v="3795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x v="2"/>
    <x v="2"/>
    <n v="1479773838"/>
    <n v="1477178238"/>
    <b v="0"/>
    <n v="1"/>
    <b v="0"/>
    <x v="6"/>
    <x v="29"/>
    <n v="0"/>
    <n v="1"/>
    <x v="3796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n v="0"/>
    <b v="0"/>
    <x v="6"/>
    <x v="29"/>
    <n v="0"/>
    <n v="0"/>
    <x v="3797"/>
    <d v="2016-11-22T17:00: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5"/>
    <x v="11"/>
    <n v="1.48"/>
    <n v="207.61682242990653"/>
    <x v="3798"/>
    <d v="2016-11-24T02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n v="37"/>
    <b v="0"/>
    <x v="3"/>
    <x v="25"/>
    <n v="0.31"/>
    <n v="124.9191891891892"/>
    <x v="3799"/>
    <d v="2016-11-24T18:26:2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x v="2"/>
    <n v="1482678994"/>
    <n v="1477491394"/>
    <b v="0"/>
    <n v="0"/>
    <b v="0"/>
    <x v="0"/>
    <x v="2"/>
    <n v="0"/>
    <n v="0"/>
    <x v="3800"/>
    <d v="2016-12-25T15:16:3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n v="100"/>
    <b v="0"/>
    <x v="3"/>
    <x v="25"/>
    <n v="0.32"/>
    <n v="800.7"/>
    <x v="3801"/>
    <d v="2016-11-30T20:15:1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x v="2"/>
    <n v="1480110783"/>
    <n v="1477515183"/>
    <b v="0"/>
    <n v="0"/>
    <b v="0"/>
    <x v="3"/>
    <x v="37"/>
    <n v="0"/>
    <n v="0"/>
    <x v="3802"/>
    <d v="2016-11-25T21:53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7"/>
    <x v="26"/>
    <n v="1.68"/>
    <n v="75.666666666666671"/>
    <x v="3803"/>
    <d v="2016-11-26T15:27:5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n v="0"/>
    <b v="0"/>
    <x v="2"/>
    <x v="4"/>
    <n v="0"/>
    <n v="0"/>
    <x v="3804"/>
    <d v="2016-11-26T19:20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n v="6"/>
    <b v="0"/>
    <x v="6"/>
    <x v="15"/>
    <n v="0.11"/>
    <n v="108.33333333333333"/>
    <x v="3805"/>
    <d v="2016-11-30T17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n v="3"/>
    <b v="0"/>
    <x v="1"/>
    <x v="33"/>
    <n v="0.08"/>
    <n v="50"/>
    <x v="3806"/>
    <d v="2016-12-09T14:5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x v="4"/>
    <n v="1481367600"/>
    <n v="1477839675"/>
    <b v="0"/>
    <n v="10"/>
    <b v="0"/>
    <x v="2"/>
    <x v="35"/>
    <n v="7.0000000000000007E-2"/>
    <n v="80.5"/>
    <x v="3807"/>
    <d v="2016-12-10T11:00:00"/>
  </r>
  <r>
    <n v="943"/>
    <s v="SleepMode"/>
    <s v="A mask for home or travel that will give you the best, undisturbed sleep of your life."/>
    <n v="3000"/>
    <n v="289"/>
    <x v="1"/>
    <x v="0"/>
    <x v="0"/>
    <n v="1480438905"/>
    <n v="1477843305"/>
    <b v="0"/>
    <n v="12"/>
    <b v="0"/>
    <x v="3"/>
    <x v="25"/>
    <n v="0.1"/>
    <n v="24.083333333333332"/>
    <x v="3808"/>
    <d v="2016-11-29T17:01: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x v="15"/>
    <n v="1"/>
    <n v="50"/>
    <x v="3809"/>
    <d v="2016-12-01T02:23:31"/>
  </r>
  <r>
    <n v="1148"/>
    <s v="Warren's / Adilyn's Rollin' Bistro"/>
    <s v="New local (Louisville, KY.) food truck with a refreshing spin on rolling kitchens."/>
    <n v="15000"/>
    <n v="73"/>
    <x v="1"/>
    <x v="0"/>
    <x v="0"/>
    <n v="1480568781"/>
    <n v="1477973181"/>
    <b v="0"/>
    <n v="3"/>
    <b v="0"/>
    <x v="7"/>
    <x v="27"/>
    <n v="0"/>
    <n v="24.333333333333332"/>
    <x v="3810"/>
    <d v="2016-12-01T05:06:2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n v="0"/>
    <b v="0"/>
    <x v="6"/>
    <x v="15"/>
    <n v="0"/>
    <n v="0"/>
    <x v="3811"/>
    <d v="2016-12-01T07:18:4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"/>
    <x v="7"/>
    <n v="1.36"/>
    <n v="449.26385224274406"/>
    <x v="3812"/>
    <d v="2016-12-01T04:59:0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4"/>
    <x v="19"/>
    <n v="1.1399999999999999"/>
    <n v="68.106837606837601"/>
    <x v="3813"/>
    <d v="2016-12-02T07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n v="336"/>
    <b v="0"/>
    <x v="3"/>
    <x v="25"/>
    <n v="0.57999999999999996"/>
    <n v="343.14732142857144"/>
    <x v="3814"/>
    <d v="2016-12-08T04:59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3"/>
    <x v="25"/>
    <n v="1"/>
    <n v="107.64285714285714"/>
    <x v="3815"/>
    <d v="2016-12-01T17:34:1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x v="15"/>
    <n v="1.03"/>
    <n v="23.869565217391305"/>
    <x v="3816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x v="15"/>
    <n v="1.04"/>
    <n v="70.568181818181813"/>
    <x v="3817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x v="15"/>
    <n v="1"/>
    <n v="129.03225806451613"/>
    <x v="3818"/>
    <d v="2016-12-17T06:59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n v="1481727623"/>
    <n v="1478095223"/>
    <b v="0"/>
    <n v="76"/>
    <b v="0"/>
    <x v="3"/>
    <x v="25"/>
    <n v="0.44"/>
    <n v="174.94736842105263"/>
    <x v="3819"/>
    <d v="2016-12-14T15:00:23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"/>
    <x v="7"/>
    <n v="2.85"/>
    <n v="279.37843137254902"/>
    <x v="3820"/>
    <d v="2016-12-03T15:05:15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n v="14"/>
    <b v="0"/>
    <x v="2"/>
    <x v="35"/>
    <n v="0.2"/>
    <n v="109.07142857142857"/>
    <x v="3821"/>
    <d v="2016-11-15T18:13: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x v="4"/>
    <n v="1480721803"/>
    <n v="1478126203"/>
    <b v="0"/>
    <n v="20"/>
    <b v="0"/>
    <x v="3"/>
    <x v="37"/>
    <n v="0.01"/>
    <n v="68.3"/>
    <x v="3822"/>
    <d v="2016-12-02T23:36:43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x v="4"/>
    <n v="1481740740"/>
    <n v="1478130783"/>
    <b v="0"/>
    <n v="0"/>
    <b v="0"/>
    <x v="3"/>
    <x v="25"/>
    <n v="0"/>
    <n v="0"/>
    <x v="3823"/>
    <d v="2016-12-14T18:39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4"/>
    <x v="19"/>
    <n v="9.75"/>
    <n v="426.93169877408059"/>
    <x v="3824"/>
    <d v="2016-12-03T01:07:53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"/>
    <x v="1"/>
    <n v="2.52"/>
    <n v="55.607142857142854"/>
    <x v="3825"/>
    <d v="2016-12-03T17:03: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x v="4"/>
    <n v="1481716868"/>
    <n v="1478257268"/>
    <b v="0"/>
    <n v="338"/>
    <b v="0"/>
    <x v="3"/>
    <x v="25"/>
    <n v="0.34"/>
    <n v="99.973372781065095"/>
    <x v="3826"/>
    <d v="2016-12-14T12:01:08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x v="10"/>
    <n v="1480863887"/>
    <n v="1478268287"/>
    <b v="0"/>
    <n v="0"/>
    <b v="0"/>
    <x v="5"/>
    <x v="36"/>
    <n v="0"/>
    <n v="0"/>
    <x v="3827"/>
    <d v="2016-12-04T15:04:47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n v="1480888483"/>
    <n v="1478292883"/>
    <b v="0"/>
    <n v="0"/>
    <b v="0"/>
    <x v="8"/>
    <x v="39"/>
    <n v="0"/>
    <n v="0"/>
    <x v="3828"/>
    <d v="2016-12-04T21:54:43"/>
  </r>
  <r>
    <n v="3122"/>
    <s v="be back soon (Canceled)"/>
    <s v="cancelled until further notice"/>
    <n v="199"/>
    <n v="116"/>
    <x v="2"/>
    <x v="0"/>
    <x v="0"/>
    <n v="1478733732"/>
    <n v="1478298132"/>
    <b v="0"/>
    <n v="2"/>
    <b v="0"/>
    <x v="6"/>
    <x v="13"/>
    <n v="0.57999999999999996"/>
    <n v="58"/>
    <x v="3829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n v="11"/>
    <b v="0"/>
    <x v="6"/>
    <x v="15"/>
    <n v="0.03"/>
    <n v="47.272727272727273"/>
    <x v="3830"/>
    <d v="2016-12-06T04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5"/>
    <x v="11"/>
    <n v="1.1100000000000001"/>
    <n v="23.796213592233013"/>
    <x v="3831"/>
    <d v="2016-12-04T00:00:00"/>
  </r>
  <r>
    <n v="3302"/>
    <s v="El muro de BorÃ­s KiÃ©n"/>
    <s v="FilosofÃ­a de los anÃ³nimos"/>
    <n v="8400"/>
    <n v="8685"/>
    <x v="0"/>
    <x v="12"/>
    <x v="4"/>
    <n v="1481099176"/>
    <n v="1478507176"/>
    <b v="0"/>
    <n v="50"/>
    <b v="1"/>
    <x v="6"/>
    <x v="15"/>
    <n v="1.03"/>
    <n v="173.7"/>
    <x v="3832"/>
    <d v="2016-12-07T08:26:16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4"/>
    <x v="19"/>
    <n v="2.23"/>
    <n v="21.38"/>
    <x v="3833"/>
    <d v="2016-11-22T10:50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6"/>
    <x v="29"/>
    <n v="1.1000000000000001"/>
    <n v="166.96969696969697"/>
    <x v="3834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n v="14"/>
    <b v="0"/>
    <x v="6"/>
    <x v="29"/>
    <n v="0.05"/>
    <n v="88.642857142857139"/>
    <x v="3835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x v="2"/>
    <x v="2"/>
    <n v="1481258275"/>
    <n v="1478662675"/>
    <b v="0"/>
    <n v="0"/>
    <b v="0"/>
    <x v="6"/>
    <x v="29"/>
    <n v="0"/>
    <n v="0"/>
    <x v="3836"/>
    <d v="2016-12-09T04:37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x v="4"/>
    <n v="1480028400"/>
    <n v="1478685915"/>
    <b v="0"/>
    <n v="2"/>
    <b v="1"/>
    <x v="3"/>
    <x v="25"/>
    <n v="1.44"/>
    <n v="50.5"/>
    <x v="3837"/>
    <d v="2016-11-24T2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4"/>
    <x v="19"/>
    <n v="2.83"/>
    <n v="42.63403614457831"/>
    <x v="3838"/>
    <d v="2016-12-10T00:00:0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n v="1481473208"/>
    <n v="1478881208"/>
    <b v="0"/>
    <n v="1"/>
    <b v="0"/>
    <x v="5"/>
    <x v="36"/>
    <n v="0.01"/>
    <n v="50"/>
    <x v="3839"/>
    <d v="2016-12-11T16:20:0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x v="15"/>
    <n v="1.38"/>
    <n v="109.07894736842105"/>
    <x v="3840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0"/>
    <x v="0"/>
    <n v="1.07"/>
    <n v="224.85263157894738"/>
    <x v="3841"/>
    <d v="2016-12-14T12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n v="12"/>
    <b v="0"/>
    <x v="3"/>
    <x v="25"/>
    <n v="0.19"/>
    <n v="155.33333333333334"/>
    <x v="3842"/>
    <d v="2017-01-13T17:04: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"/>
    <x v="20"/>
    <n v="1.03"/>
    <n v="50.592592592592595"/>
    <x v="3843"/>
    <d v="2016-12-12T17:34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4"/>
    <x v="19"/>
    <n v="1.07"/>
    <n v="58.6328125"/>
    <x v="3844"/>
    <d v="2016-12-14T21:01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n v="1"/>
    <b v="0"/>
    <x v="6"/>
    <x v="29"/>
    <n v="0"/>
    <n v="1"/>
    <x v="3845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0"/>
    <x v="0"/>
    <n v="1.04"/>
    <n v="70.921195652173907"/>
    <x v="3846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x v="15"/>
    <n v="1"/>
    <n v="30.76923076923077"/>
    <x v="3847"/>
    <d v="2016-11-26T0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"/>
    <x v="7"/>
    <n v="3.04"/>
    <n v="143.21468926553672"/>
    <x v="3848"/>
    <d v="2016-12-15T05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n v="140"/>
    <b v="0"/>
    <x v="5"/>
    <x v="11"/>
    <n v="0.68"/>
    <n v="48.25"/>
    <x v="3849"/>
    <d v="2016-12-15T13:39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n v="1501"/>
    <b v="0"/>
    <x v="3"/>
    <x v="21"/>
    <n v="0.34"/>
    <n v="223.58248500999335"/>
    <x v="3850"/>
    <d v="2016-12-21T07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4"/>
    <n v="1483120216"/>
    <n v="1479232216"/>
    <b v="0"/>
    <n v="74"/>
    <b v="1"/>
    <x v="3"/>
    <x v="21"/>
    <n v="1.31"/>
    <n v="26.591351351351353"/>
    <x v="3851"/>
    <d v="2016-12-30T17:50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4"/>
    <x v="19"/>
    <n v="2.99"/>
    <n v="35.117647058823529"/>
    <x v="3852"/>
    <d v="2016-11-22T20:28:2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4"/>
    <n v="1484441980"/>
    <n v="1479257980"/>
    <b v="0"/>
    <n v="54"/>
    <b v="1"/>
    <x v="6"/>
    <x v="15"/>
    <n v="1.04"/>
    <n v="96.203703703703709"/>
    <x v="3853"/>
    <d v="2017-01-15T00:59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5"/>
    <x v="11"/>
    <n v="1.1399999999999999"/>
    <n v="89.674157303370791"/>
    <x v="3854"/>
    <d v="2016-12-22T02:00:0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x v="15"/>
    <n v="1.18"/>
    <n v="67.92307692307692"/>
    <x v="3855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n v="1481132169"/>
    <n v="1479317769"/>
    <b v="0"/>
    <n v="16"/>
    <b v="0"/>
    <x v="6"/>
    <x v="13"/>
    <n v="0.03"/>
    <n v="20.875"/>
    <x v="3856"/>
    <d v="2016-12-07T17:36:09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x v="11"/>
    <n v="1480831200"/>
    <n v="1479328570"/>
    <b v="0"/>
    <n v="0"/>
    <b v="0"/>
    <x v="2"/>
    <x v="4"/>
    <n v="0"/>
    <n v="0"/>
    <x v="3857"/>
    <d v="2016-12-04T06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4"/>
    <x v="19"/>
    <n v="10.81"/>
    <n v="40.070667078443485"/>
    <x v="3858"/>
    <d v="2016-12-15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"/>
    <x v="20"/>
    <n v="1.28"/>
    <n v="21.366666666666667"/>
    <x v="3859"/>
    <d v="2016-12-13T07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"/>
    <x v="21"/>
    <n v="1.1399999999999999"/>
    <n v="36.774193548387096"/>
    <x v="3860"/>
    <d v="2016-12-02T06:09: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x v="4"/>
    <n v="1482052815"/>
    <n v="1479460815"/>
    <b v="0"/>
    <n v="0"/>
    <b v="0"/>
    <x v="3"/>
    <x v="37"/>
    <n v="0"/>
    <n v="0"/>
    <x v="3861"/>
    <d v="2016-12-18T09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x v="4"/>
    <n v="1482085857"/>
    <n v="1479493857"/>
    <b v="0"/>
    <n v="48"/>
    <b v="1"/>
    <x v="3"/>
    <x v="7"/>
    <n v="1.31"/>
    <n v="546.6875"/>
    <x v="3862"/>
    <d v="2016-12-18T18:30:5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7"/>
    <x v="26"/>
    <n v="2.94"/>
    <n v="66.623188405797094"/>
    <x v="3863"/>
    <d v="2016-12-19T07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x v="0"/>
    <n v="1484698998"/>
    <n v="1479514998"/>
    <b v="0"/>
    <n v="3"/>
    <b v="0"/>
    <x v="0"/>
    <x v="31"/>
    <n v="0.01"/>
    <n v="38.333333333333336"/>
    <x v="3864"/>
    <d v="2017-01-18T00:23:18"/>
  </r>
  <r>
    <n v="4095"/>
    <s v="LOPE ENAMORADO"/>
    <s v="Proyecto teatral dirigido por MartÃ­n Acosta que habla y reflexiona sobre el amor y su naturaleza."/>
    <n v="30000"/>
    <n v="800"/>
    <x v="1"/>
    <x v="19"/>
    <x v="11"/>
    <n v="1482108350"/>
    <n v="1479516350"/>
    <b v="0"/>
    <n v="1"/>
    <b v="0"/>
    <x v="6"/>
    <x v="15"/>
    <n v="0.03"/>
    <n v="800"/>
    <x v="3865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x v="15"/>
    <n v="1.28"/>
    <n v="37.209583333333335"/>
    <x v="3866"/>
    <d v="2016-12-14T17:49:2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x v="15"/>
    <n v="1.05"/>
    <n v="123.94117647058823"/>
    <x v="3867"/>
    <d v="2016-12-05T01:00:00"/>
  </r>
  <r>
    <n v="2157"/>
    <s v="Nin"/>
    <s v="Gamers and 90's fans unite in this small tale of epic proportions!"/>
    <n v="75000"/>
    <n v="21144"/>
    <x v="1"/>
    <x v="0"/>
    <x v="0"/>
    <n v="1482479940"/>
    <n v="1479684783"/>
    <b v="0"/>
    <n v="57"/>
    <b v="0"/>
    <x v="4"/>
    <x v="9"/>
    <n v="0.28000000000000003"/>
    <n v="370.94736842105266"/>
    <x v="3868"/>
    <d v="2016-12-23T07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"/>
    <x v="23"/>
    <n v="2.67"/>
    <n v="63.102362204724407"/>
    <x v="3869"/>
    <d v="2016-12-08T08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n v="5"/>
    <b v="0"/>
    <x v="3"/>
    <x v="21"/>
    <n v="0.01"/>
    <n v="71.599999999999994"/>
    <x v="3870"/>
    <d v="2016-12-21T14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n v="6"/>
    <b v="0"/>
    <x v="6"/>
    <x v="15"/>
    <n v="0.09"/>
    <n v="222.5"/>
    <x v="3871"/>
    <d v="2016-12-21T17:03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n v="1482397263"/>
    <n v="1479805263"/>
    <b v="0"/>
    <n v="201"/>
    <b v="0"/>
    <x v="3"/>
    <x v="25"/>
    <n v="7.0000000000000007E-2"/>
    <n v="6.4975124378109452"/>
    <x v="3872"/>
    <d v="2016-12-22T09:01:03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x v="15"/>
    <n v="1.05"/>
    <n v="89.585714285714289"/>
    <x v="3873"/>
    <d v="2016-12-22T14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n v="1483286127"/>
    <n v="1479830127"/>
    <b v="0"/>
    <n v="456"/>
    <b v="0"/>
    <x v="3"/>
    <x v="25"/>
    <n v="0.79"/>
    <n v="117.69868421052631"/>
    <x v="3874"/>
    <d v="2017-01-01T15:55: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x v="11"/>
    <n v="1482711309"/>
    <n v="1479860109"/>
    <b v="0"/>
    <n v="6"/>
    <b v="0"/>
    <x v="6"/>
    <x v="15"/>
    <n v="7.0000000000000007E-2"/>
    <n v="383.33333333333331"/>
    <x v="3875"/>
    <d v="2016-12-26T00:15:09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x v="15"/>
    <n v="1.01"/>
    <n v="126.72222222222223"/>
    <x v="3876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0"/>
    <x v="0"/>
    <n v="1.23"/>
    <n v="114.58620689655173"/>
    <x v="3877"/>
    <d v="2016-12-21T07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x v="7"/>
    <n v="1482515937"/>
    <n v="1479923937"/>
    <b v="0"/>
    <n v="7"/>
    <b v="0"/>
    <x v="3"/>
    <x v="25"/>
    <n v="0.01"/>
    <n v="859.85714285714289"/>
    <x v="3878"/>
    <d v="2016-12-23T17:58:5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x v="15"/>
    <n v="1.02"/>
    <n v="141.71296296296296"/>
    <x v="3879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x v="11"/>
    <n v="1482779931"/>
    <n v="1480187931"/>
    <b v="0"/>
    <n v="0"/>
    <b v="0"/>
    <x v="6"/>
    <x v="15"/>
    <n v="0"/>
    <n v="0"/>
    <x v="3880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x v="2"/>
    <n v="1484366340"/>
    <n v="1480219174"/>
    <b v="0"/>
    <n v="18"/>
    <b v="0"/>
    <x v="6"/>
    <x v="29"/>
    <n v="0.04"/>
    <n v="176.94444444444446"/>
    <x v="3881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n v="1481522400"/>
    <n v="1480283321"/>
    <b v="0"/>
    <n v="12"/>
    <b v="0"/>
    <x v="6"/>
    <x v="15"/>
    <n v="0.21"/>
    <n v="52.083333333333336"/>
    <x v="3882"/>
    <d v="2016-12-12T0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"/>
    <x v="23"/>
    <n v="1.18"/>
    <n v="65.8623246492986"/>
    <x v="3883"/>
    <d v="2016-12-28T05:05:46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n v="41"/>
    <b v="0"/>
    <x v="3"/>
    <x v="30"/>
    <n v="0.47"/>
    <n v="34.097560975609753"/>
    <x v="3884"/>
    <d v="2017-01-27T18:29:5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4"/>
    <x v="19"/>
    <n v="18.670000000000002"/>
    <n v="90.635922330097088"/>
    <x v="3885"/>
    <d v="2016-12-08T19:18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x v="11"/>
    <n v="1482953115"/>
    <n v="1480361115"/>
    <b v="0"/>
    <n v="1"/>
    <b v="0"/>
    <x v="3"/>
    <x v="25"/>
    <n v="0"/>
    <n v="250"/>
    <x v="3886"/>
    <d v="2016-12-28T19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x v="15"/>
    <n v="1.01"/>
    <n v="182.90909090909091"/>
    <x v="3887"/>
    <d v="2016-12-28T22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"/>
    <x v="1"/>
    <n v="1.07"/>
    <n v="73.356164383561648"/>
    <x v="3888"/>
    <d v="2016-12-29T05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n v="4"/>
    <b v="0"/>
    <x v="3"/>
    <x v="30"/>
    <n v="0.02"/>
    <n v="108.25"/>
    <x v="3889"/>
    <d v="2016-12-29T22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n v="8"/>
    <b v="0"/>
    <x v="3"/>
    <x v="25"/>
    <n v="0.02"/>
    <n v="60.75"/>
    <x v="3890"/>
    <d v="2016-12-30T02:03: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7"/>
    <x v="26"/>
    <n v="1.01"/>
    <n v="125.98529411764706"/>
    <x v="3891"/>
    <d v="2017-01-03T04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x v="4"/>
    <n v="1483397940"/>
    <n v="1480493014"/>
    <b v="1"/>
    <n v="3663"/>
    <b v="1"/>
    <x v="3"/>
    <x v="21"/>
    <n v="27.91"/>
    <n v="83.802893802893806"/>
    <x v="3892"/>
    <d v="2017-01-02T22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"/>
    <x v="7"/>
    <n v="2.5299999999999998"/>
    <n v="68.254054054054052"/>
    <x v="3893"/>
    <d v="2017-01-29T20:34:13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"/>
    <x v="1"/>
    <n v="1.05"/>
    <n v="201.94230769230768"/>
    <x v="3894"/>
    <d v="2016-12-30T22:50:33"/>
  </r>
  <r>
    <n v="1817"/>
    <s v="Through the Lens of Jerry Gustafson"/>
    <s v="Hundreds of breathtaking rodeo photographs collected in a beautiful coffee table book."/>
    <n v="18000"/>
    <n v="9419"/>
    <x v="1"/>
    <x v="0"/>
    <x v="0"/>
    <n v="1485759540"/>
    <n v="1480607607"/>
    <b v="0"/>
    <n v="100"/>
    <b v="0"/>
    <x v="5"/>
    <x v="11"/>
    <n v="0.52"/>
    <n v="94.19"/>
    <x v="3895"/>
    <d v="2017-01-30T06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x v="4"/>
    <n v="1483138800"/>
    <n v="1480610046"/>
    <b v="0"/>
    <n v="3"/>
    <b v="0"/>
    <x v="3"/>
    <x v="25"/>
    <n v="0.01"/>
    <n v="167.66666666666666"/>
    <x v="3896"/>
    <d v="2016-12-30T23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"/>
    <x v="7"/>
    <n v="1.08"/>
    <n v="154.17142857142858"/>
    <x v="3897"/>
    <d v="2016-12-31T18:20: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5"/>
    <x v="11"/>
    <n v="1.36"/>
    <n v="95.764859154929582"/>
    <x v="3898"/>
    <d v="2017-01-03T22:03:39"/>
  </r>
  <r>
    <n v="1132"/>
    <s v="One"/>
    <s v="One is a simple mobile game about exploring the connections between all living things. Featuring hand-painted art."/>
    <n v="10000"/>
    <n v="1438"/>
    <x v="1"/>
    <x v="2"/>
    <x v="2"/>
    <n v="1483238771"/>
    <n v="1480646771"/>
    <b v="0"/>
    <n v="13"/>
    <b v="0"/>
    <x v="4"/>
    <x v="28"/>
    <n v="0.14000000000000001"/>
    <n v="110.61538461538461"/>
    <x v="3899"/>
    <d v="2017-01-01T02:46: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x v="2"/>
    <n v="1482457678"/>
    <n v="1480729678"/>
    <b v="0"/>
    <n v="93"/>
    <b v="1"/>
    <x v="1"/>
    <x v="1"/>
    <n v="2.12"/>
    <n v="50.247311827956992"/>
    <x v="3900"/>
    <d v="2016-12-23T01:47:5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x v="2"/>
    <n v="1482663600"/>
    <n v="1480800568"/>
    <b v="0"/>
    <n v="12"/>
    <b v="0"/>
    <x v="5"/>
    <x v="32"/>
    <n v="0.79"/>
    <n v="131.66666666666666"/>
    <x v="3901"/>
    <d v="2016-12-25T11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x v="4"/>
    <n v="1483395209"/>
    <n v="1480803209"/>
    <b v="0"/>
    <n v="0"/>
    <b v="0"/>
    <x v="2"/>
    <x v="35"/>
    <n v="0"/>
    <n v="0"/>
    <x v="3902"/>
    <d v="2017-01-02T22:13: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n v="1"/>
    <b v="0"/>
    <x v="2"/>
    <x v="35"/>
    <n v="0"/>
    <n v="1"/>
    <x v="3903"/>
    <d v="2017-01-03T06:04:27"/>
  </r>
  <r>
    <n v="1456"/>
    <s v="Sometimes you don't need love (Canceled)"/>
    <s v="English Version of my auto-published novel"/>
    <n v="5000"/>
    <n v="145"/>
    <x v="2"/>
    <x v="13"/>
    <x v="4"/>
    <n v="1483459365"/>
    <n v="1480867365"/>
    <b v="0"/>
    <n v="3"/>
    <b v="0"/>
    <x v="2"/>
    <x v="35"/>
    <n v="0.03"/>
    <n v="48.333333333333336"/>
    <x v="3904"/>
    <d v="2017-01-03T16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x v="4"/>
    <n v="1483474370"/>
    <n v="1480882370"/>
    <b v="0"/>
    <n v="0"/>
    <b v="0"/>
    <x v="3"/>
    <x v="37"/>
    <n v="0"/>
    <n v="0"/>
    <x v="3905"/>
    <d v="2017-01-03T20:12:5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n v="0"/>
    <b v="0"/>
    <x v="4"/>
    <x v="28"/>
    <n v="0"/>
    <n v="0"/>
    <x v="3906"/>
    <d v="2017-01-04T00:04:09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x v="15"/>
    <n v="1.25"/>
    <n v="36.07692307692308"/>
    <x v="3907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x v="4"/>
    <n v="1483535180"/>
    <n v="1480943180"/>
    <b v="0"/>
    <n v="1"/>
    <b v="0"/>
    <x v="6"/>
    <x v="15"/>
    <n v="0.05"/>
    <n v="30"/>
    <x v="3908"/>
    <d v="2017-01-04T13:06: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x v="2"/>
    <n v="1486165880"/>
    <n v="1480981880"/>
    <b v="0"/>
    <n v="6"/>
    <b v="0"/>
    <x v="0"/>
    <x v="31"/>
    <n v="0.14000000000000001"/>
    <n v="11.666666666666666"/>
    <x v="3909"/>
    <d v="2017-02-03T23:51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4"/>
    <x v="19"/>
    <n v="11.65"/>
    <n v="41.607142857142854"/>
    <x v="3910"/>
    <d v="2017-01-05T19:47: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5"/>
    <x v="11"/>
    <n v="1.0900000000000001"/>
    <n v="63.970588235294116"/>
    <x v="3911"/>
    <d v="2017-01-07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x v="15"/>
    <n v="1.03"/>
    <n v="34.745762711864408"/>
    <x v="3912"/>
    <d v="2017-01-06T13:05:05"/>
  </r>
  <r>
    <n v="1188"/>
    <s v="Because Dance."/>
    <s v="A photobook of young dancers and their inspiring stories, photographed in beautiful and unique locations."/>
    <n v="2000"/>
    <n v="3211"/>
    <x v="0"/>
    <x v="2"/>
    <x v="2"/>
    <n v="1482943740"/>
    <n v="1481129340"/>
    <b v="0"/>
    <n v="85"/>
    <b v="1"/>
    <x v="5"/>
    <x v="11"/>
    <n v="1.61"/>
    <n v="37.776470588235291"/>
    <x v="3913"/>
    <d v="2016-12-28T16:4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x v="11"/>
    <n v="1486317653"/>
    <n v="1481133653"/>
    <b v="0"/>
    <n v="6"/>
    <b v="0"/>
    <x v="3"/>
    <x v="25"/>
    <n v="0.04"/>
    <n v="591.66666666666663"/>
    <x v="3914"/>
    <d v="2017-02-05T18:00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0"/>
    <x v="0"/>
    <n v="1.22"/>
    <n v="709.41860465116281"/>
    <x v="3915"/>
    <d v="2017-01-06T19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n v="7"/>
    <b v="0"/>
    <x v="3"/>
    <x v="25"/>
    <n v="0.06"/>
    <n v="119.57142857142857"/>
    <x v="3916"/>
    <d v="2017-01-31T23:32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b v="0"/>
    <n v="0"/>
    <b v="0"/>
    <x v="0"/>
    <x v="34"/>
    <n v="0"/>
    <n v="0"/>
    <x v="3917"/>
    <d v="2017-01-07T00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x v="15"/>
    <n v="1.01"/>
    <n v="65.161290322580641"/>
    <x v="3918"/>
    <d v="2016-12-31T16:59:00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x v="11"/>
    <n v="1483773169"/>
    <n v="1481181169"/>
    <b v="0"/>
    <n v="3"/>
    <b v="0"/>
    <x v="4"/>
    <x v="9"/>
    <n v="0"/>
    <n v="103.33333333333333"/>
    <x v="3919"/>
    <d v="2017-01-07T07:12:4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n v="21"/>
    <b v="0"/>
    <x v="1"/>
    <x v="3"/>
    <n v="0.75"/>
    <n v="35.714285714285715"/>
    <x v="3920"/>
    <d v="2016-12-30T22:35: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b v="0"/>
    <n v="0"/>
    <b v="0"/>
    <x v="0"/>
    <x v="34"/>
    <n v="0"/>
    <n v="0"/>
    <x v="3921"/>
    <d v="2016-12-30T09:00:00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n v="1483924700"/>
    <n v="1481332700"/>
    <b v="0"/>
    <n v="0"/>
    <b v="0"/>
    <x v="0"/>
    <x v="2"/>
    <n v="0"/>
    <n v="0"/>
    <x v="3922"/>
    <d v="2017-01-09T01:18: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n v="1485254052"/>
    <n v="1481366052"/>
    <b v="0"/>
    <n v="775"/>
    <b v="0"/>
    <x v="3"/>
    <x v="25"/>
    <n v="215.35"/>
    <n v="1389.3561935483872"/>
    <x v="3923"/>
    <d v="2017-01-24T10:34: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x v="4"/>
    <n v="1484065881"/>
    <n v="1481473881"/>
    <b v="0"/>
    <n v="31"/>
    <b v="0"/>
    <x v="3"/>
    <x v="25"/>
    <n v="0.03"/>
    <n v="13"/>
    <x v="3924"/>
    <d v="2017-01-10T16:31:21"/>
  </r>
  <r>
    <n v="2121"/>
    <s v="Legend of Decay"/>
    <s v="Join us on an epic journey to discover a millennia old secret which will change the world forever."/>
    <n v="50000"/>
    <n v="284"/>
    <x v="1"/>
    <x v="14"/>
    <x v="9"/>
    <n v="1484156948"/>
    <n v="1481564948"/>
    <b v="0"/>
    <n v="10"/>
    <b v="0"/>
    <x v="4"/>
    <x v="9"/>
    <n v="0.01"/>
    <n v="28.4"/>
    <x v="3925"/>
    <d v="2017-01-11T17:49:08"/>
  </r>
  <r>
    <n v="2395"/>
    <s v="VENT it out (Canceled)"/>
    <s v="I am making a social website where people can anonymously or openly vent, All walks of life all over the world"/>
    <n v="33000"/>
    <n v="0"/>
    <x v="2"/>
    <x v="0"/>
    <x v="0"/>
    <n v="1484038620"/>
    <n v="1481597687"/>
    <b v="0"/>
    <n v="0"/>
    <b v="0"/>
    <x v="3"/>
    <x v="37"/>
    <n v="0"/>
    <n v="0"/>
    <x v="3926"/>
    <d v="2017-01-10T08:57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n v="1484348700"/>
    <n v="1481756855"/>
    <b v="0"/>
    <n v="1"/>
    <b v="0"/>
    <x v="6"/>
    <x v="15"/>
    <n v="0.01"/>
    <n v="34.950000000000003"/>
    <x v="3927"/>
    <d v="2017-01-13T23:05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"/>
    <x v="1"/>
    <n v="1.1200000000000001"/>
    <n v="47.756097560975611"/>
    <x v="3928"/>
    <d v="2017-01-14T21:48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x v="4"/>
    <n v="1484444119"/>
    <n v="1481852119"/>
    <b v="0"/>
    <n v="109"/>
    <b v="1"/>
    <x v="1"/>
    <x v="1"/>
    <n v="1.71"/>
    <n v="62.871559633027523"/>
    <x v="3929"/>
    <d v="2017-01-15T01:35: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x v="1"/>
    <n v="1485796613"/>
    <n v="1481908613"/>
    <b v="0"/>
    <n v="4"/>
    <b v="0"/>
    <x v="3"/>
    <x v="25"/>
    <n v="1.04"/>
    <n v="1300"/>
    <x v="3930"/>
    <d v="2017-01-30T17:16:53"/>
  </r>
  <r>
    <n v="166"/>
    <s v="Pressure"/>
    <s v="A young teen makes a bad decision after joining gang and the film expresses his choices that led him to that point."/>
    <n v="5000"/>
    <n v="3000"/>
    <x v="1"/>
    <x v="0"/>
    <x v="0"/>
    <n v="1484531362"/>
    <n v="1481939362"/>
    <b v="0"/>
    <n v="1"/>
    <b v="0"/>
    <x v="0"/>
    <x v="34"/>
    <n v="0.6"/>
    <n v="3000"/>
    <x v="3931"/>
    <d v="2017-01-16T01:49:22"/>
  </r>
  <r>
    <n v="92"/>
    <s v="Euphoria"/>
    <s v="Euphoria is an adventure film that follows adrenaline filled athletes on their hunt for the sublime while balancing family and careers."/>
    <n v="5000"/>
    <n v="5260"/>
    <x v="0"/>
    <x v="2"/>
    <x v="2"/>
    <n v="1485936000"/>
    <n v="1481949983"/>
    <b v="0"/>
    <n v="43"/>
    <b v="1"/>
    <x v="0"/>
    <x v="10"/>
    <n v="1.05"/>
    <n v="122.32558139534883"/>
    <x v="3932"/>
    <d v="2017-02-01T08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x v="2"/>
    <n v="1485147540"/>
    <n v="1481951853"/>
    <b v="0"/>
    <n v="14"/>
    <b v="0"/>
    <x v="3"/>
    <x v="25"/>
    <n v="0.46"/>
    <n v="164"/>
    <x v="3933"/>
    <d v="2017-01-23T04:59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n v="3"/>
    <b v="0"/>
    <x v="6"/>
    <x v="15"/>
    <n v="0.05"/>
    <n v="90.333333333333329"/>
    <x v="3934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x v="15"/>
    <n v="1.25"/>
    <n v="50"/>
    <x v="3935"/>
    <d v="2017-01-17T21:10:3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"/>
    <x v="1"/>
    <n v="1.39"/>
    <n v="40.349243306169967"/>
    <x v="3936"/>
    <d v="2017-01-18T15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6"/>
    <x v="13"/>
    <n v="1.05"/>
    <n v="63.2289156626506"/>
    <x v="3937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x v="2"/>
    <n v="1484110800"/>
    <n v="1482281094"/>
    <b v="0"/>
    <n v="18"/>
    <b v="1"/>
    <x v="6"/>
    <x v="15"/>
    <n v="1.3"/>
    <n v="86.944444444444443"/>
    <x v="3938"/>
    <d v="2017-01-11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4"/>
    <x v="19"/>
    <n v="7.2"/>
    <n v="107.82155688622754"/>
    <x v="3939"/>
    <d v="2017-01-10T21:59:00"/>
  </r>
  <r>
    <n v="704"/>
    <s v="ZNITCH- The Evolution in Helmet Safety"/>
    <s v="Turn you helmet into the safest helmet and don't worry about a thing,you will always have the right fit!!"/>
    <n v="55000"/>
    <n v="481"/>
    <x v="1"/>
    <x v="2"/>
    <x v="2"/>
    <n v="1487565468"/>
    <n v="1482381468"/>
    <b v="0"/>
    <n v="4"/>
    <b v="0"/>
    <x v="3"/>
    <x v="25"/>
    <n v="0.01"/>
    <n v="120.25"/>
    <x v="3940"/>
    <d v="2017-02-20T04:37:48"/>
  </r>
  <r>
    <n v="705"/>
    <s v="SomnoScope"/>
    <s v="The closest thing ever to the Holy Grail of wearables technology"/>
    <n v="100000"/>
    <n v="977"/>
    <x v="1"/>
    <x v="4"/>
    <x v="4"/>
    <n v="1484999278"/>
    <n v="1482407278"/>
    <b v="0"/>
    <n v="5"/>
    <b v="0"/>
    <x v="3"/>
    <x v="25"/>
    <n v="0.01"/>
    <n v="195.4"/>
    <x v="3941"/>
    <d v="2017-01-21T11:47:5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x v="11"/>
    <n v="1487613600"/>
    <n v="1482444295"/>
    <b v="0"/>
    <n v="15"/>
    <b v="0"/>
    <x v="6"/>
    <x v="15"/>
    <n v="0.2"/>
    <n v="500"/>
    <x v="3942"/>
    <d v="2017-02-20T1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"/>
    <x v="7"/>
    <n v="2.17"/>
    <n v="78.834261818181815"/>
    <x v="3943"/>
    <d v="2017-01-23T17:05:4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n v="4"/>
    <b v="0"/>
    <x v="7"/>
    <x v="27"/>
    <n v="0.04"/>
    <n v="10.5"/>
    <x v="3944"/>
    <d v="2017-01-12T16:42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n v="0"/>
    <b v="0"/>
    <x v="6"/>
    <x v="15"/>
    <n v="0"/>
    <n v="0"/>
    <x v="3945"/>
    <d v="2017-01-25T21:41: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5"/>
    <x v="11"/>
    <n v="1.02"/>
    <n v="61.527777777777779"/>
    <x v="3946"/>
    <d v="2017-01-31T18:08: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x v="4"/>
    <n v="1488067789"/>
    <n v="1482883789"/>
    <b v="0"/>
    <n v="0"/>
    <b v="0"/>
    <x v="7"/>
    <x v="38"/>
    <n v="0"/>
    <n v="0"/>
    <x v="3947"/>
    <d v="2017-02-26T00:09:4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x v="9"/>
    <n v="1485480408"/>
    <n v="1482888408"/>
    <b v="0"/>
    <n v="0"/>
    <b v="0"/>
    <x v="3"/>
    <x v="25"/>
    <n v="0"/>
    <n v="0"/>
    <x v="3948"/>
    <d v="2017-01-27T01:26:48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n v="1485543242"/>
    <n v="1482951242"/>
    <b v="0"/>
    <n v="0"/>
    <b v="0"/>
    <x v="6"/>
    <x v="15"/>
    <n v="0"/>
    <n v="0"/>
    <x v="3949"/>
    <d v="2017-01-27T18:54:02"/>
  </r>
  <r>
    <n v="945"/>
    <s v="CT BAND"/>
    <s v="Make your watch Smart ! CT Band is an ultra-thin, high-tech smart watch-strap awarded twice at CES 2017 las vegas"/>
    <n v="100000"/>
    <n v="2484"/>
    <x v="1"/>
    <x v="11"/>
    <x v="4"/>
    <n v="1487462340"/>
    <n v="1482958626"/>
    <b v="0"/>
    <n v="16"/>
    <b v="0"/>
    <x v="3"/>
    <x v="25"/>
    <n v="0.02"/>
    <n v="155.25"/>
    <x v="3950"/>
    <d v="2017-02-18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x v="15"/>
    <n v="1.01"/>
    <n v="45.108108108108105"/>
    <x v="3951"/>
    <d v="2017-01-18T12:01:58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5"/>
    <x v="11"/>
    <n v="1.1599999999999999"/>
    <n v="414.28571428571428"/>
    <x v="3952"/>
    <d v="2017-01-28T19:29:00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2"/>
    <x v="14"/>
    <n v="1.06"/>
    <n v="95.963636363636368"/>
    <x v="3953"/>
    <d v="2017-01-28T22:35:30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n v="28"/>
    <b v="0"/>
    <x v="3"/>
    <x v="25"/>
    <n v="0.15"/>
    <n v="80.321428571428569"/>
    <x v="3954"/>
    <d v="2017-02-28T18:54: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x v="15"/>
    <n v="1"/>
    <n v="34.91921739130435"/>
    <x v="3955"/>
    <d v="2017-02-01T23:3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x v="8"/>
    <n v="1486313040"/>
    <n v="1483131966"/>
    <b v="0"/>
    <n v="4"/>
    <b v="0"/>
    <x v="7"/>
    <x v="27"/>
    <n v="0.01"/>
    <n v="501.25"/>
    <x v="3956"/>
    <d v="2017-02-05T16:44:0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5"/>
    <x v="11"/>
    <n v="2.82"/>
    <n v="52.793750000000003"/>
    <x v="3957"/>
    <d v="2017-02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n v="4"/>
    <b v="0"/>
    <x v="4"/>
    <x v="28"/>
    <n v="0"/>
    <n v="31.25"/>
    <x v="3958"/>
    <d v="2017-01-21T21:45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n v="1488546319"/>
    <n v="1483362319"/>
    <b v="0"/>
    <n v="5"/>
    <b v="0"/>
    <x v="1"/>
    <x v="6"/>
    <n v="0.22"/>
    <n v="24.6"/>
    <x v="3959"/>
    <d v="2017-03-03T13:05:1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n v="7"/>
    <b v="0"/>
    <x v="3"/>
    <x v="25"/>
    <n v="0"/>
    <n v="84.285714285714292"/>
    <x v="3960"/>
    <d v="2017-02-01T15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x v="9"/>
    <n v="1485989940"/>
    <n v="1483393836"/>
    <b v="0"/>
    <n v="46"/>
    <b v="1"/>
    <x v="6"/>
    <x v="15"/>
    <n v="1.06"/>
    <n v="115.02173913043478"/>
    <x v="3961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n v="3"/>
    <b v="0"/>
    <x v="0"/>
    <x v="2"/>
    <n v="0.01"/>
    <n v="68.333333333333329"/>
    <x v="3962"/>
    <d v="2017-02-02T14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7"/>
    <x v="26"/>
    <n v="1.55"/>
    <n v="69.268656716417908"/>
    <x v="3963"/>
    <d v="2017-02-02T16:36:4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n v="1487617200"/>
    <n v="1483634335"/>
    <b v="0"/>
    <n v="110"/>
    <b v="0"/>
    <x v="3"/>
    <x v="25"/>
    <n v="0.42"/>
    <n v="364.35454545454547"/>
    <x v="3964"/>
    <d v="2017-02-20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6"/>
    <x v="13"/>
    <n v="1.03"/>
    <n v="94.408602150537632"/>
    <x v="3965"/>
    <d v="2017-01-27T20:05:3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5"/>
    <x v="11"/>
    <n v="1.05"/>
    <n v="61.562666666666665"/>
    <x v="3966"/>
    <d v="2017-02-06T14:23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5"/>
    <x v="11"/>
    <n v="5.59"/>
    <n v="58.379104477611939"/>
    <x v="3967"/>
    <d v="2017-02-05T16:25:3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n v="1487365200"/>
    <n v="1483734100"/>
    <b v="0"/>
    <n v="8"/>
    <b v="0"/>
    <x v="0"/>
    <x v="34"/>
    <n v="0.1"/>
    <n v="32.75"/>
    <x v="3968"/>
    <d v="2017-02-17T21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n v="2"/>
    <b v="0"/>
    <x v="4"/>
    <x v="28"/>
    <n v="0.01"/>
    <n v="62.5"/>
    <x v="3969"/>
    <d v="2017-03-01T04:00:00"/>
  </r>
  <r>
    <n v="969"/>
    <s v="Make 100 | Geek &amp; Chic: Smart Safety Jewelry."/>
    <s v="Geek &amp; Chic Smart Jewelry Collection, Wearables Meet Style!"/>
    <n v="30000"/>
    <n v="14000"/>
    <x v="1"/>
    <x v="19"/>
    <x v="11"/>
    <n v="1486624607"/>
    <n v="1483773407"/>
    <b v="0"/>
    <n v="11"/>
    <b v="0"/>
    <x v="3"/>
    <x v="25"/>
    <n v="0.47"/>
    <n v="1272.7272727272727"/>
    <x v="3970"/>
    <d v="2017-02-09T07:16:4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n v="96"/>
    <b v="0"/>
    <x v="5"/>
    <x v="11"/>
    <n v="0.41"/>
    <n v="120.77083333333333"/>
    <x v="3971"/>
    <d v="2017-02-11T16:20:3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n v="1486547945"/>
    <n v="1483955945"/>
    <b v="1"/>
    <n v="35"/>
    <b v="0"/>
    <x v="6"/>
    <x v="13"/>
    <n v="0.24"/>
    <n v="23.62857142857143"/>
    <x v="3972"/>
    <d v="2017-02-08T09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n v="2"/>
    <b v="0"/>
    <x v="7"/>
    <x v="27"/>
    <n v="0.01"/>
    <n v="29.5"/>
    <x v="3973"/>
    <d v="2017-02-08T21:40:35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n v="1487465119"/>
    <n v="1484009119"/>
    <b v="0"/>
    <n v="1"/>
    <b v="0"/>
    <x v="6"/>
    <x v="13"/>
    <n v="0"/>
    <n v="10"/>
    <x v="3974"/>
    <d v="2017-02-19T00:45: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4"/>
    <x v="19"/>
    <n v="4.8899999999999997"/>
    <n v="31.566308243727597"/>
    <x v="3975"/>
    <d v="2017-02-09T05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"/>
    <x v="1"/>
    <n v="1.22"/>
    <n v="64.366735294117646"/>
    <x v="3976"/>
    <d v="2017-02-10T05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x v="2"/>
    <n v="1488390735"/>
    <n v="1484070735"/>
    <b v="0"/>
    <n v="113"/>
    <b v="1"/>
    <x v="3"/>
    <x v="7"/>
    <n v="1.45"/>
    <n v="511.65486725663715"/>
    <x v="3977"/>
    <d v="2017-03-01T17:52:1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x v="3"/>
    <n v="1488805200"/>
    <n v="1484094498"/>
    <b v="0"/>
    <n v="1"/>
    <b v="0"/>
    <x v="7"/>
    <x v="27"/>
    <n v="0"/>
    <n v="10"/>
    <x v="3978"/>
    <d v="2017-03-06T13:00:0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x v="15"/>
    <n v="1.06"/>
    <n v="184.78260869565219"/>
    <x v="3979"/>
    <d v="2017-02-25T01:22: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n v="31"/>
    <b v="0"/>
    <x v="3"/>
    <x v="25"/>
    <n v="0.02"/>
    <n v="37.451612903225808"/>
    <x v="3980"/>
    <d v="2017-02-10T02:19: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x v="15"/>
    <n v="1.08"/>
    <n v="44.090909090909093"/>
    <x v="3981"/>
    <d v="2017-02-18T04:59:00"/>
  </r>
  <r>
    <n v="1917"/>
    <s v="Chronovisor:The MOST innovative watch for night time reading"/>
    <s v="Let's build a legendary brand altogether"/>
    <n v="390000"/>
    <n v="205025"/>
    <x v="1"/>
    <x v="18"/>
    <x v="10"/>
    <n v="1486708133"/>
    <n v="1484116133"/>
    <b v="0"/>
    <n v="70"/>
    <b v="0"/>
    <x v="3"/>
    <x v="30"/>
    <n v="0.53"/>
    <n v="2928.9285714285716"/>
    <x v="3982"/>
    <d v="2017-02-10T06:28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x v="1"/>
    <n v="1489376405"/>
    <n v="1484196005"/>
    <b v="0"/>
    <n v="104"/>
    <b v="0"/>
    <x v="3"/>
    <x v="25"/>
    <n v="0.4"/>
    <n v="152.41346153846155"/>
    <x v="3983"/>
    <d v="2017-03-13T03:40:0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"/>
    <x v="1"/>
    <n v="1.1599999999999999"/>
    <n v="48.70967741935484"/>
    <x v="3984"/>
    <d v="2017-02-03T04:11:0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5"/>
    <x v="11"/>
    <n v="2.9"/>
    <n v="19.333333333333332"/>
    <x v="3985"/>
    <d v="2017-02-11T12:09: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n v="1489537560"/>
    <n v="1484357160"/>
    <b v="0"/>
    <n v="6"/>
    <b v="0"/>
    <x v="3"/>
    <x v="25"/>
    <n v="0.02"/>
    <n v="3304"/>
    <x v="3986"/>
    <d v="2017-03-15T0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n v="1488271860"/>
    <n v="1484484219"/>
    <b v="0"/>
    <n v="5"/>
    <b v="0"/>
    <x v="6"/>
    <x v="15"/>
    <n v="0.11"/>
    <n v="80"/>
    <x v="3987"/>
    <d v="2017-02-28T08:5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x v="4"/>
    <n v="1487113140"/>
    <n v="1484570885"/>
    <b v="1"/>
    <n v="196"/>
    <b v="1"/>
    <x v="5"/>
    <x v="11"/>
    <n v="1.24"/>
    <n v="110.39397959183674"/>
    <x v="3988"/>
    <d v="2017-02-14T22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"/>
    <x v="1"/>
    <n v="1.22"/>
    <n v="53.882352941176471"/>
    <x v="3989"/>
    <d v="2017-03-01T03:00:0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4"/>
    <x v="19"/>
    <n v="4.5999999999999996"/>
    <n v="11.67005076142132"/>
    <x v="3990"/>
    <d v="2017-01-24T15:32:4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6"/>
    <x v="13"/>
    <n v="1"/>
    <n v="62.5"/>
    <x v="3991"/>
    <d v="2017-01-31T18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n v="4"/>
    <b v="0"/>
    <x v="3"/>
    <x v="25"/>
    <n v="0.01"/>
    <n v="22.5"/>
    <x v="3992"/>
    <d v="2017-02-18T05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x v="15"/>
    <n v="1.01"/>
    <n v="63.829113924050631"/>
    <x v="3993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n v="1"/>
    <b v="0"/>
    <x v="0"/>
    <x v="2"/>
    <n v="0"/>
    <n v="1"/>
    <x v="3994"/>
    <d v="2017-02-17T07:53: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x v="2"/>
    <n v="1485838800"/>
    <n v="1484756245"/>
    <b v="0"/>
    <n v="4"/>
    <b v="0"/>
    <x v="3"/>
    <x v="37"/>
    <n v="0.01"/>
    <n v="8.75"/>
    <x v="3995"/>
    <d v="2017-01-31T05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x v="15"/>
    <n v="1.01"/>
    <n v="88.735294117647058"/>
    <x v="3996"/>
    <d v="2017-02-16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n v="16"/>
    <b v="0"/>
    <x v="4"/>
    <x v="28"/>
    <n v="0.08"/>
    <n v="90.9375"/>
    <x v="3997"/>
    <d v="2017-03-08T07:3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"/>
    <x v="20"/>
    <n v="1.17"/>
    <n v="45.988235294117644"/>
    <x v="3998"/>
    <d v="2017-03-06T20:00:00"/>
  </r>
  <r>
    <n v="3881"/>
    <s v="My Real Mother's Name is... (Canceled)"/>
    <s v="A musical journey coming to the Blue Venue at the 2017 Orlando Fringe Festival!"/>
    <n v="500"/>
    <n v="25"/>
    <x v="2"/>
    <x v="0"/>
    <x v="0"/>
    <n v="1487550399"/>
    <n v="1484958399"/>
    <b v="0"/>
    <n v="1"/>
    <b v="0"/>
    <x v="6"/>
    <x v="29"/>
    <n v="0.05"/>
    <n v="25"/>
    <x v="3999"/>
    <d v="2017-02-20T00:26:39"/>
  </r>
  <r>
    <n v="1524"/>
    <s v="Heath - Limited Edition Split Zine - Make 100"/>
    <s v="Limited edition split zine by photographers AdeY and Kersti K. 100 signed and hand numbered copies!"/>
    <n v="3000"/>
    <n v="6210"/>
    <x v="0"/>
    <x v="7"/>
    <x v="7"/>
    <n v="1487592090"/>
    <n v="1485000090"/>
    <b v="1"/>
    <n v="28"/>
    <b v="1"/>
    <x v="5"/>
    <x v="11"/>
    <n v="2.0699999999999998"/>
    <n v="221.78571428571428"/>
    <x v="4000"/>
    <d v="2017-02-20T12:01:30"/>
  </r>
  <r>
    <n v="2703"/>
    <s v="Bisagra Teatro: Foro Multidisciplinario"/>
    <s v="Â¡Tu nuevo espacio cultural multidisciplinario en el centro de Pachuca, Hidalgo"/>
    <n v="40000"/>
    <n v="41500"/>
    <x v="3"/>
    <x v="19"/>
    <x v="11"/>
    <n v="1490196830"/>
    <n v="1485016430"/>
    <b v="0"/>
    <n v="45"/>
    <b v="0"/>
    <x v="6"/>
    <x v="13"/>
    <n v="1.04"/>
    <n v="922.22222222222217"/>
    <x v="400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x v="3"/>
    <n v="1487738622"/>
    <n v="1485146622"/>
    <b v="1"/>
    <n v="1596"/>
    <b v="1"/>
    <x v="0"/>
    <x v="0"/>
    <n v="1.47"/>
    <n v="92.251735588972423"/>
    <x v="400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x v="15"/>
    <n v="1.33"/>
    <n v="26.608400000000003"/>
    <x v="400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x v="15"/>
    <n v="1.06"/>
    <n v="51.853414634146333"/>
    <x v="4004"/>
    <d v="2017-02-22T13:25:52"/>
  </r>
  <r>
    <n v="1749"/>
    <s v="E FOTOGRAFESCHE RECKBLECK - 367 DEEG AM AUSLAND ASAZ"/>
    <s v="Help me fund the production run of my first book by local Photographer Sandro Ortolani."/>
    <n v="10050"/>
    <n v="12410.5"/>
    <x v="0"/>
    <x v="15"/>
    <x v="4"/>
    <n v="1488394800"/>
    <n v="1485213921"/>
    <b v="0"/>
    <n v="131"/>
    <b v="1"/>
    <x v="5"/>
    <x v="11"/>
    <n v="1.23"/>
    <n v="94.736641221374043"/>
    <x v="4005"/>
    <d v="2017-03-01T19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0"/>
    <x v="0"/>
    <n v="1.57"/>
    <n v="87.685606557377056"/>
    <x v="4006"/>
    <d v="2017-02-27T02:01:00"/>
  </r>
  <r>
    <n v="638"/>
    <s v="W (Canceled)"/>
    <s v="O0"/>
    <n v="200000"/>
    <n v="18"/>
    <x v="2"/>
    <x v="10"/>
    <x v="4"/>
    <n v="1490447662"/>
    <n v="1485267262"/>
    <b v="0"/>
    <n v="6"/>
    <b v="0"/>
    <x v="3"/>
    <x v="37"/>
    <n v="0"/>
    <n v="3"/>
    <x v="4007"/>
    <d v="2017-03-25T13:14:22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"/>
    <x v="1"/>
    <n v="1.05"/>
    <n v="73.771929824561397"/>
    <x v="4008"/>
    <d v="2017-03-01T02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x v="3"/>
    <n v="1487093020"/>
    <n v="1485278620"/>
    <b v="0"/>
    <n v="210"/>
    <b v="1"/>
    <x v="4"/>
    <x v="19"/>
    <n v="7.8"/>
    <n v="37.11904761904762"/>
    <x v="4009"/>
    <d v="2017-02-14T17:23:40"/>
  </r>
  <r>
    <n v="2595"/>
    <s v="Food Truck for Little Fox Bakery"/>
    <s v="Looking to put the best baked goods in Bowling Green on wheels"/>
    <n v="15000"/>
    <n v="1825"/>
    <x v="1"/>
    <x v="0"/>
    <x v="0"/>
    <n v="1487915500"/>
    <n v="1485323500"/>
    <b v="0"/>
    <n v="19"/>
    <b v="0"/>
    <x v="7"/>
    <x v="27"/>
    <n v="0.12"/>
    <n v="96.05263157894737"/>
    <x v="4010"/>
    <d v="2017-02-24T05:51:4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0"/>
    <x v="0"/>
    <n v="1.07"/>
    <n v="71.899281437125751"/>
    <x v="4011"/>
    <d v="2017-02-24T11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x v="4"/>
    <n v="1488013307"/>
    <n v="1485421307"/>
    <b v="0"/>
    <n v="0"/>
    <b v="0"/>
    <x v="3"/>
    <x v="37"/>
    <n v="0"/>
    <n v="0"/>
    <x v="4012"/>
    <d v="2017-02-25T09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5"/>
    <x v="11"/>
    <n v="1.06"/>
    <n v="138.2608695652174"/>
    <x v="4013"/>
    <d v="2017-02-25T20:18:25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7"/>
    <x v="26"/>
    <n v="1.81"/>
    <n v="40.492537313432834"/>
    <x v="4014"/>
    <d v="2017-02-25T23:03:59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x v="15"/>
    <n v="0"/>
    <n v="0"/>
    <x v="4015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n v="1488114358"/>
    <n v="1485522358"/>
    <b v="0"/>
    <n v="14"/>
    <b v="0"/>
    <x v="6"/>
    <x v="15"/>
    <n v="0.27"/>
    <n v="38.714285714285715"/>
    <x v="4016"/>
    <d v="2017-02-26T13:05:58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x v="15"/>
    <n v="1.1200000000000001"/>
    <n v="69.18518518518519"/>
    <x v="4017"/>
    <d v="2017-02-28T05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n v="1488063840"/>
    <n v="1485558318"/>
    <b v="0"/>
    <n v="0"/>
    <b v="0"/>
    <x v="3"/>
    <x v="37"/>
    <n v="0"/>
    <n v="0"/>
    <x v="4018"/>
    <d v="2017-02-25T23:04:00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n v="1490809450"/>
    <n v="1485629050"/>
    <b v="0"/>
    <n v="3"/>
    <b v="0"/>
    <x v="6"/>
    <x v="29"/>
    <n v="0.03"/>
    <n v="13.333333333333334"/>
    <x v="4019"/>
    <d v="2017-03-29T17:44:1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x v="22"/>
    <n v="1.43"/>
    <n v="185.48101265822785"/>
    <x v="4020"/>
    <d v="2017-03-02T14:24:4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n v="188"/>
    <b v="0"/>
    <x v="3"/>
    <x v="25"/>
    <n v="0.46"/>
    <n v="136.46276595744681"/>
    <x v="4021"/>
    <d v="2017-03-14T14:02:35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x v="15"/>
    <n v="1.19"/>
    <n v="97.377049180327873"/>
    <x v="4022"/>
    <d v="2017-03-02T19:19: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4"/>
    <x v="19"/>
    <n v="8.06"/>
    <n v="49.472392638036808"/>
    <x v="4023"/>
    <d v="2017-03-02T19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x v="2"/>
    <n v="1488495478"/>
    <n v="1485903478"/>
    <b v="0"/>
    <n v="2"/>
    <b v="0"/>
    <x v="6"/>
    <x v="13"/>
    <n v="0"/>
    <n v="52.5"/>
    <x v="4024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n v="1"/>
    <b v="0"/>
    <x v="6"/>
    <x v="15"/>
    <n v="0.02"/>
    <n v="59"/>
    <x v="4025"/>
    <d v="2017-03-03T05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n v="140"/>
    <b v="0"/>
    <x v="3"/>
    <x v="25"/>
    <n v="0.49"/>
    <n v="176.36428571428573"/>
    <x v="4026"/>
    <d v="2017-03-03T13:51:19"/>
  </r>
  <r>
    <n v="2656"/>
    <s v="MoonWatcher: A 24/7 Live Video of the Moon for Everyone (Canceled)"/>
    <s v="MoonWatcher will be bringing the Moon closer to all of us."/>
    <n v="150000"/>
    <n v="17155"/>
    <x v="2"/>
    <x v="0"/>
    <x v="0"/>
    <n v="1489345200"/>
    <n v="1485966688"/>
    <b v="0"/>
    <n v="152"/>
    <b v="0"/>
    <x v="3"/>
    <x v="21"/>
    <n v="0.11"/>
    <n v="112.86184210526316"/>
    <x v="4027"/>
    <d v="2017-03-12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"/>
    <x v="21"/>
    <n v="2.2400000000000002"/>
    <n v="58.92763157894737"/>
    <x v="4028"/>
    <d v="2017-03-15T00:00:00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n v="1488571200"/>
    <n v="1485977434"/>
    <b v="0"/>
    <n v="0"/>
    <b v="0"/>
    <x v="0"/>
    <x v="34"/>
    <n v="0"/>
    <n v="0"/>
    <x v="4029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x v="5"/>
    <n v="1488622352"/>
    <n v="1486030352"/>
    <b v="0"/>
    <n v="91"/>
    <b v="1"/>
    <x v="6"/>
    <x v="15"/>
    <n v="1.7"/>
    <n v="84.285714285714292"/>
    <x v="4030"/>
    <d v="2017-03-04T10:12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4"/>
    <x v="19"/>
    <n v="1.2"/>
    <n v="35.92"/>
    <x v="4031"/>
    <d v="2017-02-14T20:00: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n v="7"/>
    <b v="0"/>
    <x v="6"/>
    <x v="15"/>
    <n v="7.0000000000000007E-2"/>
    <n v="30.714285714285715"/>
    <x v="4032"/>
    <d v="2017-02-23T0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x v="15"/>
    <n v="1.02"/>
    <n v="136.84821428571428"/>
    <x v="4033"/>
    <d v="2017-02-24T13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1"/>
    <x v="8"/>
    <n v="1.07"/>
    <n v="177.5"/>
    <x v="4034"/>
    <d v="2017-03-05T19:26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7"/>
    <x v="26"/>
    <n v="1.01"/>
    <n v="271.50769230769231"/>
    <x v="4035"/>
    <d v="2017-03-11T04:50: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n v="10"/>
    <b v="0"/>
    <x v="6"/>
    <x v="15"/>
    <n v="0.24"/>
    <n v="41"/>
    <x v="4036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0"/>
    <x v="0"/>
    <n v="1.25"/>
    <n v="146.34782608695653"/>
    <x v="4037"/>
    <d v="2017-03-08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x v="4"/>
    <n v="1489238940"/>
    <n v="1486406253"/>
    <b v="0"/>
    <n v="32"/>
    <b v="1"/>
    <x v="5"/>
    <x v="11"/>
    <n v="1.1499999999999999"/>
    <n v="32.34375"/>
    <x v="4038"/>
    <d v="2017-03-11T13:29:00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x v="15"/>
    <n v="1.01"/>
    <n v="256.37288135593218"/>
    <x v="4039"/>
    <d v="2017-03-12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4"/>
    <x v="19"/>
    <n v="1.53"/>
    <n v="57.773584905660378"/>
    <x v="4040"/>
    <d v="2017-02-21T00:07:33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6"/>
    <x v="13"/>
    <n v="0.11"/>
    <n v="217.375"/>
    <x v="4041"/>
    <d v="2017-03-24T20:59: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1"/>
    <x v="33"/>
    <n v="1.01"/>
    <n v="74.575090497737563"/>
    <x v="4042"/>
    <d v="2017-03-29T02:00:00"/>
  </r>
  <r>
    <n v="2780"/>
    <s v="Travel with baby"/>
    <s v="Turn the World with my kids, and then write a book with the advice for traveling with baby"/>
    <n v="100000"/>
    <n v="0"/>
    <x v="1"/>
    <x v="13"/>
    <x v="4"/>
    <n v="1489142688"/>
    <n v="1486550688"/>
    <b v="0"/>
    <n v="0"/>
    <b v="0"/>
    <x v="2"/>
    <x v="18"/>
    <n v="0"/>
    <n v="0"/>
    <x v="4043"/>
    <d v="2017-03-10T10:44:48"/>
  </r>
  <r>
    <n v="2238"/>
    <s v="28mm Fantasy Miniature range Feral Orcs!"/>
    <s v="28mm Fantasy Miniature Range in leadfree white metal: Orcs, wolves and more."/>
    <n v="4000"/>
    <n v="5496"/>
    <x v="0"/>
    <x v="10"/>
    <x v="4"/>
    <n v="1489157716"/>
    <n v="1486565716"/>
    <b v="0"/>
    <n v="79"/>
    <b v="1"/>
    <x v="4"/>
    <x v="19"/>
    <n v="1.37"/>
    <n v="69.569620253164558"/>
    <x v="4044"/>
    <d v="2017-03-10T14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n v="52"/>
    <b v="0"/>
    <x v="3"/>
    <x v="21"/>
    <n v="0.02"/>
    <n v="39.480769230769234"/>
    <x v="4045"/>
    <d v="2017-03-10T19:00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n v="1488773332"/>
    <n v="1486613332"/>
    <b v="0"/>
    <n v="1"/>
    <b v="0"/>
    <x v="8"/>
    <x v="39"/>
    <n v="0.01"/>
    <n v="15"/>
    <x v="4046"/>
    <d v="2017-03-06T04:08: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0"/>
    <x v="0"/>
    <n v="1.1299999999999999"/>
    <n v="147.17167680278018"/>
    <x v="4047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x v="15"/>
    <n v="1.21"/>
    <n v="33.666666666666664"/>
    <x v="4048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6"/>
    <x v="13"/>
    <n v="1.04"/>
    <n v="90.2"/>
    <x v="4049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n v="1488394800"/>
    <n v="1486681708"/>
    <b v="0"/>
    <n v="14"/>
    <b v="0"/>
    <x v="6"/>
    <x v="15"/>
    <n v="0.38"/>
    <n v="32.357142857142854"/>
    <x v="4050"/>
    <d v="2017-03-01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4"/>
    <x v="19"/>
    <n v="1.03"/>
    <n v="148.08247422680412"/>
    <x v="405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4"/>
    <x v="19"/>
    <n v="18.02"/>
    <n v="49.934589800443462"/>
    <x v="4052"/>
    <d v="2017-03-07T05:00:00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n v="4"/>
    <b v="0"/>
    <x v="3"/>
    <x v="25"/>
    <n v="0"/>
    <n v="13.25"/>
    <x v="4053"/>
    <d v="2017-03-14T17:22:0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1"/>
    <x v="33"/>
    <n v="0"/>
    <n v="0"/>
    <x v="4054"/>
    <d v="2017-04-14T04:07: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x v="15"/>
    <n v="1.19"/>
    <n v="17.254901960784313"/>
    <x v="4055"/>
    <d v="2017-02-28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7"/>
    <x v="26"/>
    <n v="1.1499999999999999"/>
    <n v="62.06989247311828"/>
    <x v="4056"/>
    <d v="2017-03-05T21:48: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5"/>
    <x v="11"/>
    <n v="1.1000000000000001"/>
    <n v="55.222142857142863"/>
    <x v="4057"/>
    <d v="2017-03-14T13:24:4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x v="4"/>
    <n v="1489680061"/>
    <n v="1487091661"/>
    <b v="0"/>
    <n v="15"/>
    <b v="0"/>
    <x v="3"/>
    <x v="25"/>
    <n v="0.16"/>
    <n v="214.06666666666666"/>
    <x v="4058"/>
    <d v="2017-03-16T16:01:0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6"/>
    <x v="13"/>
    <n v="1.19"/>
    <n v="80.25"/>
    <x v="4059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x v="15"/>
    <n v="1.0900000000000001"/>
    <n v="139.23931623931625"/>
    <x v="4060"/>
    <d v="2017-03-16T18:49:0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1"/>
    <x v="33"/>
    <n v="1"/>
    <n v="171.42857142857142"/>
    <x v="4061"/>
    <d v="2017-03-16T21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x v="2"/>
    <n v="1489320642"/>
    <n v="1487164242"/>
    <b v="0"/>
    <n v="147"/>
    <b v="1"/>
    <x v="4"/>
    <x v="19"/>
    <n v="2.2000000000000002"/>
    <n v="37.476190476190474"/>
    <x v="4062"/>
    <d v="2017-03-12T12:10:42"/>
  </r>
  <r>
    <n v="1547"/>
    <s v="Sound Photography"/>
    <s v="I have produced a limited number (100) of five 8x10 prints of mixed photography I would like to share with you."/>
    <n v="20"/>
    <n v="0"/>
    <x v="1"/>
    <x v="0"/>
    <x v="0"/>
    <n v="1487844882"/>
    <n v="1487240082"/>
    <b v="0"/>
    <n v="0"/>
    <b v="0"/>
    <x v="5"/>
    <x v="40"/>
    <n v="0"/>
    <n v="0"/>
    <x v="4063"/>
    <d v="2017-02-23T10:14: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6"/>
    <x v="13"/>
    <n v="1.43"/>
    <n v="51.6"/>
    <x v="4064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x v="15"/>
    <n v="0.02"/>
    <n v="15"/>
    <x v="4065"/>
    <d v="2017-03-19T11:18:59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1"/>
    <x v="33"/>
    <n v="1.0900000000000001"/>
    <n v="86.43564356435644"/>
    <x v="4066"/>
    <d v="2017-03-17T18:34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x v="11"/>
    <n v="1490416380"/>
    <n v="1487485760"/>
    <b v="0"/>
    <n v="6"/>
    <b v="0"/>
    <x v="6"/>
    <x v="15"/>
    <n v="0.05"/>
    <n v="450"/>
    <x v="4067"/>
    <d v="2017-03-25T04:33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x v="2"/>
    <n v="1491019140"/>
    <n v="1487548802"/>
    <b v="0"/>
    <n v="3"/>
    <b v="0"/>
    <x v="2"/>
    <x v="5"/>
    <n v="0.02"/>
    <n v="74.333333333333329"/>
    <x v="4068"/>
    <d v="2017-04-01T03:59:00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x v="15"/>
    <n v="0"/>
    <n v="10"/>
    <x v="4069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6"/>
    <x v="13"/>
    <n v="0.06"/>
    <n v="163.57142857142858"/>
    <x v="4070"/>
    <d v="2017-04-05T19:41:54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1"/>
    <x v="33"/>
    <n v="0.48"/>
    <n v="159.33333333333334"/>
    <x v="4071"/>
    <d v="2017-03-26T23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1"/>
    <x v="33"/>
    <n v="1.03"/>
    <n v="24"/>
    <x v="4072"/>
    <d v="2017-03-24T05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x v="15"/>
    <n v="1.08"/>
    <n v="33.75"/>
    <x v="4073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x v="15"/>
    <n v="1.28"/>
    <n v="29.045454545454547"/>
    <x v="4074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n v="0"/>
    <b v="0"/>
    <x v="6"/>
    <x v="13"/>
    <n v="0"/>
    <n v="0"/>
    <x v="4075"/>
    <d v="2017-03-16T13:00:0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7"/>
    <x v="26"/>
    <n v="0.21"/>
    <n v="25.491803278688526"/>
    <x v="4076"/>
    <d v="2017-03-26T20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x v="2"/>
    <n v="1490560177"/>
    <n v="1487971777"/>
    <b v="0"/>
    <n v="0"/>
    <b v="0"/>
    <x v="3"/>
    <x v="37"/>
    <n v="0"/>
    <n v="0"/>
    <x v="4077"/>
    <d v="2017-03-26T20:29:3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1"/>
    <x v="33"/>
    <n v="0"/>
    <n v="5"/>
    <x v="4078"/>
    <d v="2017-03-27T04:36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x v="2"/>
    <n v="1493320519"/>
    <n v="1488140119"/>
    <b v="0"/>
    <n v="1"/>
    <b v="0"/>
    <x v="1"/>
    <x v="33"/>
    <n v="0"/>
    <n v="18"/>
    <x v="4079"/>
    <d v="2017-04-27T19:15:1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"/>
    <x v="1"/>
    <n v="1"/>
    <n v="21.857142857142858"/>
    <x v="4080"/>
    <d v="2017-03-02T16:49: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7"/>
    <x v="26"/>
    <n v="0.08"/>
    <n v="11.428571428571429"/>
    <x v="4081"/>
    <d v="2017-03-29T23:32: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x v="4"/>
    <n v="1492270947"/>
    <n v="1488386547"/>
    <b v="0"/>
    <n v="0"/>
    <b v="0"/>
    <x v="2"/>
    <x v="35"/>
    <n v="0"/>
    <n v="0"/>
    <x v="4082"/>
    <d v="2017-04-15T15:42: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1"/>
    <x v="33"/>
    <n v="0.33"/>
    <n v="264.26315789473682"/>
    <x v="4083"/>
    <d v="2017-04-03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1"/>
    <x v="33"/>
    <n v="0"/>
    <n v="0"/>
    <x v="4084"/>
    <d v="2017-04-01T00:40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1"/>
    <x v="33"/>
    <n v="0.26"/>
    <n v="65.974683544303801"/>
    <x v="4085"/>
    <d v="2017-04-01T04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1"/>
    <x v="33"/>
    <n v="0"/>
    <n v="0"/>
    <x v="4086"/>
    <d v="2017-03-26T03:33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x v="15"/>
    <n v="0.75"/>
    <n v="251.33333333333334"/>
    <x v="4087"/>
    <d v="2017-03-19T06:00:00"/>
  </r>
  <r>
    <n v="3146"/>
    <s v="SoÃ±Ã© una ciudad amurallada"/>
    <s v="Somos... Podemos... Amamos... Nuestra muralla, nuestra utopÃ­a. Que el amor sea el lÃ­mite"/>
    <n v="50000"/>
    <n v="5250"/>
    <x v="3"/>
    <x v="19"/>
    <x v="11"/>
    <n v="1492356166"/>
    <n v="1488471766"/>
    <b v="0"/>
    <n v="12"/>
    <b v="0"/>
    <x v="6"/>
    <x v="15"/>
    <n v="0.11"/>
    <n v="437.5"/>
    <x v="4088"/>
    <d v="2017-04-16T15:22:46"/>
  </r>
  <r>
    <n v="2321"/>
    <s v="WienerWÃ¼rze"/>
    <s v="Universal organic liquid seasoning brewed all natural from lupine, oat, salt and water for soups, salads, stews and more"/>
    <n v="10557"/>
    <n v="4130"/>
    <x v="3"/>
    <x v="16"/>
    <x v="4"/>
    <n v="1491282901"/>
    <n v="1488694501"/>
    <b v="0"/>
    <n v="64"/>
    <b v="0"/>
    <x v="7"/>
    <x v="26"/>
    <n v="0.39"/>
    <n v="64.53125"/>
    <x v="4089"/>
    <d v="2017-04-04T05:15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x v="15"/>
    <n v="0.23"/>
    <n v="18.75"/>
    <x v="4090"/>
    <d v="2017-03-27T16:16: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4"/>
    <x v="19"/>
    <n v="9302.5"/>
    <n v="4.5712530712530715"/>
    <x v="4091"/>
    <d v="2017-03-1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x v="4"/>
    <n v="1492372800"/>
    <n v="1488823488"/>
    <b v="0"/>
    <n v="8"/>
    <b v="0"/>
    <x v="6"/>
    <x v="15"/>
    <n v="0.52"/>
    <n v="32.25"/>
    <x v="4092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6"/>
    <x v="13"/>
    <n v="0.34"/>
    <n v="132.34615384615384"/>
    <x v="4093"/>
    <d v="2017-04-05T18:14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1"/>
    <x v="33"/>
    <n v="0.12"/>
    <n v="61.086956521739133"/>
    <x v="4094"/>
    <d v="2017-04-10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1"/>
    <x v="33"/>
    <n v="0.25"/>
    <n v="57.727272727272727"/>
    <x v="4095"/>
    <d v="2017-04-06T09:20: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x v="4"/>
    <n v="1491586534"/>
    <n v="1488911734"/>
    <b v="0"/>
    <n v="46"/>
    <b v="0"/>
    <x v="6"/>
    <x v="13"/>
    <n v="0.46"/>
    <n v="34.130434782608695"/>
    <x v="4096"/>
    <d v="2017-04-07T17:35:3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1"/>
    <x v="33"/>
    <n v="0.31"/>
    <n v="80.128205128205124"/>
    <x v="4097"/>
    <d v="2017-04-10T20:1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x v="4"/>
    <n v="1491581703"/>
    <n v="1488993303"/>
    <b v="0"/>
    <n v="4"/>
    <b v="0"/>
    <x v="6"/>
    <x v="15"/>
    <n v="0.01"/>
    <n v="24"/>
    <x v="4098"/>
    <d v="2017-04-07T16:15:03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x v="15"/>
    <n v="0.16"/>
    <n v="53.75"/>
    <x v="4099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x v="15"/>
    <n v="0.01"/>
    <n v="10"/>
    <x v="4100"/>
    <d v="2017-04-18T19:13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1"/>
    <x v="33"/>
    <n v="0.09"/>
    <n v="35"/>
    <x v="4101"/>
    <d v="2017-04-09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7"/>
    <x v="26"/>
    <n v="0.01"/>
    <n v="108"/>
    <x v="4102"/>
    <d v="2017-04-30T17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1"/>
    <x v="33"/>
    <n v="0.44"/>
    <n v="253.14285714285714"/>
    <x v="4103"/>
    <d v="2017-04-09T11:49:5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7"/>
    <x v="26"/>
    <n v="0.03"/>
    <n v="21.25"/>
    <x v="4104"/>
    <d v="2017-04-09T20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1"/>
    <x v="33"/>
    <n v="0.2"/>
    <n v="114.81818181818181"/>
    <x v="4105"/>
    <d v="2017-04-09T23:47: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1"/>
    <x v="33"/>
    <n v="0.04"/>
    <n v="54"/>
    <x v="4106"/>
    <d v="2017-04-11T20:4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x v="15"/>
    <n v="0.21"/>
    <n v="23.142857142857142"/>
    <x v="4107"/>
    <d v="2017-04-04T03:38:4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7"/>
    <x v="26"/>
    <n v="0.48"/>
    <n v="30"/>
    <x v="4108"/>
    <d v="2017-03-20T18:07: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x v="15"/>
    <n v="0.03"/>
    <n v="50"/>
    <x v="4109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x v="15"/>
    <n v="0"/>
    <n v="0"/>
    <x v="4110"/>
    <d v="2017-04-09T08:35:5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x v="15"/>
    <n v="0.04"/>
    <n v="93.75"/>
    <x v="4111"/>
    <d v="2017-04-14T04:59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x v="4"/>
    <n v="1491590738"/>
    <n v="1489517138"/>
    <b v="0"/>
    <n v="10"/>
    <b v="0"/>
    <x v="1"/>
    <x v="33"/>
    <n v="0.22"/>
    <n v="76"/>
    <x v="4112"/>
    <d v="2017-04-07T18:45:3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x v="15"/>
    <n v="0"/>
    <n v="0"/>
    <x v="4113"/>
    <d v="2017-04-03T15:30: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.37"/>
    <n v="63.917582417582416"/>
    <d v="2015-06-22T00:10:11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.43"/>
    <n v="185.48101265822785"/>
    <d v="2017-01-31T14:24:43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.05"/>
    <n v="15"/>
    <d v="2016-02-05T16:51:23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.04"/>
    <n v="69.266666666666666"/>
    <d v="2014-07-08T12:21:47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.23"/>
    <n v="190.55028169014085"/>
    <d v="2015-11-19T20:01:19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.1000000000000001"/>
    <n v="93.40425531914893"/>
    <d v="2016-07-12T22:23:27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.06"/>
    <n v="146.87931034482759"/>
    <d v="2014-06-04T01:44:10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.01"/>
    <n v="159.82456140350877"/>
    <d v="2016-05-26T01:07:4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"/>
    <n v="291.79333333333335"/>
    <d v="2016-04-08T22:40:1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.26"/>
    <n v="31.499500000000001"/>
    <d v="2016-03-18T02:29:04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.01"/>
    <n v="158.68421052631578"/>
    <d v="2014-05-21T01:37:59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.21"/>
    <n v="80.333333333333329"/>
    <d v="2016-07-21T18:41:0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.65"/>
    <n v="59.961305925030231"/>
    <d v="2014-06-01T17:07:05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.6"/>
    <n v="109.78431372549019"/>
    <d v="2016-05-18T16:15:09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.01"/>
    <n v="147.70731707317074"/>
    <d v="2014-06-18T00:38:08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.07"/>
    <n v="21.755102040816325"/>
    <d v="2015-09-09T09:24:18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"/>
    <n v="171.84285714285716"/>
    <d v="2014-05-01T19:06:51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.01"/>
    <n v="41.944444444444443"/>
    <d v="2014-10-05T17:33:42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.06"/>
    <n v="93.264122807017543"/>
    <d v="2014-08-18T13:00:56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.45"/>
    <n v="56.136363636363633"/>
    <d v="2015-06-20T19:35:34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"/>
    <n v="80.16"/>
    <d v="2015-07-15T18:11:52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.0900000000000001"/>
    <n v="199.9009900990099"/>
    <d v="2014-08-27T15:03:09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.17"/>
    <n v="51.25"/>
    <d v="2014-12-16T21:52:20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.19"/>
    <n v="103.04347826086956"/>
    <d v="2015-04-03T18:41:41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.0900000000000001"/>
    <n v="66.346149825783982"/>
    <d v="2015-08-13T19:41:03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.33"/>
    <n v="57.142857142857146"/>
    <d v="2015-11-10T00:36:01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.55"/>
    <n v="102.10526315789474"/>
    <d v="2014-07-08T12:22:24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.1200000000000001"/>
    <n v="148.96666666666667"/>
    <d v="2014-10-17T03:57:1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"/>
    <n v="169.6056338028169"/>
    <d v="2015-11-16T23:08:04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.23"/>
    <n v="31.623931623931625"/>
    <d v="2014-06-22T16:09:28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.01"/>
    <n v="76.45264150943396"/>
    <d v="2014-07-22T07:01:55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"/>
    <n v="13"/>
    <d v="2016-01-07T19:00:34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"/>
    <n v="320.44943820224717"/>
    <d v="2016-04-01T15:03:37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.02"/>
    <n v="83.75"/>
    <d v="2015-10-09T15:51:41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.3"/>
    <n v="49.882352941176471"/>
    <d v="2014-07-21T07:43:21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.67"/>
    <n v="59.464285714285715"/>
    <d v="2015-04-04T07:00:14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.42"/>
    <n v="193.84090909090909"/>
    <d v="2015-03-05T07:22:05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.83"/>
    <n v="159.51383399209487"/>
    <d v="2015-01-28T16:37:5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.1000000000000001"/>
    <n v="41.68181818181818"/>
    <d v="2013-04-11T01:22:2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.31"/>
    <n v="150.89861751152074"/>
    <d v="2014-04-25T01:07:48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.01"/>
    <n v="126.6875"/>
    <d v="2014-05-30T05:08:08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"/>
    <n v="105.26315789473684"/>
    <d v="2014-09-05T13:39:14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.42"/>
    <n v="117.51479289940828"/>
    <d v="2014-11-28T15:20:26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.09"/>
    <n v="117.36121673003802"/>
    <d v="2014-06-12T18:58:06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"/>
    <n v="133.33333333333334"/>
    <d v="2014-08-23T02:22:17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.2"/>
    <n v="98.360655737704917"/>
    <d v="2016-03-28T14:58:27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.04"/>
    <n v="194.44444444444446"/>
    <d v="2015-11-15T23:09:34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.08"/>
    <n v="76.865000000000009"/>
    <d v="2014-10-20T19:40:0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.08"/>
    <n v="56.815789473684212"/>
    <d v="2015-01-29T12:24:20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"/>
    <n v="137.93103448275863"/>
    <d v="2015-09-24T04:14:05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"/>
    <n v="27.272727272727273"/>
    <d v="2014-12-22T18:04:18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.28"/>
    <n v="118.33613445378151"/>
    <d v="2015-07-11T22:17:17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.1599999999999999"/>
    <n v="223.48076923076923"/>
    <d v="2014-06-17T16:50:46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.1000000000000001"/>
    <n v="28.111111111111111"/>
    <d v="2014-03-21T13:10:45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.01"/>
    <n v="194.23076923076923"/>
    <d v="2015-11-25T17:07:01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.29"/>
    <n v="128.95348837209303"/>
    <d v="2016-05-06T23:15:16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.07"/>
    <n v="49.316091954022987"/>
    <d v="2015-05-25T13:10:24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.02"/>
    <n v="221.52173913043478"/>
    <d v="2015-03-26T19:59:22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.03"/>
    <n v="137.21333333333334"/>
    <d v="2014-10-20T17:52:52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"/>
    <n v="606.82242424242418"/>
    <d v="2015-08-14T05:39:36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.03"/>
    <n v="43.040092592592593"/>
    <d v="2014-03-03T21:38:37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.48"/>
    <n v="322.39130434782606"/>
    <d v="2013-05-15T19:32:37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.55"/>
    <n v="96.708333333333329"/>
    <d v="2013-02-06T19:11:18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.1399999999999999"/>
    <n v="35.474531249999998"/>
    <d v="2013-12-04T21:53:3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.73"/>
    <n v="86.666666666666671"/>
    <d v="2013-06-08T00:26:21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.08"/>
    <n v="132.05263157894737"/>
    <d v="2014-07-15T19:42:34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.19"/>
    <n v="91.230769230769226"/>
    <d v="2016-06-18T20:23:40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.1599999999999999"/>
    <n v="116.25"/>
    <d v="2012-06-15T14:00:04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.27"/>
    <n v="21.194444444444443"/>
    <d v="2014-01-24T13:39:51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.1100000000000001"/>
    <n v="62.327134831460668"/>
    <d v="2011-08-31T04:30:25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.27"/>
    <n v="37.411764705882355"/>
    <d v="2011-07-06T21:30:45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.24"/>
    <n v="69.71875"/>
    <d v="2012-03-29T06:30:57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.08"/>
    <n v="58.170731707317074"/>
    <d v="2012-10-26T00:14:41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"/>
    <n v="50"/>
    <d v="2011-02-13T18:09:44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.1299999999999999"/>
    <n v="19.471034482758618"/>
    <d v="2015-12-22T11:41:35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.1499999999999999"/>
    <n v="85.957446808510639"/>
    <d v="2013-03-24T05:01:1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.53"/>
    <n v="30.666666666666668"/>
    <d v="2011-10-28T16:35:58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.93"/>
    <n v="60.384615384615387"/>
    <d v="2012-03-29T03:28:3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.02"/>
    <n v="38.6"/>
    <d v="2016-08-22T17:32:01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.27"/>
    <n v="40.268292682926827"/>
    <d v="2014-03-26T18:38:1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.07"/>
    <n v="273.82978723404256"/>
    <d v="2013-11-05T02:00:56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.98"/>
    <n v="53.035714285714285"/>
    <d v="2012-07-10T03:48:47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"/>
    <n v="40.005000000000003"/>
    <d v="2011-09-09T19:41:01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.03"/>
    <n v="15.76923076923077"/>
    <d v="2015-02-07T14:46:29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"/>
    <n v="71.428571428571431"/>
    <d v="2011-04-15T18:11:2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.26"/>
    <n v="71.714285714285708"/>
    <d v="2011-08-24T03:00:37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.06"/>
    <n v="375.76470588235293"/>
    <d v="2015-10-14T13:20:45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.05"/>
    <n v="104.6"/>
    <d v="2010-05-24T12:56:43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.03"/>
    <n v="60"/>
    <d v="2014-05-27T15:48:5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.1499999999999999"/>
    <n v="123.28571428571429"/>
    <d v="2013-05-08T18:03:1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"/>
    <n v="31.375"/>
    <d v="2011-06-12T07:08:19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.2"/>
    <n v="78.260869565217391"/>
    <d v="2011-03-17T09:39:24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.05"/>
    <n v="122.32558139534883"/>
    <d v="2016-12-17T04:46:23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.1100000000000001"/>
    <n v="73.733333333333334"/>
    <d v="2012-06-05T20:35:37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.04"/>
    <n v="21.666666666666668"/>
    <d v="2014-03-18T17:13:42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.31"/>
    <n v="21.904761904761905"/>
    <d v="2012-01-27T00:07:21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.1499999999999999"/>
    <n v="50.588235294117645"/>
    <d v="2010-05-26T15:54:01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.06"/>
    <n v="53.125"/>
    <d v="2011-06-12T03:14:42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.06"/>
    <n v="56.666666666666664"/>
    <d v="2012-11-01T19:04:34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.06"/>
    <n v="40.776666666666664"/>
    <d v="2013-12-23T21:39:5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"/>
    <n v="192.30769230769232"/>
    <d v="2012-10-15T18:04:46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"/>
    <n v="100"/>
    <d v="2012-12-31T18:38:30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.28"/>
    <n v="117.92307692307692"/>
    <d v="2010-11-23T03:08:53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.05"/>
    <n v="27.897959183673468"/>
    <d v="2014-02-12T19:20:30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.2"/>
    <n v="60"/>
    <d v="2011-03-10T16:41:0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.07"/>
    <n v="39.383333333333333"/>
    <d v="2016-04-25T17:23:40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.01"/>
    <n v="186.11111111111111"/>
    <d v="2012-03-19T18:38:21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.02"/>
    <n v="111.37681159420291"/>
    <d v="2011-04-02T23:34:4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.4700000000000002"/>
    <n v="78.723404255319153"/>
    <d v="2013-04-01T14:42:50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.2000000000000002"/>
    <n v="46.702127659574465"/>
    <d v="2011-01-27T00:37:10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.31"/>
    <n v="65.384615384615387"/>
    <d v="2013-10-10T22:47:33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.55"/>
    <n v="102.0754716981132"/>
    <d v="2015-05-01T07:59:47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.04"/>
    <n v="64.197530864197532"/>
    <d v="2014-03-20T01:01:58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.41"/>
    <n v="90.384615384615387"/>
    <d v="2011-07-29T18:12:08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.03"/>
    <n v="88.571428571428569"/>
    <d v="2011-11-14T06:34:48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.4"/>
    <n v="28.727272727272727"/>
    <d v="2012-01-10T17:44: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.1399999999999999"/>
    <n v="69.78947368421052"/>
    <d v="2011-02-21T11:55:5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"/>
    <n v="167.48962962962963"/>
    <d v="2010-03-11T20:02:24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.1299999999999999"/>
    <n v="144.91230769230768"/>
    <d v="2011-06-29T01:17:1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.05"/>
    <n v="91.840540540540545"/>
    <d v="2011-07-15T01:39:4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d v="2016-09-03T01:11:47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d v="2015-04-02T16:55:1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d v="2016-08-11T10:21:47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66666666666668"/>
    <d v="2014-09-22T18:46:04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d v="2015-04-20T22:17:2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0.14000000000000001"/>
    <n v="11.666666666666666"/>
    <d v="2016-12-05T23:51:20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0.06"/>
    <n v="106.69230769230769"/>
    <d v="2015-05-11T14:08:57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0.02"/>
    <n v="47.5"/>
    <d v="2015-03-04T14:59:01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0.02"/>
    <n v="311.16666666666669"/>
    <d v="2016-09-15T05:28:13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d v="2014-05-19T21:58:12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d v="2016-06-20T20:06:0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0.1"/>
    <n v="94.506172839506178"/>
    <d v="2014-09-23T19:30:07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d v="2016-05-01T19:23:04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d v="2015-08-05T21:50:18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0.13"/>
    <n v="80.599999999999994"/>
    <d v="2014-05-29T09:09:57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d v="2015-08-23T13:46:33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0.03"/>
    <n v="81.241379310344826"/>
    <d v="2015-07-01T06:10:41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"/>
    <n v="500"/>
    <d v="2015-07-02T22:06:12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d v="2015-02-18T04:45:32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0.11"/>
    <n v="46.178571428571431"/>
    <d v="2015-04-16T03:40:23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d v="2014-10-26T21:26:18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d v="2016-07-08T01:32:2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0.28000000000000003"/>
    <n v="55.945945945945944"/>
    <d v="2015-02-12T18:17:5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0.08"/>
    <n v="37.555555555555557"/>
    <d v="2015-07-15T13:00:52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0.01"/>
    <n v="38.333333333333336"/>
    <d v="2016-11-19T00:23:18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d v="2014-11-26T18:25:40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d v="2016-01-28T06:45:3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0.01"/>
    <n v="15.333333333333334"/>
    <d v="2014-11-25T04:07:50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0.23"/>
    <n v="449.43283582089555"/>
    <d v="2015-03-27T03:53:02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d v="2015-04-19T13:13:1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d v="2014-08-24T01:51:4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0.01"/>
    <n v="35.9"/>
    <d v="2014-10-21T14:04:04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0.03"/>
    <n v="13.333333333333334"/>
    <d v="2015-04-21T13:08:15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d v="2015-06-13T13:25:3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0.05"/>
    <n v="119"/>
    <d v="2014-06-04T02:59: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d v="2016-01-27T21:52:5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d v="2014-09-22T01:50:2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d v="2016-05-24T10:25:45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d v="2015-06-16T21:54:51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d v="2014-06-02T16:29:55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0.16"/>
    <n v="43.5"/>
    <d v="2014-07-15T03:02:36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d v="2015-08-27T23:04:14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0.01"/>
    <n v="91.428571428571431"/>
    <d v="2014-07-21T18:18:21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d v="2015-12-13T15:48:44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0.6"/>
    <n v="3000"/>
    <d v="2016-12-17T01:49:22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d v="2015-06-05T22:15:35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0.04"/>
    <n v="108.33333333333333"/>
    <d v="2015-02-17T20:02:5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0.22"/>
    <n v="56"/>
    <d v="2014-09-18T12:07:3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0.03"/>
    <n v="32.5"/>
    <d v="2015-07-31T23:28:03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d v="2016-06-13T04:20:14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d v="2015-03-09T18:12:56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0.06"/>
    <n v="49.884615384615387"/>
    <d v="2014-08-04T18:40:11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d v="2015-07-06T19:46:39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0.4"/>
    <n v="25.714285714285715"/>
    <d v="2015-03-07T01:08:46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d v="2015-10-27T22:55:45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0.2"/>
    <n v="100"/>
    <d v="2016-02-03T01:55:55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0.33"/>
    <n v="30.846153846153847"/>
    <d v="2015-03-04T23:47:23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0.21"/>
    <n v="180.5"/>
    <d v="2015-05-23T17:48:15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d v="2016-12-08T00:17:1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0.36"/>
    <n v="373.5"/>
    <d v="2014-10-27T19:26:50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0.03"/>
    <n v="25.5"/>
    <d v="2014-07-05T18:59:22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0.06"/>
    <n v="220"/>
    <d v="2016-07-19T21:52:19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d v="2017-02-01T19:30:34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0.16"/>
    <n v="160"/>
    <d v="2015-06-27T05:37:3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d v="2014-08-06T04:23:35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d v="2016-07-05T16:34:37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d v="2016-06-06T15:37:26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0.05"/>
    <n v="83.333333333333329"/>
    <d v="2015-08-23T10:35:38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66666666666667"/>
    <d v="2014-09-17T19:00:3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d v="2014-09-29T22:26:06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d v="2016-01-06T23:55:3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d v="2015-05-11T16:05:32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0.42"/>
    <n v="77.10526315789474"/>
    <d v="2015-09-12T13:01:38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0.1"/>
    <n v="32.75"/>
    <d v="2017-01-06T20:21:40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0.01"/>
    <n v="46.5"/>
    <d v="2014-09-05T09:12:02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d v="2016-08-02T02:58:22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0.26"/>
    <n v="87.308333333333337"/>
    <d v="2014-08-16T02:00:0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0.57999999999999996"/>
    <n v="54.285714285714285"/>
    <d v="2015-01-19T19:38:49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d v="2015-09-08T22:16:04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0.3"/>
    <n v="93.25"/>
    <d v="2014-11-30T20:21:04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0.51"/>
    <n v="117.68368136117556"/>
    <d v="2016-07-05T14:00:03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0.16"/>
    <n v="76.470588235294116"/>
    <d v="2015-09-01T15:10:22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d v="2016-07-16T00:06:23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0.15"/>
    <n v="163.84615384615384"/>
    <d v="2014-12-05T04:43:58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d v="2015-06-10T22:08:55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0.25"/>
    <n v="91.818181818181813"/>
    <d v="2015-09-02T01:33:12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0.45"/>
    <n v="185.83333333333334"/>
    <d v="2015-08-20T03:50:17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d v="2016-02-16T21:08:40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d v="2015-07-17T14:15:47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d v="2015-01-05T15:22:2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d v="2016-01-06T05:31:2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0.56000000000000005"/>
    <n v="331.53833333333336"/>
    <d v="2015-03-03T23:00:37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0.12"/>
    <n v="314.28947368421052"/>
    <d v="2014-11-27T15:22:29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0.02"/>
    <n v="100"/>
    <d v="2015-03-16T15:04:49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0.18"/>
    <n v="115.98684210526316"/>
    <d v="2016-02-29T07:50:25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0.01"/>
    <n v="120"/>
    <d v="2015-07-10T15:27:1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d v="2015-01-27T20:06:04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0.13"/>
    <n v="65"/>
    <d v="2015-01-27T18:28:38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d v="2016-03-09T23:04:14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0.01"/>
    <n v="125"/>
    <d v="2015-04-12T15:59:04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d v="2015-06-09T21:27:21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d v="2016-01-14T22:24:57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d v="2015-05-05T18:39:11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d v="2015-12-03T23:00:5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0.03"/>
    <n v="15.714285714285714"/>
    <d v="2015-01-28T19:49:06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d v="2016-08-30T21:52:5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0.4"/>
    <n v="80.2"/>
    <d v="2015-05-12T00:50:5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d v="2015-11-13T02:01:39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d v="2016-01-08T13:51:09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d v="2016-12-09T23:06:00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0.25"/>
    <n v="50"/>
    <d v="2015-10-20T02:38:5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.08"/>
    <n v="117.84759124087591"/>
    <d v="2013-03-21T17:00:11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.1299999999999999"/>
    <n v="109.04255319148936"/>
    <d v="2014-11-06T16:45:04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.1299999999999999"/>
    <n v="73.019801980198025"/>
    <d v="2011-11-15T11:49:50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.03"/>
    <n v="78.195121951219505"/>
    <d v="2014-01-23T01:08:24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.1399999999999999"/>
    <n v="47.398809523809526"/>
    <d v="2010-02-04T07:45:59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.04"/>
    <n v="54.020833333333336"/>
    <d v="2012-07-17T01:16:2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.05"/>
    <n v="68.488789237668158"/>
    <d v="2010-10-29T08:43:2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.34"/>
    <n v="108.14516129032258"/>
    <d v="2010-09-09T14:30:14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.01"/>
    <n v="589.95205479452056"/>
    <d v="2011-11-23T18:35:09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.1299999999999999"/>
    <n v="48.051063829787232"/>
    <d v="2010-06-03T22:10:20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.06"/>
    <n v="72.482837528604122"/>
    <d v="2013-05-07T13:34:51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.26"/>
    <n v="57.077922077922075"/>
    <d v="2012-04-14T18:54:06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.85"/>
    <n v="85.444444444444443"/>
    <d v="2010-03-29T15:54:18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.01"/>
    <n v="215.85714285714286"/>
    <d v="2012-01-16T15:37:1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.17"/>
    <n v="89.38643312101911"/>
    <d v="2015-09-16T22:51:5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.07"/>
    <n v="45.418404255319146"/>
    <d v="2011-02-14T12:38:02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.39"/>
    <n v="65.756363636363631"/>
    <d v="2013-02-14T18:27:47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.07"/>
    <n v="66.70405357142856"/>
    <d v="2016-04-19T15:02:4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.91"/>
    <n v="83.345930232558146"/>
    <d v="2011-05-19T01:14:2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.32"/>
    <n v="105.04609341825902"/>
    <d v="2015-03-09T17:42:4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.06"/>
    <n v="120.90909090909091"/>
    <d v="2010-06-01T18:07:59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.07"/>
    <n v="97.63636363636364"/>
    <d v="2012-04-18T21:15:04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.4"/>
    <n v="41.379310344827587"/>
    <d v="2011-01-12T05:57:08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.18"/>
    <n v="30.654485981308412"/>
    <d v="2012-08-28T22:54:54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.18"/>
    <n v="64.945054945054949"/>
    <d v="2012-04-11T14:53:1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.1100000000000001"/>
    <n v="95.775862068965523"/>
    <d v="2010-03-30T05:53:50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.46"/>
    <n v="40.416666666666664"/>
    <d v="2010-01-27T04:11:4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.32"/>
    <n v="78.578424242424248"/>
    <d v="2014-05-26T10:51:39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.1100000000000001"/>
    <n v="50.18018018018018"/>
    <d v="2011-09-23T03:39:3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.47"/>
    <n v="92.251735588972423"/>
    <d v="2017-01-23T04:43:42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.53"/>
    <n v="57.540983606557376"/>
    <d v="2011-04-04T20:47:5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.05"/>
    <n v="109.42160278745645"/>
    <d v="2013-12-04T02:24:2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.77"/>
    <n v="81.892461538461546"/>
    <d v="2010-02-26T21:36:31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.08"/>
    <n v="45.667711864406776"/>
    <d v="2011-06-03T11:57:4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.56"/>
    <n v="55.221238938053098"/>
    <d v="2012-03-01T21:53:49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.08"/>
    <n v="65.298192771084331"/>
    <d v="2012-10-11T00:46:06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.48"/>
    <n v="95.225806451612897"/>
    <d v="2012-02-28T01:57:54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.1000000000000001"/>
    <n v="75.444794952681391"/>
    <d v="2015-04-23T21:23:39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.5"/>
    <n v="97.816867469879512"/>
    <d v="2012-09-12T00:58:59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.57"/>
    <n v="87.685606557377056"/>
    <d v="2017-01-24T05:51:3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.56"/>
    <n v="54.748948106591868"/>
    <d v="2014-04-15T14:10:35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.21"/>
    <n v="83.953417721518989"/>
    <d v="2009-05-17T03:55:13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.01"/>
    <n v="254.38547486033519"/>
    <d v="2010-01-16T22:04:5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.1399999999999999"/>
    <n v="101.8269801980198"/>
    <d v="2011-05-12T17:02:24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.05"/>
    <n v="55.066394736842106"/>
    <d v="2011-12-27T17:43:00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.29"/>
    <n v="56.901438721136763"/>
    <d v="2013-08-20T18:08:48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.0900000000000001"/>
    <n v="121.28148148148148"/>
    <d v="2013-02-08T19:35:2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.76"/>
    <n v="91.189655172413794"/>
    <d v="2012-10-02T06:40:18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.03"/>
    <n v="115.44812080536913"/>
    <d v="2012-05-22T04:03:13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.05"/>
    <n v="67.771551724137936"/>
    <d v="2013-10-03T10:57:1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.07"/>
    <n v="28.576190476190476"/>
    <d v="2010-12-14T08:51:37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.2"/>
    <n v="46.8828125"/>
    <d v="2013-04-12T18:27:26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.02"/>
    <n v="154.42231237322514"/>
    <d v="2011-09-26T19:16:39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.01"/>
    <n v="201.22137404580153"/>
    <d v="2014-03-21T16:01:54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"/>
    <n v="100"/>
    <d v="2010-06-14T02:01:3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.33"/>
    <n v="100.08204511278196"/>
    <d v="2013-09-02T00:06:49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.19"/>
    <n v="230.08953488372092"/>
    <d v="2012-08-13T11:24:43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.01"/>
    <n v="141.74647887323943"/>
    <d v="2015-03-26T17:28:21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.0900000000000001"/>
    <n v="56.344351395730705"/>
    <d v="2014-03-11T11:07:2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.79"/>
    <n v="73.341188524590166"/>
    <d v="2010-10-18T05:24:20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.02"/>
    <n v="85.337785234899329"/>
    <d v="2011-03-24T23:02:18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.19"/>
    <n v="61.496215139442228"/>
    <d v="2013-02-07T17:42:15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"/>
    <n v="93.018518518518519"/>
    <d v="2012-01-25T20:33:5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.37"/>
    <n v="50.292682926829265"/>
    <d v="2012-05-03T01:42:26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.3199999999999998"/>
    <n v="106.43243243243244"/>
    <d v="2012-07-24T02:16:37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.3"/>
    <n v="51.719576719576722"/>
    <d v="2012-02-09T15:07:29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.93"/>
    <n v="36.612499999999997"/>
    <d v="2013-02-28T20:05:33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.1100000000000001"/>
    <n v="42.517361111111114"/>
    <d v="2013-01-08T22:40:01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.06"/>
    <n v="62.712871287128714"/>
    <d v="2011-01-24T16:40:10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.19"/>
    <n v="89.957983193277315"/>
    <d v="2012-08-13T18:02:14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.04"/>
    <n v="28.924722222222222"/>
    <d v="2011-10-05T04:23:43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.04"/>
    <n v="138.8022"/>
    <d v="2011-11-21T05:16:32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.1200000000000001"/>
    <n v="61.301369863013697"/>
    <d v="2013-03-15T21:03:5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.05"/>
    <n v="80.202702702702709"/>
    <d v="2010-06-28T05:28:14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.85"/>
    <n v="32.095833333333331"/>
    <d v="2013-01-30T19:59:48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.01"/>
    <n v="200.88888888888889"/>
    <d v="2012-07-23T18:32:14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.1399999999999999"/>
    <n v="108.01265822784811"/>
    <d v="2014-11-07T22:09:57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.01"/>
    <n v="95.699367088607602"/>
    <d v="2013-11-11T16:14:43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.83"/>
    <n v="49.880281690140848"/>
    <d v="2013-02-25T00:55:51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.1299999999999999"/>
    <n v="110.47058823529412"/>
    <d v="2009-11-06T20:07:0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.07"/>
    <n v="134.91139240506328"/>
    <d v="2015-11-23T13:13:53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.03"/>
    <n v="106.62314540059347"/>
    <d v="2016-10-04T10:43:06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.08"/>
    <n v="145.04301075268816"/>
    <d v="2016-04-13T13:40:48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.23"/>
    <n v="114.58620689655173"/>
    <d v="2016-11-23T07:42:4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.02"/>
    <n v="105.3170731707317"/>
    <d v="2015-06-29T15:01:48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.04"/>
    <n v="70.921195652173907"/>
    <d v="2016-11-15T04:30:33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.1299999999999999"/>
    <n v="147.17167680278018"/>
    <d v="2017-02-09T07:33: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.36"/>
    <n v="160.47058823529412"/>
    <d v="2015-02-23T05:38:49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.04"/>
    <n v="156.04578313253012"/>
    <d v="2015-10-01T22:43:0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.06"/>
    <n v="63.17365269461078"/>
    <d v="2015-10-14T11:12:07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.02"/>
    <n v="104.82352941176471"/>
    <d v="2013-04-15T12:22:4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.07"/>
    <n v="97.356164383561648"/>
    <d v="2016-05-17T13:57:1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.1299999999999999"/>
    <n v="203.63063063063063"/>
    <d v="2015-09-16T16:19:37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.25"/>
    <n v="188.31203007518798"/>
    <d v="2016-03-08T15:16:31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.01"/>
    <n v="146.65217391304347"/>
    <d v="2015-04-07T16:22:3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.03"/>
    <n v="109.1875"/>
    <d v="2015-04-07T17:41:5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.17"/>
    <n v="59.249046653144013"/>
    <d v="2015-10-14T14:18:38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.01"/>
    <n v="97.904838709677421"/>
    <d v="2015-02-12T03:05:08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.1000000000000001"/>
    <n v="70.000169491525426"/>
    <d v="2016-07-08T18:08:10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.08"/>
    <n v="72.865168539325836"/>
    <d v="2015-03-30T18:14:28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.25"/>
    <n v="146.34782608695653"/>
    <d v="2017-02-06T16:03:27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.07"/>
    <n v="67.909090909090907"/>
    <d v="2014-09-12T21:06:38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"/>
    <n v="169.85083076923075"/>
    <d v="2016-03-30T18:44:2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.02"/>
    <n v="58.413339694656486"/>
    <d v="2014-10-14T17:42:25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.02"/>
    <n v="119.99298245614035"/>
    <d v="2015-04-17T23:18:1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.23"/>
    <n v="99.860335195530723"/>
    <d v="2015-04-20T22:39:5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.7"/>
    <n v="90.579148936170213"/>
    <d v="2015-09-14T12:00:21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.1200000000000001"/>
    <n v="117.77361477572559"/>
    <d v="2015-10-15T11:53:29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.03"/>
    <n v="86.554621848739501"/>
    <d v="2015-07-22T14:05:16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.07"/>
    <n v="71.899281437125751"/>
    <d v="2017-01-25T11:58:28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.1499999999999999"/>
    <n v="129.81900452488688"/>
    <d v="2016-08-04T01:35:09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.27"/>
    <n v="44.912863070539416"/>
    <d v="2016-02-27T23:09:14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.17"/>
    <n v="40.755244755244753"/>
    <d v="2014-09-08T04:01:08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.0900000000000001"/>
    <n v="103.52394779771615"/>
    <d v="2015-10-20T19:00:19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.04"/>
    <n v="125.44827586206897"/>
    <d v="2016-03-09T19:52:01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.1599999999999999"/>
    <n v="246.60606060606059"/>
    <d v="2014-10-31T07:03:14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.03"/>
    <n v="79.401340206185566"/>
    <d v="2016-02-15T19:16:33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.74"/>
    <n v="86.138613861386133"/>
    <d v="2015-03-15T05:19: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.03"/>
    <n v="193.04868913857678"/>
    <d v="2016-05-17T20:38:41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.05"/>
    <n v="84.023178807947019"/>
    <d v="2014-10-23T01:41:30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.01"/>
    <n v="139.82758620689654"/>
    <d v="2015-06-08T21:33:0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.1100000000000001"/>
    <n v="109.82189265536722"/>
    <d v="2014-10-24T00:01:46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.24"/>
    <n v="139.53488372093022"/>
    <d v="2014-07-17T05:03:11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.01"/>
    <n v="347.84615384615387"/>
    <d v="2010-03-18T17:52:16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.1000000000000001"/>
    <n v="68.24159292035398"/>
    <d v="2014-05-21T20:37:52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.04"/>
    <n v="239.93846153846152"/>
    <d v="2014-01-29T14:33:19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.01"/>
    <n v="287.31343283582089"/>
    <d v="2012-04-20T19:01:58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.03"/>
    <n v="86.84882352941176"/>
    <d v="2013-03-22T13:51:1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.04"/>
    <n v="81.84905660377359"/>
    <d v="2015-02-08T14:32:02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.1000000000000001"/>
    <n v="42.874970059880241"/>
    <d v="2011-12-16T13:14:2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.22"/>
    <n v="709.41860465116281"/>
    <d v="2016-12-07T19:05:0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.1399999999999999"/>
    <n v="161.25517890772127"/>
    <d v="2012-12-18T18:25:39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.25"/>
    <n v="41.777777777777779"/>
    <d v="2016-02-25T13:50:44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.07"/>
    <n v="89.887640449438209"/>
    <d v="2012-06-18T21:53:18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.31"/>
    <n v="45.051724137931032"/>
    <d v="2011-08-02T21:20:31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.2"/>
    <n v="42.857142857142854"/>
    <d v="2014-01-18T23:38:31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.06"/>
    <n v="54.083333333333336"/>
    <d v="2016-07-25T10:51:5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.1399999999999999"/>
    <n v="103.21804511278195"/>
    <d v="2015-10-15T06:01:08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.1200000000000001"/>
    <n v="40.397590361445786"/>
    <d v="2016-01-01T13:43:2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.1599999999999999"/>
    <n v="116.85906040268456"/>
    <d v="2012-03-19T16:31:12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.42"/>
    <n v="115.51020408163265"/>
    <d v="2015-12-29T17:16:32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.05"/>
    <n v="104.31274900398407"/>
    <d v="2012-06-25T16:45:17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.56"/>
    <n v="69.772727272727266"/>
    <d v="2012-08-23T17:01:4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.0699999999999998"/>
    <n v="43.020833333333336"/>
    <d v="2014-04-26T02:49:19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.1200000000000001"/>
    <n v="58.540469973890339"/>
    <d v="2014-12-07T18:45:47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.06"/>
    <n v="111.79535864978902"/>
    <d v="2014-10-22T14:01:41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"/>
    <n v="46.230769230769234"/>
    <d v="2015-07-26T22:49:51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.14"/>
    <n v="144.69039145907473"/>
    <d v="2015-07-15T16:14:18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.26"/>
    <n v="88.845070422535215"/>
    <d v="2016-06-28T01:49:40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.82"/>
    <n v="81.75107284768211"/>
    <d v="2014-02-04T01:30:50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"/>
    <n v="71.428571428571431"/>
    <d v="2015-04-18T00:52:52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.01"/>
    <n v="104.25906735751295"/>
    <d v="2011-11-18T01:00:5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.01"/>
    <n v="90.616504854368927"/>
    <d v="2011-08-08T17:12:51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.1000000000000001"/>
    <n v="157.33048433048432"/>
    <d v="2013-09-09T17:00:52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.1200000000000001"/>
    <n v="105.18"/>
    <d v="2016-02-17T19:38:0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.08"/>
    <n v="58.719836956521746"/>
    <d v="2012-03-22T21:49:20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.07"/>
    <n v="81.632653061224488"/>
    <d v="2012-06-22T13:33:2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.04"/>
    <n v="56.460043668122275"/>
    <d v="2010-07-20T18:38:0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.25"/>
    <n v="140.1044776119403"/>
    <d v="2015-03-15T19:02:06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.07"/>
    <n v="224.85263157894738"/>
    <d v="2016-11-13T21:01:07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.1200000000000001"/>
    <n v="181.13306451612902"/>
    <d v="2014-04-16T15:15:47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.04"/>
    <n v="711.04109589041093"/>
    <d v="2011-07-08T20:12:50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.42"/>
    <n v="65.883720930232556"/>
    <d v="2015-10-15T12:56:57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.05"/>
    <n v="75.185714285714283"/>
    <d v="2011-06-24T07:27:21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.03"/>
    <n v="133.14391143911439"/>
    <d v="2014-01-07T15:04:22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.08"/>
    <n v="55.2"/>
    <d v="2014-02-04T02:02:1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.08"/>
    <n v="86.163714285714292"/>
    <d v="2011-04-05T03:53:57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.02"/>
    <n v="92.318181818181813"/>
    <d v="2011-09-20T20:54:10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.01"/>
    <n v="160.16473684210527"/>
    <d v="2013-09-26T17:39:50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.37"/>
    <n v="45.6"/>
    <d v="2016-06-22T20:42:24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.28"/>
    <n v="183.28571428571428"/>
    <d v="2015-04-19T23:33:17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.01"/>
    <n v="125.78838174273859"/>
    <d v="2013-11-20T04:13:2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.27"/>
    <n v="57.654545454545456"/>
    <d v="2012-07-09T17:49:38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.05"/>
    <n v="78.660818713450297"/>
    <d v="2012-06-19T21:03:31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.03"/>
    <n v="91.480769230769226"/>
    <d v="2013-09-12T01:31:05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.02"/>
    <n v="68.09809523809524"/>
    <d v="2014-09-22T20:26:42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.2"/>
    <n v="48.086800000000004"/>
    <d v="2014-01-09T09:30:31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"/>
    <n v="202.42307692307693"/>
    <d v="2013-03-27T23:17:4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.01"/>
    <n v="216.75"/>
    <d v="2015-06-23T06:46:37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"/>
    <n v="110.06849315068493"/>
    <d v="2013-04-30T20:13:07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3333333333333"/>
    <d v="2014-02-12T05:40:31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0.02"/>
    <n v="50.166666666666664"/>
    <d v="2015-06-22T11:47:3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0.01"/>
    <n v="35.833333333333336"/>
    <d v="2014-08-12T06:14:5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0.01"/>
    <n v="11.76923076923077"/>
    <d v="2013-05-06T22:13:50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.0000000000000007E-2"/>
    <n v="40.78"/>
    <d v="2012-01-26T09:01:3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d v="2015-09-28T20:40:04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0.01"/>
    <n v="16.625"/>
    <d v="2016-01-31T17:05:14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d v="2015-10-08T21:49:00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0.06"/>
    <n v="52"/>
    <d v="2014-05-19T18:24:05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d v="2009-09-14T21:38:02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0.02"/>
    <n v="4.8"/>
    <d v="2013-08-27T02:34:27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0.14000000000000001"/>
    <n v="51.875"/>
    <d v="2016-06-05T20:54:43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0.1"/>
    <n v="71.25"/>
    <d v="2015-08-22T17:26:21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d v="2015-08-12T15:07:02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0.05"/>
    <n v="62.5"/>
    <d v="2013-10-29T20:01:42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d v="2013-08-14T17:56:2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d v="2016-08-09T07:38:46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0.09"/>
    <n v="170.54545454545453"/>
    <d v="2015-10-19T06:15:5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d v="2014-10-07T18:16:58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d v="2016-02-23T23:39:13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d v="2013-10-03T19:03:16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0.39"/>
    <n v="393.58823529411762"/>
    <d v="2015-01-20T21:19:43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d v="2014-01-11T00:21:41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0.05"/>
    <n v="50"/>
    <d v="2011-12-17T21:46:01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d v="2015-05-06T08:02:5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.0000000000000007E-2"/>
    <n v="47.875"/>
    <d v="2015-02-02T02:00:2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d v="2013-02-26T13:19:23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0.03"/>
    <n v="20.502500000000001"/>
    <d v="2014-04-24T18:11:35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0.02"/>
    <n v="9"/>
    <d v="2013-09-17T13:38:05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0.01"/>
    <n v="56.571428571428569"/>
    <d v="2014-01-15T22:43:2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d v="2013-12-26T17:09: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0.64"/>
    <n v="40"/>
    <d v="2015-04-13T16:53:35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d v="2015-02-03T19:47:59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0.01"/>
    <n v="16.399999999999999"/>
    <d v="2014-10-26T17:12:51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d v="2012-03-03T00:03:42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0.01"/>
    <n v="20.333333333333332"/>
    <d v="2013-09-30T16:40:0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d v="2014-07-17T18:25:1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0.08"/>
    <n v="16.755102040816325"/>
    <d v="2013-04-14T16:47:40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d v="2011-09-14T15:22:07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d v="2014-04-30T13:01:1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d v="2011-06-11T03:02:21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0.02"/>
    <n v="113.63636363636364"/>
    <d v="2011-07-26T17:02:3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d v="2016-04-28T20:22:15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0.27"/>
    <n v="17.25"/>
    <d v="2014-06-11T02:52:54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0.01"/>
    <n v="15.2"/>
    <d v="2012-08-08T22:37:44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0.22"/>
    <n v="110.64102564102564"/>
    <d v="2012-08-14T16:18:54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d v="2012-05-12T04:01:23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d v="2014-07-07T23:45:2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0.01"/>
    <n v="25.5"/>
    <d v="2013-11-27T04:01:29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0.12"/>
    <n v="38.476470588235294"/>
    <d v="2014-03-05T17:19:39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0.18"/>
    <n v="28.2"/>
    <d v="2014-07-24T22:08:38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0.03"/>
    <n v="61.5"/>
    <d v="2014-08-18T16:45:19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d v="2017-01-18T07:53:4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d v="2015-04-06T02:04:03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0.02"/>
    <n v="39.569274193548388"/>
    <d v="2014-04-28T23:24:0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d v="2015-03-02T21:51:49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0.33"/>
    <n v="88.8"/>
    <d v="2014-09-22T09:47:15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0.19"/>
    <n v="55.457142857142856"/>
    <d v="2013-07-10T12:00:1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0.06"/>
    <n v="87.142857142857139"/>
    <d v="2012-09-10T16:08:09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d v="2016-03-18T21:31:30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0.5"/>
    <n v="51.224489795918366"/>
    <d v="2012-11-30T04:44:32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45454545454545"/>
    <d v="2015-09-25T22:32:52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0.22"/>
    <n v="66.520080000000007"/>
    <d v="2013-04-17T12:08:19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d v="2014-05-02T22:37:19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d v="2016-12-10T01:18:20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66666666666671"/>
    <d v="2011-12-05T11:33:36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d v="2015-04-20T17:25:3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3333333333334"/>
    <d v="2014-06-09T19:56: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d v="2015-06-16T19:51:4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d v="2013-12-12T22:21:14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0.01"/>
    <n v="10"/>
    <d v="2014-11-02T00:54:25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0.05"/>
    <n v="136.09090909090909"/>
    <d v="2011-11-11T18:17:29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0.1"/>
    <n v="73.461538461538467"/>
    <d v="2009-08-18T21:29:2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0.03"/>
    <n v="53.75"/>
    <d v="2010-03-10T21:15:51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d v="2011-06-09T05:37:3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0.01"/>
    <n v="57.5"/>
    <d v="2012-02-17T13:17:0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0.02"/>
    <n v="12.666666666666666"/>
    <d v="2014-12-18T12:38:2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0.01"/>
    <n v="67"/>
    <d v="2012-02-10T23:36:27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42857142857144"/>
    <d v="2015-11-10T02:21:26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d v="2013-07-11T13:15:20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0.03"/>
    <n v="64"/>
    <d v="2012-09-04T23:00:5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0.01"/>
    <n v="133.33333333333334"/>
    <d v="2012-03-27T00:35:01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d v="2015-05-29T15:09:3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d v="2016-01-31T04:13:59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0.03"/>
    <n v="30"/>
    <d v="2013-03-07T07:16:22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d v="2016-10-06T17:48:4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0.14000000000000001"/>
    <n v="102.38235294117646"/>
    <d v="2016-07-01T15:41:45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0.03"/>
    <n v="16.666666666666668"/>
    <d v="2014-07-10T14:44:07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0.25"/>
    <n v="725.02941176470586"/>
    <d v="2015-11-19T11:46:41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d v="2015-03-28T18:41:2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0.01"/>
    <n v="68.333333333333329"/>
    <d v="2017-01-03T14:46:0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d v="2015-08-07T14:47:04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0.23"/>
    <n v="39.228571428571428"/>
    <d v="2012-11-05T09:23:41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.02"/>
    <n v="150.14705882352942"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.05"/>
    <n v="93.428571428571431"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.1499999999999999"/>
    <n v="110.96774193548387"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.21"/>
    <n v="71.785714285714292"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.0900000000000001"/>
    <n v="29.258076923076924"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"/>
    <n v="1000"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.1399999999999999"/>
    <n v="74.347826086956516"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.01"/>
    <n v="63.829113924050631"/>
    <d v="2017-01-18T04:56:06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.1599999999999999"/>
    <n v="44.333333333333336"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.3"/>
    <n v="86.944444444444443"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.08"/>
    <n v="126.55172413793103"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"/>
    <n v="129.03225806451613"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.23"/>
    <n v="71.242774566473983"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"/>
    <n v="117.88235294117646"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.05"/>
    <n v="327.08333333333331"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.03"/>
    <n v="34.745762711864408"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.18"/>
    <n v="100.06410256410257"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.21"/>
    <n v="40.847457627118644"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.02"/>
    <n v="252.01666666666668"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.01"/>
    <n v="25.161000000000001"/>
    <d v="2016-06-14T01:11:47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d v="2015-01-05T19:36:46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0.01"/>
    <n v="25"/>
    <d v="2015-09-29T01:07:14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d v="2016-03-04T17:41:56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d v="2014-10-02T02:12:4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0.01"/>
    <n v="3"/>
    <d v="2016-06-04T15:46:00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0.27"/>
    <n v="402.70588235294116"/>
    <d v="2015-10-06T14:13:09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d v="2015-09-02T16:01:5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d v="2016-01-11T16:42:44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d v="2015-09-29T21:40: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0.03"/>
    <n v="8.5"/>
    <d v="2015-06-08T15:17:02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0.01"/>
    <n v="8.75"/>
    <d v="2017-01-18T16:17:25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0.05"/>
    <n v="135.03571428571428"/>
    <d v="2015-06-18T06:37:04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d v="2015-11-10T14:48:16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d v="2014-10-15T17:16:31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0.37"/>
    <n v="64.36363636363636"/>
    <d v="2014-09-19T16:26:12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d v="2016-05-13T08:29:03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0.03"/>
    <n v="200"/>
    <d v="2015-12-07T20:38:37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0.01"/>
    <n v="68.3"/>
    <d v="2016-11-02T22:36:43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d v="2015-02-22T21:11:4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d v="2015-11-13T06:47:4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d v="2014-11-17T18:30:45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d v="2015-09-21T15:48:33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d v="2016-11-18T09:20:15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d v="2015-01-18T01:40:47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d v="2016-02-11T22:37:55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d v="2015-06-10T18:50:49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d v="2016-06-14T16:25: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d v="2014-12-02T20:13:14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0.01"/>
    <n v="49"/>
    <d v="2015-12-10T22:07:03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0.01"/>
    <n v="20"/>
    <d v="2015-12-02T20:20:12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d v="2016-01-19T19:09:2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d v="2015-07-07T19:35:23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d v="2015-10-05T17:11:28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4444444444443"/>
    <d v="2014-11-20T01:12:11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0.01"/>
    <n v="20"/>
    <d v="2016-09-19T10:38:27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d v="2015-05-14T16:37:23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d v="2015-01-27T11:19:12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d v="2016-03-21T14:08:22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d v="2015-08-14T13:53:13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0.01"/>
    <n v="35"/>
    <d v="2014-11-25T20:27:0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d v="2016-08-23T21:47:47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d v="2015-02-20T17:45:19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d v="2015-02-17T22:31:27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0.01"/>
    <n v="5"/>
    <d v="2015-02-14T17:11:56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d v="2015-10-06T09:22:57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0.01"/>
    <n v="14"/>
    <d v="2015-01-16T20:30:07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0.09"/>
    <n v="389.28571428571428"/>
    <d v="2015-03-17T18:10:33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0.03"/>
    <n v="150.5"/>
    <d v="2016-09-18T18:28:06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d v="2015-06-23T14:44:5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0.04"/>
    <n v="24.777777777777779"/>
    <d v="2016-01-08T13:18:51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d v="2015-06-22T13:02:1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0.03"/>
    <n v="250"/>
    <d v="2014-11-03T05:34:20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0.23"/>
    <n v="16.428571428571427"/>
    <d v="2015-03-07T16:15:45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d v="2016-03-17T18:43:26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d v="2015-03-20T01:40:38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d v="2016-10-03T21:31:3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d v="2016-06-24T16:55:35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0.34"/>
    <n v="121.42857142857143"/>
    <d v="2014-11-05T00:03:01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d v="2015-02-12T19:30:02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0.02"/>
    <n v="100"/>
    <d v="2015-03-10T19:09:22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0.01"/>
    <n v="23.333333333333332"/>
    <d v="2014-11-26T20:35:39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d v="2015-05-19T19:03:35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0.04"/>
    <n v="45.386153846153846"/>
    <d v="2014-07-15T15:20:2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d v="2014-07-29T00:50:56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0.03"/>
    <n v="16.375"/>
    <d v="2015-07-09T08:35:08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d v="2015-04-08T15:36:49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d v="2015-10-23T19:48:5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0.01"/>
    <n v="292.2"/>
    <d v="2015-05-16T22:06:2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0.01"/>
    <n v="5"/>
    <d v="2015-10-30T00:49:04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d v="2015-11-20T13:27:17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d v="2016-08-03T00:45:46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0.21"/>
    <n v="105.93388429752066"/>
    <d v="2015-08-31T11:55:2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d v="2017-01-26T09:01:47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0.03"/>
    <n v="20"/>
    <d v="2015-03-24T08:14:03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d v="2015-11-09T19:26:43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d v="2014-09-26T15:36:30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0.01"/>
    <n v="300"/>
    <d v="2014-07-11T17:12:18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0.01"/>
    <n v="87"/>
    <d v="2016-06-07T23:42:17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0.06"/>
    <n v="37.888888888888886"/>
    <d v="2016-06-11T18:35:38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d v="2017-02-24T21:29:37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0.17"/>
    <n v="111.41025641025641"/>
    <d v="2015-07-13T13:25:39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d v="2016-01-15T07:21:51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d v="2014-06-13T16:37:3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6666666666667"/>
    <d v="2016-04-14T15:18:2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d v="2015-08-07T14:52:01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0.01"/>
    <n v="76.666666666666671"/>
    <d v="2016-04-29T18:32:09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d v="2015-10-26T15:49:25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0.12"/>
    <n v="49.8"/>
    <d v="2016-05-17T07:11:02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d v="2015-01-27T22:17:09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d v="2015-03-13T02:12:42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d v="2015-05-07T10:55:5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d v="2017-01-27T23:05:18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d v="2017-01-24T14:14:22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d v="2014-08-14T13:59:55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.44"/>
    <n v="50.5"/>
    <d v="2016-11-09T10:05:15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.19"/>
    <n v="151.31746031746033"/>
    <d v="2015-07-14T13:40:48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.6"/>
    <n v="134.3592456301748"/>
    <d v="2015-07-14T15:37:54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.06"/>
    <n v="174.02631578947367"/>
    <d v="2015-04-06T15:24:35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"/>
    <n v="73.486268364348675"/>
    <d v="2014-09-16T15:58:59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.79"/>
    <n v="23.518987341772153"/>
    <d v="2016-07-13T00:37:54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.32"/>
    <n v="39.074444444444445"/>
    <d v="2014-07-12T20:27:47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.07"/>
    <n v="125.94117647058823"/>
    <d v="2016-02-16T18:25:49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.27"/>
    <n v="1644"/>
    <d v="2014-09-09T16:38:2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.4"/>
    <n v="42.670731707317074"/>
    <d v="2014-08-26T21:53:3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.1200000000000001"/>
    <n v="35.125"/>
    <d v="2014-10-20T00:53: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.01"/>
    <n v="239.35238095238094"/>
    <d v="2014-11-13T00:25:1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"/>
    <n v="107.64285714285714"/>
    <d v="2016-11-01T16:34:10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.41"/>
    <n v="95.830623306233065"/>
    <d v="2015-07-14T14:50:4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.67"/>
    <n v="31.663376110562684"/>
    <d v="2015-06-08T22:58:33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.47"/>
    <n v="42.886861313868614"/>
    <d v="2015-02-10T22:58:32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.14"/>
    <n v="122.73563218390805"/>
    <d v="2016-02-17T19:18:39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.26"/>
    <n v="190.45454545454547"/>
    <d v="2015-11-23T20:17:52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.04"/>
    <n v="109.33695652173913"/>
    <d v="2015-06-24T03:51:29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.01"/>
    <n v="143.66666666666666"/>
    <d v="2015-07-24T14:14:55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0.03"/>
    <n v="84.944444444444443"/>
    <d v="2014-10-10T17:47:5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0.01"/>
    <n v="10.555555555555555"/>
    <d v="2016-09-23T15:29:19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d v="2014-12-17T10:30:47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d v="2015-06-18T20:14:16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0.08"/>
    <n v="31.172413793103448"/>
    <d v="2015-03-14T15:59:35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0.19"/>
    <n v="155.33333333333334"/>
    <d v="2016-11-14T17:04:21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d v="2014-07-18T19:58:18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0.1"/>
    <n v="178.92857142857142"/>
    <d v="2016-09-19T08:57:43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0.05"/>
    <n v="27.36"/>
    <d v="2015-03-27T19:57:02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0.22"/>
    <n v="1536.25"/>
    <d v="2016-06-06T15:00:5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0.28999999999999998"/>
    <n v="84.99677419354839"/>
    <d v="2016-05-16T17:02:0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0.39"/>
    <n v="788.5333333333333"/>
    <d v="2014-12-11T16:37:32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0.22"/>
    <n v="50.29767441860465"/>
    <d v="2014-12-01T05:16:04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3333333333329"/>
    <d v="2014-07-18T20:10:17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d v="2014-06-13T02:47:07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0.15"/>
    <n v="34.269230769230766"/>
    <d v="2014-12-02T22:20:0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0.01"/>
    <n v="61.291666666666664"/>
    <d v="2015-01-08T18:26:21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0.26"/>
    <n v="133.25"/>
    <d v="2016-05-14T09:41:35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0.04"/>
    <n v="65.17647058823529"/>
    <d v="2016-04-21T09:02:1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0.15"/>
    <n v="93.90425531914893"/>
    <d v="2016-07-05T16:41:4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0.26"/>
    <n v="150.65116279069767"/>
    <d v="2014-08-13T12:02:11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d v="2016-09-26T19:20:04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d v="2017-02-12T18:22:0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0.01"/>
    <n v="99.333333333333329"/>
    <d v="2016-09-21T21:36:04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.0000000000000007E-2"/>
    <n v="177.39259259259259"/>
    <d v="2014-06-19T11:21:31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0.28000000000000003"/>
    <n v="55.3"/>
    <d v="2014-11-28T20:47:52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d v="2015-07-04T16:09:3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0.04"/>
    <n v="591.66666666666663"/>
    <d v="2016-12-07T18:00:53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0.73"/>
    <n v="405.5"/>
    <d v="2015-09-15T02:30:53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0.57999999999999996"/>
    <n v="343.14732142857144"/>
    <d v="2016-11-01T16:01:37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0.12"/>
    <n v="72.588235294117652"/>
    <d v="2016-07-28T15:14:01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0.01"/>
    <n v="26"/>
    <d v="2015-06-03T00:40:46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.0000000000000007E-2"/>
    <n v="6.4975124378109452"/>
    <d v="2016-11-22T09:01:03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0.35"/>
    <n v="119.38513513513513"/>
    <d v="2015-03-31T19:23:47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85714285714292"/>
    <d v="2017-01-02T15:55:59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0.01"/>
    <n v="90.857142857142861"/>
    <d v="2014-10-01T12:30:20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d v="2014-06-25T22:15:02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0.46"/>
    <n v="20.342105263157894"/>
    <d v="2016-01-19T12:33:09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0.15"/>
    <n v="530.68965517241384"/>
    <d v="2014-08-15T22:20:45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0.82"/>
    <n v="120.39184269662923"/>
    <d v="2013-10-16T11:39:0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0.03"/>
    <n v="13"/>
    <d v="2016-12-11T16:31:21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0.27"/>
    <n v="291.33333333333331"/>
    <d v="2014-06-23T15:54: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0.31"/>
    <n v="124.9191891891892"/>
    <d v="2016-10-25T17:26:27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0.06"/>
    <n v="119.57142857142857"/>
    <d v="2016-12-07T22:49:09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0.01"/>
    <n v="120.25"/>
    <d v="2016-12-22T04:37:48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0.01"/>
    <n v="195.4"/>
    <d v="2016-12-22T11:47:58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d v="2016-11-02T23:53:03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0.79"/>
    <n v="117.69868421052631"/>
    <d v="2016-11-22T15:55:2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0.22"/>
    <n v="23.948509485094849"/>
    <d v="2014-07-15T13:56:40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d v="2014-11-05T00:59:1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d v="2014-07-17T23:38:22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0.34"/>
    <n v="99.973372781065095"/>
    <d v="2016-11-04T11:01:08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d v="2016-01-15T16:20:3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0.01"/>
    <n v="199"/>
    <d v="2016-05-06T12:42:1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0.15"/>
    <n v="80.321428571428569"/>
    <d v="2016-12-30T18:54:42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0.05"/>
    <n v="115.75"/>
    <d v="2015-09-26T02:10:4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0.1"/>
    <n v="44.6875"/>
    <d v="2014-10-28T15:48:27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d v="2014-08-06T20:30:02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0.01"/>
    <n v="22.5"/>
    <d v="2017-01-17T20:17:2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0.01"/>
    <n v="19.399999999999999"/>
    <d v="2016-02-09T00:57:56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.44"/>
    <n v="66.707317073170728"/>
    <d v="2012-01-01T15:34:51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.22"/>
    <n v="84.142857142857139"/>
    <d v="2014-06-17T13:43:27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.32"/>
    <n v="215.72549019607843"/>
    <d v="2012-03-09T19:19:38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.0900000000000001"/>
    <n v="54.69"/>
    <d v="2015-06-29T19:35:49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.05"/>
    <n v="51.62944055944056"/>
    <d v="2011-05-31T15:19:23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"/>
    <n v="143.35714285714286"/>
    <d v="2015-11-13T15:01:52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.01"/>
    <n v="72.428571428571431"/>
    <d v="2013-03-13T01:01:27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.56"/>
    <n v="36.530201342281877"/>
    <d v="2012-12-04T00:29: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.06"/>
    <n v="60.903461538461535"/>
    <d v="2011-07-07T20:05:57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.31"/>
    <n v="43.55"/>
    <d v="2012-07-21T04:27:41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.32"/>
    <n v="99.766037735849054"/>
    <d v="2011-11-07T17:53:11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.26"/>
    <n v="88.732394366197184"/>
    <d v="2011-12-02T19:05:47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.6"/>
    <n v="4.9230769230769234"/>
    <d v="2013-07-31T10:11:01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.2"/>
    <n v="17.822485207100591"/>
    <d v="2013-11-20T10:04:52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.26"/>
    <n v="187.19298245614036"/>
    <d v="2015-04-08T03:57:0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.1399999999999999"/>
    <n v="234.80786026200875"/>
    <d v="2014-11-03T00:42:26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.15"/>
    <n v="105.04629629629629"/>
    <d v="2013-11-01T17:37:20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.22"/>
    <n v="56.666666666666664"/>
    <d v="2014-01-28T06:36:2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.07"/>
    <n v="39.048780487804876"/>
    <d v="2014-10-31T14:29:54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.58"/>
    <n v="68.345323741007192"/>
    <d v="2014-07-09T12:03:4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.07"/>
    <n v="169.57894736842104"/>
    <d v="2015-06-07T03:31:22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.02"/>
    <n v="141.42340425531913"/>
    <d v="2013-05-07T15:33:26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.1100000000000001"/>
    <n v="67.391304347826093"/>
    <d v="2014-02-19T22:01:5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.48"/>
    <n v="54.266666666666666"/>
    <d v="2012-03-22T17:01:2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.02"/>
    <n v="82.516129032258064"/>
    <d v="2012-11-13T22:58: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.79"/>
    <n v="53.729729729729726"/>
    <d v="2013-04-03T13:44:0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.1100000000000001"/>
    <n v="34.206185567010309"/>
    <d v="2012-09-05T01:01:49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"/>
    <n v="127.32727272727273"/>
    <d v="2014-12-15T13:10:19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"/>
    <n v="45.56818181818182"/>
    <d v="2014-07-11T20:19: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.06"/>
    <n v="95.963636363636368"/>
    <d v="2016-12-29T22:35:30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.03"/>
    <n v="77.271186440677965"/>
    <d v="2013-01-25T21:04:32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.19"/>
    <n v="57.338709677419352"/>
    <d v="2011-06-19T15:07:55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.1200000000000001"/>
    <n v="53.19047619047619"/>
    <d v="2016-09-26T10:06:57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.28"/>
    <n v="492.30769230769232"/>
    <d v="2015-01-15T14:09:51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.04"/>
    <n v="42.346938775510203"/>
    <d v="2012-12-06T17:58:4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.02"/>
    <n v="37.466029411764708"/>
    <d v="2013-04-19T14:31:17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.18"/>
    <n v="37.454545454545453"/>
    <d v="2011-02-16T18:24:19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.38"/>
    <n v="33.055555555555557"/>
    <d v="2012-11-22T01:18:34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.02"/>
    <n v="134.21052631578948"/>
    <d v="2010-09-08T20:04:2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.02"/>
    <n v="51.474747474747474"/>
    <d v="2014-05-30T07:55:3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d v="2016-10-27T18:20:13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0.05"/>
    <n v="39.166666666666664"/>
    <d v="2014-01-03T18:02:0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d v="2016-11-16T20:36:10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d v="2013-07-16T10:43:2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d v="2015-08-11T04:09:21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0.36"/>
    <n v="57.295454545454547"/>
    <d v="2014-09-19T13:01:24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d v="2015-01-17T18:48:03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0.04"/>
    <n v="59"/>
    <d v="2015-04-21T03:26:5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d v="2013-11-16T04:58:10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0.41"/>
    <n v="31.846153846153847"/>
    <d v="2013-11-26T23:54:5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d v="2013-01-15T23:59:29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d v="2015-12-11T19:46:42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0.03"/>
    <n v="50"/>
    <d v="2009-09-12T01:21:59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0.01"/>
    <n v="16"/>
    <d v="2015-04-06T17:39:45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0.7"/>
    <n v="39"/>
    <d v="2014-01-24T18:43:38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0.02"/>
    <n v="34"/>
    <d v="2011-11-16T01:26:3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0.51"/>
    <n v="63.122807017543863"/>
    <d v="2015-09-03T16:27:25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0.01"/>
    <n v="7"/>
    <d v="2013-07-01T23:32:5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d v="2014-03-31T16:51:20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0.03"/>
    <n v="66.666666666666671"/>
    <d v="2010-09-15T16:25:05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.04"/>
    <n v="38.518518518518519"/>
    <d v="2011-04-03T16:10:25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.33"/>
    <n v="42.609200000000001"/>
    <d v="2013-05-09T00:01:1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"/>
    <n v="50"/>
    <d v="2012-07-26T18:11:4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.48"/>
    <n v="63.485714285714288"/>
    <d v="2012-03-19T18:34:09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.03"/>
    <n v="102.5"/>
    <d v="2014-02-05T03:35:19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.81"/>
    <n v="31.142758620689655"/>
    <d v="2013-01-29T14:15:1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.43"/>
    <n v="162.27272727272728"/>
    <d v="2012-03-15T01:20:34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.1399999999999999"/>
    <n v="80.588235294117652"/>
    <d v="2013-10-02T15:03:4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.04"/>
    <n v="59.85441176470588"/>
    <d v="2012-05-30T00:09:4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.0900000000000001"/>
    <n v="132.85714285714286"/>
    <d v="2013-01-03T04:28:00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.44"/>
    <n v="92.547820512820508"/>
    <d v="2013-01-02T01:08:5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.04"/>
    <n v="60.859375"/>
    <d v="2013-10-10T18:44:06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"/>
    <n v="41.851833333333339"/>
    <d v="2013-10-08T20:58:03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.03"/>
    <n v="88.325937499999995"/>
    <d v="2013-06-17T17:47:2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.05"/>
    <n v="158.96226415094338"/>
    <d v="2011-07-12T02:45:37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.1200000000000001"/>
    <n v="85.054347826086953"/>
    <d v="2012-02-24T14:42:46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.01"/>
    <n v="112.61111111111111"/>
    <d v="2013-08-16T21:11:2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.08"/>
    <n v="45.436619718309856"/>
    <d v="2012-03-28T23:51:28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.1499999999999999"/>
    <n v="46.218390804597703"/>
    <d v="2014-08-31T14:09:4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"/>
    <n v="178.60714285714286"/>
    <d v="2012-03-28T16:00:46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.52"/>
    <n v="40.75"/>
    <d v="2014-08-12T10:24:14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.1200000000000001"/>
    <n v="43.733921568627444"/>
    <d v="2011-06-01T19:05:20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.01"/>
    <n v="81.066666666666663"/>
    <d v="2012-08-02T00:32:04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.23"/>
    <n v="74.60526315789474"/>
    <d v="2011-05-02T22:47:58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"/>
    <n v="305.55555555555554"/>
    <d v="2011-07-06T02:32:0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.05"/>
    <n v="58.333333333333336"/>
    <d v="2011-05-27T19:45:12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.04"/>
    <n v="117.67605633802818"/>
    <d v="2011-08-08T16:35:39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.05"/>
    <n v="73.771929824561397"/>
    <d v="2017-01-24T15:05:1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"/>
    <n v="104.65116279069767"/>
    <d v="2014-11-19T02:24:46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.04"/>
    <n v="79.82692307692308"/>
    <d v="2013-12-20T20:00:30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.05"/>
    <n v="58.333333333333336"/>
    <d v="2012-08-02T01:21:02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.04"/>
    <n v="86.666666666666671"/>
    <d v="2013-06-18T15:26:42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.52"/>
    <n v="27.606060606060606"/>
    <d v="2013-01-08T00:25:5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.6"/>
    <n v="24.999375000000001"/>
    <d v="2012-06-20T23:02:4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.27"/>
    <n v="45.464285714285715"/>
    <d v="2011-05-16T17:50:01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.07"/>
    <n v="99.534883720930239"/>
    <d v="2014-10-02T22:01:4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.1499999999999999"/>
    <n v="39.31"/>
    <d v="2013-03-08T20:54:0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.37"/>
    <n v="89.419999999999987"/>
    <d v="2012-01-17T14:23:31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.56"/>
    <n v="28.684210526315791"/>
    <d v="2012-07-30T21:11:21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.0900000000000001"/>
    <n v="31.071428571428573"/>
    <d v="2013-12-11T23:57:3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.34"/>
    <n v="70.55263157894737"/>
    <d v="2014-05-09T20:12:22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"/>
    <n v="224.12820512820514"/>
    <d v="2015-03-30T22:07:45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.19"/>
    <n v="51.811594202898547"/>
    <d v="2012-09-05T22:44:10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.8"/>
    <n v="43.515151515151516"/>
    <d v="2015-02-20T23:20:52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.34"/>
    <n v="39.816666666666663"/>
    <d v="2010-03-13T05:48:38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"/>
    <n v="126.8080808080808"/>
    <d v="2012-10-04T07:21:24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.01"/>
    <n v="113.87755102040816"/>
    <d v="2012-03-05T00:55:30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.03"/>
    <n v="28.181818181818183"/>
    <d v="2012-01-19T11:21:4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.07"/>
    <n v="36.60526315789474"/>
    <d v="2012-06-13T01:13:02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.04"/>
    <n v="32.5"/>
    <d v="2016-05-14T19:14:00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.08"/>
    <n v="60.65625"/>
    <d v="2013-02-20T12:37:05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.33"/>
    <n v="175"/>
    <d v="2012-03-28T15:31:34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.01"/>
    <n v="97.993896103896105"/>
    <d v="2011-11-22T16:12:15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.02"/>
    <n v="148.78048780487805"/>
    <d v="2014-03-20T21:04:35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.31"/>
    <n v="96.08"/>
    <d v="2013-05-28T19:44:52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.17"/>
    <n v="58.625"/>
    <d v="2012-04-06T10:59:18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.01"/>
    <n v="109.70695652173914"/>
    <d v="2013-09-07T01:21:58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.22"/>
    <n v="49.112903225806448"/>
    <d v="2014-04-01T23:57:42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.45"/>
    <n v="47.672131147540981"/>
    <d v="2011-12-18T21:33:05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.17"/>
    <n v="60.737812499999997"/>
    <d v="2012-08-23T18:19:16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.2"/>
    <n v="63.37715789473684"/>
    <d v="2016-08-25T05:26:27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.01"/>
    <n v="53.893617021276597"/>
    <d v="2014-10-11T20:07:4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.04"/>
    <n v="66.871794871794876"/>
    <d v="2013-09-09T14:13:03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.67"/>
    <n v="63.102362204724407"/>
    <d v="2016-11-21T06:11:20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.94"/>
    <n v="36.628930817610062"/>
    <d v="2014-09-23T16:25:52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.2"/>
    <n v="34.005706214689269"/>
    <d v="2016-07-27T04:56:36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.22"/>
    <n v="28.553404255319148"/>
    <d v="2014-02-24T09:24:15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"/>
    <n v="10"/>
    <d v="2015-06-10T19:09:3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"/>
    <n v="18.75"/>
    <d v="2015-03-15T19:00:33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.2"/>
    <n v="41.704347826086959"/>
    <d v="2015-02-16T03:34:24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.55"/>
    <n v="46.669172932330824"/>
    <d v="2016-03-23T19:51:57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.3"/>
    <n v="37.271428571428572"/>
    <d v="2016-06-01T21:07:33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.05"/>
    <n v="59.258064516129032"/>
    <d v="2016-10-13T19:19:55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"/>
    <n v="30"/>
    <d v="2015-01-17T19:58:29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.18"/>
    <n v="65.8623246492986"/>
    <d v="2016-11-28T05:05:46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.03"/>
    <n v="31.914893617021278"/>
    <d v="2016-06-24T03:00:17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.1800000000000002"/>
    <n v="19.464285714285715"/>
    <d v="2016-08-27T07:29:1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"/>
    <n v="50"/>
    <d v="2015-10-14T13:57:11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.44"/>
    <n v="22.737763157894737"/>
    <d v="2015-03-16T17:53:3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.05"/>
    <n v="42.724489795918366"/>
    <d v="2015-05-04T19:41:08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0.18"/>
    <n v="52.916666666666664"/>
    <d v="2013-10-23T11:35:13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0.02"/>
    <n v="50.5"/>
    <d v="2016-08-17T23:10:04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d v="2013-10-12T13:19:08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0.05"/>
    <n v="18"/>
    <d v="2012-01-13T02:49:26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0.42"/>
    <n v="34.177215189873415"/>
    <d v="2013-09-24T02:33:58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0.02"/>
    <n v="22.5"/>
    <d v="2012-11-17T18:33:17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0.18"/>
    <n v="58.18181818181818"/>
    <d v="2015-01-21T15:18:38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0.24"/>
    <n v="109.18181818181819"/>
    <d v="2009-10-02T02:31:46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d v="2013-12-08T00:39:5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0.12"/>
    <n v="346.66666666666669"/>
    <d v="2013-03-09T20:17:37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d v="2013-08-02T00:32:03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0.05"/>
    <n v="27.083333333333332"/>
    <d v="2013-10-30T13:28:15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0.01"/>
    <n v="32.5"/>
    <d v="2011-01-24T19:48:47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0.01"/>
    <n v="9"/>
    <d v="2012-10-02T04:00:40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0.24"/>
    <n v="34.761904761904759"/>
    <d v="2013-04-04T14:00:3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d v="2015-09-01T17:22:11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0.41"/>
    <n v="28.577777777777779"/>
    <d v="2013-01-02T11:55:27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0.68"/>
    <n v="46.586206896551722"/>
    <d v="2013-11-19T18:56:00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0.01"/>
    <n v="32.5"/>
    <d v="2010-11-23T05:35:24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0.31"/>
    <n v="21.466666666666665"/>
    <d v="2012-05-08T19:55:0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0.03"/>
    <n v="14.125"/>
    <d v="2012-09-27T07:42:18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0.01"/>
    <n v="30"/>
    <d v="2011-11-30T06:01:2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0.2"/>
    <n v="21.571428571428573"/>
    <d v="2011-08-04T20:39:10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0.4"/>
    <n v="83.375"/>
    <d v="2016-01-02T22:27:15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0.01"/>
    <n v="10"/>
    <d v="2012-03-13T19:15:46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0.75"/>
    <n v="35.714285714285715"/>
    <d v="2016-12-09T22:35:11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0.41"/>
    <n v="29.285714285714285"/>
    <d v="2016-08-21T20:53:33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d v="2012-04-27T23:00:5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.0000000000000007E-2"/>
    <n v="18"/>
    <d v="2011-07-27T18:04:45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0.09"/>
    <n v="73.760000000000005"/>
    <d v="2014-09-05T18:49:0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0.04"/>
    <n v="31.25"/>
    <d v="2013-10-22T16:46:19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0.03"/>
    <n v="28.888888888888889"/>
    <d v="2014-07-22T00:45:30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0.41"/>
    <n v="143.8235294117647"/>
    <d v="2010-05-06T04:48:03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0.1"/>
    <n v="40"/>
    <d v="2015-03-02T21:32:4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0.39"/>
    <n v="147.81132075471697"/>
    <d v="2016-05-06T23:33:30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0.02"/>
    <n v="27.857142857142858"/>
    <d v="2010-09-10T03:03:49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0.4"/>
    <n v="44.444444444444443"/>
    <d v="2015-08-02T20:57:0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d v="2012-10-29T16:31:48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0.03"/>
    <n v="35"/>
    <d v="2011-12-01T18:11:50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0.37"/>
    <n v="35"/>
    <d v="2011-04-13T02:22:42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d v="2016-02-29T20:23:2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d v="2010-04-23T19:28:34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d v="2014-07-09T23:10:2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0.03"/>
    <n v="40"/>
    <d v="2012-08-28T19:06:20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3333333333336"/>
    <d v="2015-12-04T01:55:37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0.03"/>
    <n v="32.666666666666664"/>
    <d v="2010-11-25T05:45:26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d v="2014-02-11T04:33:10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d v="2010-06-11T19:14:15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0.03"/>
    <n v="65"/>
    <d v="2012-06-21T16:34:00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0.22"/>
    <n v="24.6"/>
    <d v="2017-01-02T13:05:19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d v="2014-01-03T00:07:25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0.01"/>
    <n v="15"/>
    <d v="2012-10-12T02:37:2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.0000000000000007E-2"/>
    <n v="82.583333333333329"/>
    <d v="2012-04-05T03:20:19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d v="2012-07-26T18:19:07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0.06"/>
    <n v="41.666666666666664"/>
    <d v="2012-01-29T16:18:34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d v="2010-09-13T20:28:54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0.01"/>
    <n v="30"/>
    <d v="2014-06-12T22:38:50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0.05"/>
    <n v="19.600000000000001"/>
    <d v="2014-11-01T21:59:21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0.01"/>
    <n v="100"/>
    <d v="2012-11-14T15:24:0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d v="2013-10-15T16:07:02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0.31"/>
    <n v="231.75"/>
    <d v="2011-10-31T04:06: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0.21"/>
    <n v="189.33333333333334"/>
    <d v="2014-08-27T12:43:1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0.02"/>
    <n v="55"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0.11"/>
    <n v="21.8"/>
    <d v="2013-01-14T22:37:4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0.03"/>
    <n v="32"/>
    <d v="2013-10-28T21:08:31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d v="2010-06-09T00:28:50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d v="2012-04-14T19:44:5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0.11"/>
    <n v="56.25"/>
    <d v="2012-09-28T20:41:5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d v="2012-03-10T05:42:4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0.38"/>
    <n v="69"/>
    <d v="2010-05-14T21:58:26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.0000000000000007E-2"/>
    <n v="18.714285714285715"/>
    <d v="2014-02-10T08:38:22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0.15"/>
    <n v="46.033333333333331"/>
    <d v="2013-02-05T23:15:45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0.06"/>
    <n v="60"/>
    <d v="2014-03-13T04:03:29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0.3"/>
    <n v="50.666666666666664"/>
    <d v="2014-04-04T17:41:2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0.01"/>
    <n v="25"/>
    <d v="2015-12-30T08:00:29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d v="2011-12-06T00:34:49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0.01"/>
    <n v="20"/>
    <d v="2013-10-04T19:09:1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d v="2012-08-03T11:30:4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0.01"/>
    <n v="20"/>
    <d v="2013-05-22T18:18:58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0.17"/>
    <n v="110.28571428571429"/>
    <d v="2015-06-27T00:12:06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0.02"/>
    <n v="37.451612903225808"/>
    <d v="2017-01-11T02:19:05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0.09"/>
    <n v="41.75"/>
    <d v="2016-01-13T20:14:20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0.1"/>
    <n v="24.083333333333332"/>
    <d v="2016-10-30T16:01:45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0.13"/>
    <n v="69.40625"/>
    <d v="2016-03-15T14:00:50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0.02"/>
    <n v="155.25"/>
    <d v="2016-12-28T20:57:06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0.02"/>
    <n v="57.2"/>
    <d v="2016-08-10T18:00:48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d v="2016-05-01T18:45:0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0.12"/>
    <n v="60"/>
    <d v="2016-02-11T19:52:44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0.01"/>
    <n v="39"/>
    <d v="2015-12-23T01:02:56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0.28000000000000003"/>
    <n v="58.416666666666664"/>
    <d v="2015-12-18T18:01:01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0.38"/>
    <n v="158.63636363636363"/>
    <d v="2016-04-20T15:41:1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0.4"/>
    <n v="99.857142857142861"/>
    <d v="2016-10-19T14:43:3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0.01"/>
    <n v="25.2"/>
    <d v="2014-12-26T03:56:39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0.43"/>
    <n v="89.191780821917803"/>
    <d v="2015-07-09T20:00:39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0.06"/>
    <n v="182.6236559139785"/>
    <d v="2016-08-04T07:05:00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0.02"/>
    <n v="50.647058823529413"/>
    <d v="2015-02-25T21:55:59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0.02"/>
    <n v="33.285714285714285"/>
    <d v="2016-10-17T13:15:33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0.11"/>
    <n v="51.823529411764703"/>
    <d v="2015-03-19T19:16:03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0.39"/>
    <n v="113.62573099415205"/>
    <d v="2014-12-20T04:11:05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0.46"/>
    <n v="136.46276595744681"/>
    <d v="2017-01-31T15:02:35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0.42"/>
    <n v="364.35454545454547"/>
    <d v="2017-01-05T16:38:55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0.28000000000000003"/>
    <n v="19.243243243243242"/>
    <d v="2016-01-04T17:05:53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0.01"/>
    <n v="41.888888888888886"/>
    <d v="2016-09-12T15:15:19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0.01"/>
    <n v="30.310344827586206"/>
    <d v="2015-07-23T15:05:19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0.01"/>
    <n v="49.666666666666664"/>
    <d v="2016-09-24T00:24:06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0.15"/>
    <n v="59.2"/>
    <d v="2016-09-06T15:15:3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0.18"/>
    <n v="43.97530864197531"/>
    <d v="2016-02-22T06:06:14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0.01"/>
    <n v="26.5"/>
    <d v="2014-07-16T20:20:34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0.47"/>
    <n v="1272.7272727272727"/>
    <d v="2017-01-07T07:16:47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0.46"/>
    <n v="164"/>
    <d v="2016-12-17T05:17:33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d v="2015-04-17T17:01:0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0.35"/>
    <n v="153.88888888888889"/>
    <d v="2014-08-05T20:46:38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0.02"/>
    <n v="51.375"/>
    <d v="2015-09-10T00:21:3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0.01"/>
    <n v="93.333333333333329"/>
    <d v="2016-02-24T17:59:16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0.03"/>
    <n v="108.625"/>
    <d v="2016-04-29T16:43:0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0.02"/>
    <n v="160.5"/>
    <d v="2015-06-30T01:24:57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0.34"/>
    <n v="75.75"/>
    <d v="2016-01-22T22:36:3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0.56000000000000005"/>
    <n v="790.83739837398377"/>
    <d v="2016-01-26T07:25:01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0.83"/>
    <n v="301.93916666666667"/>
    <d v="2016-05-16T10:00:2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0.15"/>
    <n v="47.935483870967744"/>
    <d v="2014-10-16T21:42:02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d v="2014-07-10T22:43:42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d v="2016-09-02T18:04:46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0.3"/>
    <n v="171.79329608938548"/>
    <d v="2016-07-23T16:01:25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0.01"/>
    <n v="35.333333333333336"/>
    <d v="2015-02-26T02:46:48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0.06"/>
    <n v="82.086956521739125"/>
    <d v="2015-12-01T23:13:3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0.13"/>
    <n v="110.8695652173913"/>
    <d v="2015-11-16T18:25:00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0.13"/>
    <n v="161.21951219512195"/>
    <d v="2014-05-14T07:04:10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d v="2016-09-01T08:33:45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0.17"/>
    <n v="52.40625"/>
    <d v="2016-08-29T22:24:55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d v="2014-08-04T18:49:24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0.04"/>
    <n v="30.285714285714285"/>
    <d v="2016-06-17T18:09:48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d v="2016-03-08T22:11:59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0.25"/>
    <n v="89.59693877551021"/>
    <d v="2016-10-09T23:09:28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0.02"/>
    <n v="424.45454545454544"/>
    <d v="2014-10-09T06:18:50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.0000000000000007E-2"/>
    <n v="80.666666666666671"/>
    <d v="2014-11-04T22:34:40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0.02"/>
    <n v="13"/>
    <d v="2014-06-27T20:47:40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0.01"/>
    <n v="8.125"/>
    <d v="2014-10-29T02:28:1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0.59"/>
    <n v="153.42794759825327"/>
    <d v="2015-10-05T04:03:21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0.08"/>
    <n v="292.07499999999999"/>
    <d v="2014-10-14T07:11:30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0.02"/>
    <n v="3304"/>
    <d v="2017-01-14T01:26: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.04"/>
    <n v="1300"/>
    <d v="2016-12-16T17:16:53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0.3"/>
    <n v="134.54545454545453"/>
    <d v="2015-11-17T16:25:14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0.16"/>
    <n v="214.06666666666666"/>
    <d v="2017-02-14T17:01:0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0.82"/>
    <n v="216.33684210526314"/>
    <d v="2016-01-19T17:00:27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0.75"/>
    <n v="932.31055900621118"/>
    <d v="2015-09-29T14:59:43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0.06"/>
    <n v="29.25"/>
    <d v="2014-12-04T00:57:52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0.44"/>
    <n v="174.94736842105263"/>
    <d v="2016-11-02T14:00:23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d v="2016-11-28T19:25:15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0.13"/>
    <n v="65"/>
    <d v="2016-05-20T14:30:46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d v="2016-07-10T19:54:2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d v="2014-11-03T21:33:15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.35"/>
    <n v="1389.3561935483872"/>
    <d v="2016-12-10T10:34: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0.35"/>
    <n v="95.911111111111111"/>
    <d v="2015-12-01T20:00:56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0.31"/>
    <n v="191.25"/>
    <d v="2014-11-12T00:03:35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0.03"/>
    <n v="40"/>
    <d v="2015-10-26T21:04:5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0.03"/>
    <n v="74.78947368421052"/>
    <d v="2016-02-22T02:34: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0.23"/>
    <n v="161.11830985915492"/>
    <d v="2015-10-12T16:12:15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0.03"/>
    <n v="88.714285714285708"/>
    <d v="2016-06-14T11:48:53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0.47"/>
    <n v="53.25"/>
    <d v="2015-01-05T23:22:2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.06"/>
    <n v="106.2"/>
    <d v="2015-05-03T01:40:09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.52"/>
    <n v="22.079728033472804"/>
    <d v="2015-09-24T06:02:5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.1499999999999999"/>
    <n v="31.054054054054053"/>
    <d v="2015-04-17T15:31:17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.37"/>
    <n v="36.206106870229007"/>
    <d v="2015-05-21T22:04:21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.19"/>
    <n v="388.9762295081967"/>
    <d v="2016-01-01T13:56:03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.1000000000000001"/>
    <n v="71.848571428571432"/>
    <d v="2015-02-14T20:00:37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"/>
    <n v="57.381803278688523"/>
    <d v="2016-02-26T09:46:5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.03"/>
    <n v="69.666666666666671"/>
    <d v="2014-09-23T00:49:0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.17"/>
    <n v="45.988235294117644"/>
    <d v="2017-01-20T15:03:25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.1200000000000001"/>
    <n v="79.262411347517727"/>
    <d v="2015-02-09T17:05:07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.42"/>
    <n v="43.031446540880502"/>
    <d v="2016-08-29T11:35:49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.07"/>
    <n v="108.48484848484848"/>
    <d v="2015-11-16T18:20:10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.08"/>
    <n v="61.029583333333335"/>
    <d v="2016-05-24T16:00:25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.03"/>
    <n v="50.592592592592595"/>
    <d v="2016-11-14T17:34:40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.3"/>
    <n v="39.157168674698795"/>
    <d v="2016-07-04T04:00:0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.08"/>
    <n v="65.15789473684211"/>
    <d v="2015-01-12T15:23:4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.1200000000000001"/>
    <n v="23.963127962085309"/>
    <d v="2012-12-06T10:46:30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.02"/>
    <n v="48.61904761904762"/>
    <d v="2015-04-25T19:44:22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.45"/>
    <n v="35.73770491803279"/>
    <d v="2016-02-18T05:33:43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.28"/>
    <n v="21.366666666666667"/>
    <d v="2016-11-18T02:37:26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d v="2016-07-28T17:00:09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d v="2014-07-11T01:26:32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0.02"/>
    <n v="10"/>
    <d v="2014-07-31T16:42:28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0.09"/>
    <n v="29.236301369863014"/>
    <d v="2015-04-20T06:04:15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d v="2015-01-07T22:13:21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0.03"/>
    <n v="33.25"/>
    <d v="2014-07-24T20:59:10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d v="2015-11-11T20:26:0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d v="2014-10-06T19:38:35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0.01"/>
    <n v="53"/>
    <d v="2016-08-16T01:16:29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d v="2016-01-13T10:20:45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d v="2016-04-23T19:08:15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0.01"/>
    <n v="15"/>
    <d v="2017-02-09T04:08:52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d v="2015-02-12T21:37:23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d v="2015-02-11T18:57:36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0.01"/>
    <n v="50"/>
    <d v="2015-03-16T21:54:53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d v="2016-03-03T06:38:28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0.95"/>
    <n v="47.5"/>
    <d v="2016-07-05T19:22:21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d v="2016-08-01T00:44:2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0.09"/>
    <n v="65.666666666666671"/>
    <d v="2013-05-23T05:28:23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0.03"/>
    <n v="16.2"/>
    <d v="2014-01-22T09:08:42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0.03"/>
    <n v="34.128378378378379"/>
    <d v="2013-06-20T23:06:22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0.26"/>
    <n v="13"/>
    <d v="2013-11-21T20:32:11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d v="2016-03-11T08:54:24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0.39"/>
    <n v="40.476190476190474"/>
    <d v="2013-10-25T05:30:5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0.01"/>
    <n v="35"/>
    <d v="2012-09-11T00:17:02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d v="2015-10-18T18:04:53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d v="2014-01-06T19:58:17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0.01"/>
    <n v="10"/>
    <d v="2011-09-16T23:09:01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0.06"/>
    <n v="113.56666666666666"/>
    <d v="2013-12-05T04:09:05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0.05"/>
    <n v="15"/>
    <d v="2012-04-06T21:41:56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0.63"/>
    <n v="48.281025641025643"/>
    <d v="2014-07-18T09:04:10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0.28999999999999998"/>
    <n v="43.976047904191617"/>
    <d v="2015-12-15T04:00:11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0.08"/>
    <n v="9"/>
    <d v="2011-06-07T04:42:01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0.03"/>
    <n v="37.666666666666664"/>
    <d v="2016-04-19T13:35:36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0.09"/>
    <n v="18.581632653061224"/>
    <d v="2014-04-11T03:18:5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d v="2014-12-29T22:14:52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0.01"/>
    <n v="18.666666666666668"/>
    <d v="2012-07-11T21:44:48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0.01"/>
    <n v="410"/>
    <d v="2014-06-03T15:49:4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d v="2014-07-09T21:53:2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0.03"/>
    <n v="114"/>
    <d v="2016-02-13T16:06:1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d v="2014-07-25T20:48:1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d v="2014-05-16T17:08:0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0.14000000000000001"/>
    <n v="43.41727891156463"/>
    <d v="2014-03-25T19:11:07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0.08"/>
    <n v="23.959183673469386"/>
    <d v="2015-05-27T04:32:55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d v="2015-04-29T04:27:33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0.13"/>
    <n v="12.5"/>
    <d v="2016-03-11T19:41:1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0.01"/>
    <n v="3"/>
    <d v="2012-12-07T00:37:18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0.14000000000000001"/>
    <n v="10.5625"/>
    <d v="2016-01-27T23:22:17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0.18"/>
    <n v="122.00037037037038"/>
    <d v="2011-09-09T17:07:13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0.05"/>
    <n v="267.80851063829789"/>
    <d v="2013-07-31T12:53:4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0.18"/>
    <n v="74.206896551724142"/>
    <d v="2014-09-03T12:25:54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42857142857144"/>
    <d v="2014-01-21T19:01:1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.0000000000000007E-2"/>
    <n v="81.954545454545453"/>
    <d v="2014-03-14T18:18:15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0.01"/>
    <n v="25"/>
    <d v="2015-04-13T20:04:28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0.03"/>
    <n v="10"/>
    <d v="2016-01-15T02:39:31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3333333333333"/>
    <d v="2016-06-17T18:32:18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0.05"/>
    <n v="17.708333333333332"/>
    <d v="2013-10-30T01:05:25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0.02"/>
    <n v="16.2"/>
    <d v="2016-04-19T05:19:50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0.05"/>
    <n v="80.297297297297291"/>
    <d v="2014-05-12T09:50:21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d v="2014-02-22T03:15:27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0.41"/>
    <n v="23.571428571428573"/>
    <d v="2012-03-05T17:46:1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d v="2014-06-23T20:40:24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0.03"/>
    <n v="34.88095238095238"/>
    <d v="2012-02-13T15:17:1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d v="2016-10-19T18:03:10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0.01"/>
    <n v="23.181818181818183"/>
    <d v="2012-11-07T22:23:42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d v="2015-12-09T04:53:10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0.36"/>
    <n v="100.23371794871794"/>
    <d v="2014-11-20T18:13:31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0.01"/>
    <n v="5"/>
    <d v="2014-07-15T23:27:00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33333333333335"/>
    <d v="2013-09-09T08:18:07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d v="2016-02-29T16:41:3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2"/>
    <d v="2012-04-10T20:20:08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0.08"/>
    <n v="10.375"/>
    <d v="2015-11-25T14:21:53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0.02"/>
    <n v="36.333333333333336"/>
    <d v="2014-03-06T03:59:39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d v="2014-03-24T19:01:04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d v="2011-09-13T20:56:4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d v="2016-02-12T22:25:1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d v="2013-05-16T16:53:45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666666666666665"/>
    <d v="2014-03-20T12:34:08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4285714285715"/>
    <d v="2015-03-31T16:00:51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d v="2015-07-27T14:58:5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0.01"/>
    <n v="5"/>
    <d v="2016-06-14T07:51:34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0.02"/>
    <n v="25.434782608695652"/>
    <d v="2014-10-14T20:30:00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d v="2014-07-08T15:35:17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d v="2016-05-06T06:21:33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666666666666665"/>
    <d v="2014-09-26T23:55:0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d v="2015-11-24T21:47:48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0.14000000000000001"/>
    <n v="110.61538461538461"/>
    <d v="2016-12-02T02:46:11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0.01"/>
    <n v="20"/>
    <d v="2014-07-01T09:46:21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d v="2014-11-15T06:50:28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0.05"/>
    <n v="50"/>
    <d v="2016-07-07T23:44:54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0.06"/>
    <n v="45"/>
    <d v="2015-11-19T16:07:09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0.4"/>
    <n v="253.2051282051282"/>
    <d v="2016-03-24T19:40:21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d v="2017-01-01T21:45:3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d v="2014-12-02T08:20:26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d v="2015-07-07T11:05:21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d v="2015-01-18T00:08:4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d v="2015-11-17T04:38:46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d v="2015-03-30T04:22:0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d v="2014-08-03T17:56:32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0.09"/>
    <n v="44.166666666666664"/>
    <d v="2014-03-25T22:52:5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d v="2014-08-20T23:19:4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3333333333332"/>
    <d v="2016-11-01T04:06:21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d v="2016-05-17T17:02:46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0.1"/>
    <n v="42"/>
    <d v="2015-11-09T22:54:35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d v="2015-08-08T02:27:43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0.06"/>
    <n v="60.733333333333334"/>
    <d v="2015-04-15T17:01: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0.01"/>
    <n v="50"/>
    <d v="2015-05-19T17:08:25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.0000000000000007E-2"/>
    <n v="108.33333333333333"/>
    <d v="2015-08-07T02:36:46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0.01"/>
    <n v="23.5"/>
    <d v="2014-07-15T18:20:08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d v="2015-01-25T01:42:42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0.02"/>
    <n v="50.333333333333336"/>
    <d v="2014-10-06T15:04:40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66666666666666"/>
    <d v="2014-11-09T02:12:0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d v="2015-05-30T17:26:05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0.04"/>
    <n v="60.789473684210527"/>
    <d v="2015-02-26T03:43:06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d v="2015-04-28T15:06:29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d v="2014-08-25T16:24:24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d v="2016-05-19T17:23:0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0.21"/>
    <n v="82.82"/>
    <d v="2014-06-02T05:08:50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0.19"/>
    <n v="358.875"/>
    <d v="2015-05-26T11:39:02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0.02"/>
    <n v="61.1875"/>
    <d v="2014-08-12T17:38:15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0.06"/>
    <n v="340"/>
    <d v="2016-08-23T01:17:45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66666666666667"/>
    <d v="2015-01-23T08:29:23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d v="2015-04-30T21:26:1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d v="2014-10-26T19:18:47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d v="2014-07-21T16:22:3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d v="2015-06-29T04:27:37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0.06"/>
    <n v="46.631578947368418"/>
    <d v="2016-04-08T20:12:07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0.03"/>
    <n v="65"/>
    <d v="2015-06-15T17:28:59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d v="2017-01-11T00:28:18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d v="2014-09-15T15:51:36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d v="2014-07-17T21:44:12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0.05"/>
    <n v="640"/>
    <d v="2015-09-28T17:17:07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0.12"/>
    <n v="69.117647058823536"/>
    <d v="2014-05-22T19:21:54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33333333333333"/>
    <d v="2015-01-30T08:08:4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0.04"/>
    <n v="10.5"/>
    <d v="2016-12-24T19:51:28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0.04"/>
    <n v="33.333333333333336"/>
    <d v="2016-10-13T20:40:2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.05"/>
    <n v="61.562666666666665"/>
    <d v="2017-01-06T14:23:3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.05"/>
    <n v="118.73873873873873"/>
    <d v="2015-05-06T20:45:49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.07"/>
    <n v="65.081300813008127"/>
    <d v="2015-04-29T20:43:15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.04"/>
    <n v="130.15714285714284"/>
    <d v="2015-04-15T21:28:43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.61"/>
    <n v="37.776470588235291"/>
    <d v="2016-12-07T16:49:00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.08"/>
    <n v="112.79069767441861"/>
    <d v="2016-06-08T23:29:55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.35"/>
    <n v="51.92307692307692"/>
    <d v="2014-08-01T15:58:45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.0900000000000001"/>
    <n v="89.242424242424249"/>
    <d v="2016-02-19T14:29:20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.9"/>
    <n v="19.333333333333332"/>
    <d v="2017-01-12T12:09:38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.04"/>
    <n v="79.967032967032964"/>
    <d v="2016-02-09T18:37:3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.22"/>
    <n v="56.414565826330531"/>
    <d v="2015-03-09T11:42:59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.35"/>
    <n v="79.411764705882348"/>
    <d v="2015-10-21T08:20:53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.7"/>
    <n v="76.439453125"/>
    <d v="2015-11-18T19:38:59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.5299999999999998"/>
    <n v="121"/>
    <d v="2016-05-13T15:57:14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.61"/>
    <n v="54.616766467065865"/>
    <d v="2015-11-25T14:51:26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.01"/>
    <n v="299.22222222222223"/>
    <d v="2015-06-06T18:30:0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.26"/>
    <n v="58.533980582524272"/>
    <d v="2015-03-26T11:27:36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.02"/>
    <n v="55.371801801801809"/>
    <d v="2016-06-15T14:34:06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.99"/>
    <n v="183.80442804428046"/>
    <d v="2015-05-28T06:55:54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.02"/>
    <n v="165.34653465346534"/>
    <d v="2015-05-01T14:45:27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.03"/>
    <n v="234.78947368421052"/>
    <d v="2015-10-20T17:57:13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.01"/>
    <n v="211.48387096774192"/>
    <d v="2015-05-14T12:09:11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.1499999999999999"/>
    <n v="32.34375"/>
    <d v="2017-02-06T18:37:33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.04"/>
    <n v="123.37588652482269"/>
    <d v="2016-03-01T10:19:33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.55"/>
    <n v="207.06666666666666"/>
    <d v="2016-02-23T17:01:04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.06"/>
    <n v="138.2608695652174"/>
    <d v="2017-01-26T20:18:25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.54"/>
    <n v="493.81553398058253"/>
    <d v="2015-05-08T22:36:12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.01"/>
    <n v="168.5"/>
    <d v="2016-05-25T20:47:4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.29"/>
    <n v="38.867469879518069"/>
    <d v="2015-11-10T22:48:15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.02"/>
    <n v="61.527777777777779"/>
    <d v="2016-12-27T18:08:20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.32"/>
    <n v="105.44"/>
    <d v="2015-04-10T20:10:0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.86"/>
    <n v="71.592003642987251"/>
    <d v="2014-04-30T22:09:16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.46"/>
    <n v="91.882882882882882"/>
    <d v="2015-08-31T14:47:3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.03"/>
    <n v="148.57377049180329"/>
    <d v="2016-06-14T19:25:40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.72"/>
    <n v="174.2134831460674"/>
    <d v="2015-10-01T15:53:20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.59"/>
    <n v="102.86166007905139"/>
    <d v="2016-09-20T11:05:13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.04"/>
    <n v="111.17857142857143"/>
    <d v="2015-07-26T15:05:12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.1100000000000001"/>
    <n v="23.796213592233013"/>
    <d v="2016-11-06T11:24:48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.8"/>
    <n v="81.268115942028984"/>
    <d v="2016-03-01T17:17:27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.1200000000000001"/>
    <n v="116.21465968586388"/>
    <d v="2016-10-11T04:15:09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.0000000000000007E-2"/>
    <n v="58.888888888888886"/>
    <d v="2014-04-07T13:11:42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0.04"/>
    <n v="44"/>
    <d v="2013-08-23T21:44:38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0.04"/>
    <n v="48.424999999999997"/>
    <d v="2014-03-17T20:59:4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d v="2014-07-07T22:03:36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0.28999999999999998"/>
    <n v="61.041666666666664"/>
    <d v="2011-07-30T17:30:0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0.01"/>
    <n v="25"/>
    <d v="2012-03-17T11:02:07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d v="2015-07-08T22:36:08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0.01"/>
    <n v="40"/>
    <d v="2013-08-20T20:21:10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0.12"/>
    <n v="19.333333333333332"/>
    <d v="2012-01-31T22:46:14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d v="2015-01-03T18:55:42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0.03"/>
    <n v="35"/>
    <d v="2013-11-05T03:14:59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d v="2012-08-04T06:47:4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0.18"/>
    <n v="59.333333333333336"/>
    <d v="2011-07-07T14:38:56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d v="2011-12-06T23:06:07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0.03"/>
    <n v="30.125"/>
    <d v="2013-05-15T00:57:37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0.51"/>
    <n v="74.617647058823536"/>
    <d v="2014-10-11T20:06:20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0.01"/>
    <n v="5"/>
    <d v="2011-08-27T03:58:2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0.14000000000000001"/>
    <n v="44.5"/>
    <d v="2011-05-08T21:06:11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.04"/>
    <n v="46.133333333333333"/>
    <d v="2013-03-22T19:48:43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.2"/>
    <n v="141.47058823529412"/>
    <d v="2014-05-15T14:23:54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.17"/>
    <n v="75.483870967741936"/>
    <d v="2011-10-22T01:02:29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.22"/>
    <n v="85.5"/>
    <d v="2013-04-06T07:00:55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.52"/>
    <n v="64.254237288135599"/>
    <d v="2014-05-08T15:45:5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.04"/>
    <n v="64.46913580246914"/>
    <d v="2012-06-07T17:46:51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"/>
    <n v="118.2007874015748"/>
    <d v="2014-07-23T15:25:31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.02"/>
    <n v="82.540540540540547"/>
    <d v="2011-07-27T19:32:47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.38"/>
    <n v="34.170212765957444"/>
    <d v="2013-09-26T23:42:4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.33"/>
    <n v="42.73322081575246"/>
    <d v="2014-08-04T18:48:27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.99"/>
    <n v="94.489361702127653"/>
    <d v="2010-11-05T14:54:46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.02"/>
    <n v="55.697247706422019"/>
    <d v="2013-11-01T20:17:3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.18"/>
    <n v="98.030831024930734"/>
    <d v="2012-01-13T22:03:51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.95"/>
    <n v="92.102272727272734"/>
    <d v="2011-02-13T02:03:10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.13"/>
    <n v="38.175462686567165"/>
    <d v="2013-08-01T14:40:12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.04"/>
    <n v="27.145833333333332"/>
    <d v="2014-05-07T23:17:44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.1399999999999999"/>
    <n v="50.689189189189186"/>
    <d v="2014-01-27T20:13:4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.01"/>
    <n v="38.942307692307693"/>
    <d v="2013-12-30T08:13:47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.25"/>
    <n v="77.638095238095232"/>
    <d v="2014-01-17T18:18:1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.19"/>
    <n v="43.536585365853661"/>
    <d v="2014-02-22T02:01:10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.66"/>
    <n v="31.823529411764707"/>
    <d v="2013-09-30T15:54:43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.19"/>
    <n v="63.184393939393942"/>
    <d v="2010-10-14T15:43:3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"/>
    <n v="190.9"/>
    <d v="2013-12-12T21:02:25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.02"/>
    <n v="140.85534591194968"/>
    <d v="2013-06-24T14:02:38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.17"/>
    <n v="76.92307692307692"/>
    <d v="2013-08-21T20:17:27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.0900000000000001"/>
    <n v="99.15533980582525"/>
    <d v="2016-03-16T19:45:1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.1499999999999999"/>
    <n v="67.881656804733723"/>
    <d v="2012-01-25T20:34:02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.02"/>
    <n v="246.29032258064515"/>
    <d v="2013-10-14T16:24:19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.06"/>
    <n v="189.28571428571428"/>
    <d v="2010-04-06T17:52:59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.04"/>
    <n v="76.666666666666671"/>
    <d v="2014-08-01T17:31:31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.55"/>
    <n v="82.963254817987149"/>
    <d v="2012-07-26T16:33:4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.62"/>
    <n v="62.522107969151669"/>
    <d v="2013-07-03T20:49:47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.04"/>
    <n v="46.06808823529412"/>
    <d v="2009-07-13T16:54:07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.06"/>
    <n v="38.543946731234868"/>
    <d v="2012-07-31T13:29:0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.55"/>
    <n v="53.005263157894738"/>
    <d v="2014-05-27T13:19:26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.1100000000000001"/>
    <n v="73.355396825396824"/>
    <d v="2014-02-12T02:22:50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.1100000000000001"/>
    <n v="127.97523076923076"/>
    <d v="2010-12-01T18:10:5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.1100000000000001"/>
    <n v="104.72972972972973"/>
    <d v="2013-07-08T17:50:3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.24"/>
    <n v="67.671532846715323"/>
    <d v="2013-11-08T11:24:15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.11"/>
    <n v="95.931818181818187"/>
    <d v="2013-02-15T17:13:09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.01"/>
    <n v="65.161290322580641"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.02"/>
    <n v="32.269841269841272"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.08"/>
    <n v="81.25"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.42"/>
    <n v="24.2"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"/>
    <n v="65.868852459016395"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.25"/>
    <n v="36.07692307692308"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.0900000000000001"/>
    <n v="44.186046511627907"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.46"/>
    <n v="104.07142857142857"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.1000000000000001"/>
    <n v="35.96153846153846"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.02"/>
    <n v="127.79166666666667"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.22"/>
    <n v="27.727272727272727"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.02"/>
    <n v="39.828125"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.41"/>
    <n v="52.173913043478258"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.1000000000000001"/>
    <n v="92.037815126050418"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.05"/>
    <n v="63.424242424242422"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.24"/>
    <n v="135.625"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.35"/>
    <n v="168.75"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.03"/>
    <n v="70.862068965517238"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"/>
    <n v="50"/>
    <d v="2016-11-01T01:23:31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.3"/>
    <n v="42.214166666666671"/>
    <d v="2016-07-15T10:35:20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0.4"/>
    <n v="152.41346153846155"/>
    <d v="2017-01-12T04:40:05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0.26"/>
    <n v="90.616279069767444"/>
    <d v="2016-06-22T15:58:28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0.65"/>
    <n v="201.60393258426967"/>
    <d v="2014-11-04T10:58:54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0.12"/>
    <n v="127.93333333333334"/>
    <d v="2016-01-18T12:04:39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0.11"/>
    <n v="29.894736842105264"/>
    <d v="2016-08-29T14:43:3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.1200000000000001"/>
    <n v="367.97142857142859"/>
    <d v="2015-09-10T21:11:08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0.16"/>
    <n v="129.16666666666666"/>
    <d v="2016-07-05T16:00:5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0.32"/>
    <n v="800.7"/>
    <d v="2016-10-26T19:15:19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0.01"/>
    <n v="28"/>
    <d v="2015-03-19T16:52:0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0.31"/>
    <n v="102.01639344262296"/>
    <d v="2016-02-02T17:01:54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0.01"/>
    <n v="184.36363636363637"/>
    <d v="2016-08-22T16:04:20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0.4"/>
    <n v="162.91935483870967"/>
    <d v="2015-10-01T11:57:28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d v="2016-01-24T23:05:09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0.06"/>
    <n v="603.52631578947364"/>
    <d v="2016-05-30T05:39:06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0.15"/>
    <n v="45.407407407407405"/>
    <d v="2014-12-12T01:02:52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0.15"/>
    <n v="97.333333333333329"/>
    <d v="2014-06-26T19:29:25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0.01"/>
    <n v="167.66666666666666"/>
    <d v="2016-12-01T16:34:06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0.01"/>
    <n v="859.85714285714289"/>
    <d v="2016-11-23T17:58:57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d v="2015-04-21T15:45:25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0.09"/>
    <n v="30.272727272727273"/>
    <d v="2016-03-22T16:45:46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0.1"/>
    <n v="54.666666666666664"/>
    <d v="2016-09-13T15:12:3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0.02"/>
    <n v="60.75"/>
    <d v="2016-11-30T02:03:5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0.01"/>
    <n v="102.72727272727273"/>
    <d v="2014-12-01T19:00:28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0.04"/>
    <n v="41.585365853658537"/>
    <d v="2015-04-29T16:17:15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0.02"/>
    <n v="116.53333333333333"/>
    <d v="2016-08-30T15:25:34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0.01"/>
    <n v="45.333333333333336"/>
    <d v="2014-10-23T05:19:05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0.22"/>
    <n v="157.46"/>
    <d v="2016-06-01T06:38:29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0.01"/>
    <n v="100.5"/>
    <d v="2016-07-18T12:05:54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d v="2014-06-16T02:33:45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0.11"/>
    <n v="51.822463768115945"/>
    <d v="2016-02-10T18:34:47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0.2"/>
    <n v="308.75"/>
    <d v="2015-11-05T22:28:22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0.85"/>
    <n v="379.22767857142856"/>
    <d v="2014-11-12T20:43:48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0.49"/>
    <n v="176.36428571428573"/>
    <d v="2017-02-01T13:51:19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0.03"/>
    <n v="66.066666666666663"/>
    <d v="2015-07-03T19:17:13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.0000000000000007E-2"/>
    <n v="89.648648648648646"/>
    <d v="2014-10-24T15:31:55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d v="2014-07-16T14:17:3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0.7"/>
    <n v="382.39130434782606"/>
    <d v="2016-08-30T14:58:37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d v="2015-06-17T19:35:39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.02"/>
    <n v="158.35603715170279"/>
    <d v="2016-06-21T12:38:0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.78"/>
    <n v="40.762589928057551"/>
    <d v="2016-06-01T18:57:19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.25"/>
    <n v="53.571428571428569"/>
    <d v="2014-06-09T19:32:39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.47"/>
    <n v="48.449664429530202"/>
    <d v="2013-05-28T01:49:11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.02"/>
    <n v="82.41935483870968"/>
    <d v="2015-02-05T15:18:45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.02"/>
    <n v="230.19230769230768"/>
    <d v="2014-11-20T12:08:5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.04"/>
    <n v="59.360465116279073"/>
    <d v="2015-11-09T07:58:55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.04"/>
    <n v="66.698717948717942"/>
    <d v="2015-11-26T00:18:54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.01"/>
    <n v="168.77500000000001"/>
    <d v="2016-01-13T17:45:44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.36"/>
    <n v="59.973568281938327"/>
    <d v="2015-07-15T13:52:46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.34"/>
    <n v="31.80952380952381"/>
    <d v="2013-02-04T02:49:48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.3"/>
    <n v="24.421875"/>
    <d v="2016-05-12T19:22:59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.23"/>
    <n v="25.347107438016529"/>
    <d v="2012-10-31T06:06:4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.83"/>
    <n v="71.443218390804603"/>
    <d v="2013-06-05T00:56:00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.25"/>
    <n v="38.553846153846152"/>
    <d v="2013-01-30T23:05:3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.1200000000000001"/>
    <n v="68.367346938775512"/>
    <d v="2011-05-26T13:42:03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.1599999999999999"/>
    <n v="40.210526315789473"/>
    <d v="2011-05-05T19:33:10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.73"/>
    <n v="32.074074074074076"/>
    <d v="2012-07-05T21:37:0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.26"/>
    <n v="28.632575757575758"/>
    <d v="2014-05-22T17:12:52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.0900000000000001"/>
    <n v="43.64"/>
    <d v="2013-07-09T22:25:31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"/>
    <n v="40"/>
    <d v="2016-01-27T20:15:27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.19"/>
    <n v="346.04166666666669"/>
    <d v="2014-11-08T16:41:46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"/>
    <n v="81.739130434782609"/>
    <d v="2015-02-14T17:35:52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.26"/>
    <n v="64.535306122448986"/>
    <d v="2014-10-12T23:54:2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.1399999999999999"/>
    <n v="63.477777777777774"/>
    <d v="2015-10-15T00:04:1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.1100000000000001"/>
    <n v="63.620689655172413"/>
    <d v="2015-05-22T04:34:54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.05"/>
    <n v="83.967068965517228"/>
    <d v="2014-03-12T14:15:46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.04"/>
    <n v="77.75"/>
    <d v="2013-10-01T00:04:5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.07"/>
    <n v="107.07142857142857"/>
    <d v="2015-04-07T18:12:22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.24"/>
    <n v="38.75"/>
    <d v="2012-06-12T17:45:3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.05"/>
    <n v="201.94230769230768"/>
    <d v="2016-11-30T22:50:3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.89"/>
    <n v="43.060606060606062"/>
    <d v="2016-02-24T03:53:08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.71"/>
    <n v="62.871559633027523"/>
    <d v="2016-12-16T01:35:19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.52"/>
    <n v="55.607142857142854"/>
    <d v="2016-11-03T16:03:2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.1599999999999999"/>
    <n v="48.70967741935484"/>
    <d v="2017-01-12T05:16:10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.0299999999999998"/>
    <n v="30.578947368421051"/>
    <d v="2016-07-17T18:13:30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.1200000000000001"/>
    <n v="73.907284768211923"/>
    <d v="2015-05-06T11:47:56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.24"/>
    <n v="21.2"/>
    <d v="2015-05-17T18:18:26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.07"/>
    <n v="73.356164383561648"/>
    <d v="2016-11-29T05:08:45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.04"/>
    <n v="56.412162162162161"/>
    <d v="2013-04-06T19:12:16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.12"/>
    <n v="50.247311827956992"/>
    <d v="2016-12-03T01:47:58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.24"/>
    <n v="68.936507936507937"/>
    <d v="2015-06-05T17:38:42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.1000000000000001"/>
    <n v="65.914104477611943"/>
    <d v="2016-03-04T16:32:01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.19"/>
    <n v="62.5"/>
    <d v="2015-06-29T15:31:29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.37"/>
    <n v="70.064102564102569"/>
    <d v="2015-05-02T22:06:35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.35"/>
    <n v="60.181874999999998"/>
    <d v="2016-09-21T14:45:17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.45"/>
    <n v="21.382352941176471"/>
    <d v="2016-07-14T11:32:37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.0900000000000001"/>
    <n v="160.78947368421052"/>
    <d v="2015-03-24T19:16:46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.1000000000000001"/>
    <n v="42.384615384615387"/>
    <d v="2015-07-08T15:36:58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.1399999999999999"/>
    <n v="27.317307692307693"/>
    <d v="2016-02-01T03:43:06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.02"/>
    <n v="196.82692307692307"/>
    <d v="2016-07-02T16:22:0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.22"/>
    <n v="53.882352941176471"/>
    <d v="2017-01-17T03:28:46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.1200000000000001"/>
    <n v="47.756097560975611"/>
    <d v="2016-12-15T21:48:01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.07"/>
    <n v="88.191780821917803"/>
    <d v="2015-01-14T23:58:02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.1399999999999999"/>
    <n v="72.056962025316452"/>
    <d v="2016-09-27T22:01:50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.1000000000000001"/>
    <n v="74.246153846153845"/>
    <d v="2016-06-05T20:58:54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.26"/>
    <n v="61.701086956521742"/>
    <d v="2014-09-07T00:06:1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.67"/>
    <n v="17.235294117647058"/>
    <d v="2016-05-08T08:11:13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.97"/>
    <n v="51.720833333333331"/>
    <d v="2013-05-05T23:54:3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.0900000000000001"/>
    <n v="24.150442477876105"/>
    <d v="2015-03-02T01:16:51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.03"/>
    <n v="62.166666666666664"/>
    <d v="2013-06-26T01:30:35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0.02"/>
    <n v="48.2"/>
    <d v="2015-01-28T12:14:45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764705882352944"/>
    <d v="2014-10-29T16:20:01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0.01"/>
    <n v="7.5"/>
    <d v="2014-07-18T12:52:58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.0000000000000007E-2"/>
    <n v="12"/>
    <d v="2015-10-14T20:55: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d v="2014-11-02T03:12:15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d v="2016-04-19T07:38:4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33333333333335"/>
    <d v="2015-01-09T01:25:0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0.05"/>
    <n v="24.615384615384617"/>
    <d v="2014-11-04T01:31:39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0.05"/>
    <n v="100"/>
    <d v="2015-12-22T10:29:30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d v="2016-12-04T06:04:27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0.18"/>
    <n v="88.888888888888886"/>
    <d v="2015-07-07T16:13:11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d v="2015-10-22T22:13:39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0.01"/>
    <n v="27.5"/>
    <d v="2015-08-16T03:36:14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d v="2016-01-26T10:57:14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.0000000000000007E-2"/>
    <n v="44.5"/>
    <d v="2016-09-09T10:56:5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0.03"/>
    <n v="1"/>
    <d v="2016-06-03T16:01:26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d v="2015-01-09T21:58:2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d v="2016-08-22T05:45:04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d v="2015-12-02T08:38:5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0.2"/>
    <n v="109.07142857142857"/>
    <d v="2016-11-02T17:13:2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d v="2015-06-25T09:22:0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0.08"/>
    <n v="104.75"/>
    <d v="2016-08-19T20:26:2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0.05"/>
    <n v="15"/>
    <d v="2016-03-03T09:06:57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d v="2015-03-11T01:27:22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0.08"/>
    <n v="80.599999999999994"/>
    <d v="2014-11-18T19:31:2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0.32"/>
    <n v="115.55319148936171"/>
    <d v="2015-10-27T05:03:36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d v="2015-06-20T18:43:48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.0000000000000007E-2"/>
    <n v="80.5"/>
    <d v="2016-10-30T15:01:15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0.1"/>
    <n v="744.5454545454545"/>
    <d v="2015-05-18T18:24:38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d v="2015-09-11T18:43:4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0.01"/>
    <n v="38.5"/>
    <d v="2016-01-22T08:24:17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0.27"/>
    <n v="36.68181818181818"/>
    <d v="2014-06-06T12:45:39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0.03"/>
    <n v="75"/>
    <d v="2016-03-28T20:54:59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.0000000000000007E-2"/>
    <n v="30"/>
    <d v="2015-02-05T19:55:01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d v="2016-04-26T17:57:43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0.01"/>
    <n v="673.33333333333337"/>
    <d v="2015-07-13T18:22:4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d v="2016-04-01T10:44:38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d v="2016-06-08T17:32:14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d v="2015-03-23T19:28:25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d v="2016-01-21T04:06:37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d v="2014-10-19T23:00: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d v="2017-03-01T16:42:27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0.01"/>
    <n v="15"/>
    <d v="2016-04-03T20:48:00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0.11"/>
    <n v="225"/>
    <d v="2014-07-12T16:08:40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0.03"/>
    <n v="48.333333333333336"/>
    <d v="2016-12-04T16:02:45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d v="2015-11-04T04:54:56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d v="2014-10-03T21:31:38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.01"/>
    <n v="44.66673529411765"/>
    <d v="2014-09-17T15:29:14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.0900000000000001"/>
    <n v="28.937999999999999"/>
    <d v="2013-03-11T15:54:31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.48"/>
    <n v="35.44"/>
    <d v="2013-02-21T21:52:18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.63"/>
    <n v="34.871794871794869"/>
    <d v="2013-01-17T15:52:38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.5599999999999996"/>
    <n v="52.622732513451197"/>
    <d v="2012-02-20T17:37:32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.08"/>
    <n v="69.598266129032254"/>
    <d v="2015-12-02T04:07:4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.1499999999999999"/>
    <n v="76.72"/>
    <d v="2012-01-25T19:14:4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.02"/>
    <n v="33.191126279863482"/>
    <d v="2011-04-13T00:20:49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.08"/>
    <n v="149.46417445482865"/>
    <d v="2013-01-16T14:21:4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.25"/>
    <n v="23.172839506172838"/>
    <d v="2012-12-07T19:51:03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.04"/>
    <n v="96.877551020408163"/>
    <d v="2015-03-10T22:58:54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.39"/>
    <n v="103.20238095238095"/>
    <d v="2013-09-16T13:01:43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.21"/>
    <n v="38.462553191489363"/>
    <d v="2012-01-31T23:30:39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.1200000000000001"/>
    <n v="44.315789473684212"/>
    <d v="2013-08-14T17:28:12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.89"/>
    <n v="64.173356009070289"/>
    <d v="2014-11-17T17:21:0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.62"/>
    <n v="43.333275109170302"/>
    <d v="2011-08-11T01:00:22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.1100000000000001"/>
    <n v="90.495934959349597"/>
    <d v="2011-10-24T14:46:44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.82"/>
    <n v="29.187190495010373"/>
    <d v="2013-04-30T20:55:13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.37"/>
    <n v="30.95774647887324"/>
    <d v="2014-04-25T17:53:0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.17"/>
    <n v="92.157795275590544"/>
    <d v="2013-07-09T22:24:59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0.02"/>
    <n v="17.5"/>
    <d v="2013-10-03T22:09:0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d v="2012-08-15T20:35:3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0.01"/>
    <n v="25"/>
    <d v="2016-06-27T04:37:55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d v="2012-05-24T04:49:23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0.02"/>
    <n v="50"/>
    <d v="2015-05-06T19:06:13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d v="2015-01-28T04:02:41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d v="2016-07-03T22:01:11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0.02"/>
    <n v="60"/>
    <d v="2013-12-06T13:31:00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d v="2012-10-16T14:40:52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0.31"/>
    <n v="47.10526315789474"/>
    <d v="2013-09-03T13:27:5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0.08"/>
    <n v="100"/>
    <d v="2014-12-18T17:07:23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0.01"/>
    <n v="15"/>
    <d v="2011-05-19T21:14: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d v="2013-05-17T20:47:55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0.09"/>
    <n v="40.454545454545453"/>
    <d v="2015-03-04T17:20:13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d v="2014-07-18T11:24:19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d v="2013-06-19T15:25:22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0.02"/>
    <n v="19"/>
    <d v="2014-07-20T23:36:1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d v="2016-06-06T00:10:3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0.25"/>
    <n v="46.733333333333334"/>
    <d v="2013-04-01T21:42:37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.66"/>
    <n v="97.731073446327684"/>
    <d v="2015-06-08T14:00:23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.01"/>
    <n v="67.835866261398181"/>
    <d v="2016-02-26T13:01:20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.08"/>
    <n v="56.98492957746479"/>
    <d v="2016-08-24T08:20:01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.78"/>
    <n v="67.159851301115239"/>
    <d v="2014-05-13T15:47: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.04"/>
    <n v="48.037681159420288"/>
    <d v="2016-02-14T10:38:23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.1100000000000001"/>
    <n v="38.860465116279073"/>
    <d v="2014-06-24T18:51:44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.15"/>
    <n v="78.181818181818187"/>
    <d v="2010-03-17T10:48:29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.1100000000000001"/>
    <n v="97.113744075829388"/>
    <d v="2014-05-27T14:44:41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.24"/>
    <n v="110.39397959183674"/>
    <d v="2017-01-16T12:48:05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.01"/>
    <n v="39.91506172839506"/>
    <d v="2014-06-19T09:14:38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.1200000000000001"/>
    <n v="75.975728155339809"/>
    <d v="2015-10-19T14:00:04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.59"/>
    <n v="58.379104477611939"/>
    <d v="2017-01-06T16:25:39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.5"/>
    <n v="55.82093023255814"/>
    <d v="2014-06-16T15:17:46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.06"/>
    <n v="151.24431818181819"/>
    <d v="2015-08-18T14:20:4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.57"/>
    <n v="849.67027027027029"/>
    <d v="2016-02-15T06:04:57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.0900000000000001"/>
    <n v="159.24137931034483"/>
    <d v="2016-09-06T11:11:3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.62"/>
    <n v="39.507317073170732"/>
    <d v="2014-11-05T13:35:5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.0499999999999998"/>
    <n v="130.52966101694915"/>
    <d v="2014-05-01T19:40:52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.03"/>
    <n v="64.156896551724131"/>
    <d v="2014-05-23T17:48:03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.03"/>
    <n v="111.52694610778443"/>
    <d v="2014-11-12T20:35:1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.07"/>
    <n v="170.44680851063831"/>
    <d v="2016-05-03T04:01:3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.39"/>
    <n v="133.7391592920354"/>
    <d v="2014-09-17T19:55:39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.25"/>
    <n v="95.834024896265561"/>
    <d v="2014-11-21T18:01:56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.0699999999999998"/>
    <n v="221.78571428571428"/>
    <d v="2017-01-21T12:01:30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.74"/>
    <n v="32.315357142857138"/>
    <d v="2016-07-19T16:52:18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.2"/>
    <n v="98.839285714285708"/>
    <d v="2015-12-01T06:37:27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.1000000000000001"/>
    <n v="55.222142857142863"/>
    <d v="2017-02-14T14:24:46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.82"/>
    <n v="52.793750000000003"/>
    <d v="2017-01-01T17:35:22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.01"/>
    <n v="135.66666666666666"/>
    <d v="2015-02-17T15:05:2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.35"/>
    <n v="53.991990846681922"/>
    <d v="2015-09-28T18:24:55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.76"/>
    <n v="56.643835616438359"/>
    <d v="2014-10-29T19:15:26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.84"/>
    <n v="82.316326530612244"/>
    <d v="2016-01-22T11:24:25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.45"/>
    <n v="88.26081081081081"/>
    <d v="2016-03-14T00:02:57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.18"/>
    <n v="84.905149051490511"/>
    <d v="2015-08-05T16:11:02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.32"/>
    <n v="48.154545454545456"/>
    <d v="2016-04-24T19:53:51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.5"/>
    <n v="66.015406593406595"/>
    <d v="2015-07-28T19:15:1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.8"/>
    <n v="96.375"/>
    <d v="2016-07-01T07:33:4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.03"/>
    <n v="156.17391304347825"/>
    <d v="2014-12-08T18:46:10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.36"/>
    <n v="95.764859154929582"/>
    <d v="2016-12-01T22:03: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.18"/>
    <n v="180.40816326530611"/>
    <d v="2014-10-27T00:10:16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d v="2014-12-01T17:05:38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0.04"/>
    <n v="20"/>
    <d v="2015-06-15T23:55:0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d v="2014-10-23T12:13:54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d v="2015-02-18T01:13: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d v="2015-01-27T21:13:5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0.28999999999999998"/>
    <n v="26.272727272727273"/>
    <d v="2014-07-19T05:06:39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d v="2017-02-16T10:14:42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0.09"/>
    <n v="60"/>
    <d v="2015-10-09T21:10:2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0.34"/>
    <n v="28.333333333333332"/>
    <d v="2015-10-04T03:15:5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0.13"/>
    <n v="14.428571428571429"/>
    <d v="2016-04-12T10:47:14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d v="2015-04-27T19:47:19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0.49"/>
    <n v="132.1875"/>
    <d v="2014-09-10T16:31:48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d v="2015-08-25T14:43:52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0.45"/>
    <n v="56.416666666666664"/>
    <d v="2016-06-04T03:40:24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0.04"/>
    <n v="100"/>
    <d v="2014-08-20T15:40:3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0.05"/>
    <n v="11.666666666666666"/>
    <d v="2015-06-30T09:32:39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d v="2015-04-14T01:16:3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0.04"/>
    <n v="23.5"/>
    <d v="2014-10-24T00:29:5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0.01"/>
    <n v="67"/>
    <d v="2013-10-08T01:00:03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d v="2009-09-23T13:35:16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0.01"/>
    <n v="42.5"/>
    <d v="2014-01-13T17:49:11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d v="2015-04-27T08:48:29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0.03"/>
    <n v="100"/>
    <d v="2011-05-09T17:31:01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0.21"/>
    <n v="108.05084745762711"/>
    <d v="2016-06-28T22:00:04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0.04"/>
    <n v="26.923076923076923"/>
    <d v="2014-02-01T22:29:05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0.14000000000000001"/>
    <n v="155"/>
    <d v="2014-11-19T01:29:45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d v="2013-04-25T16:18:3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0.41"/>
    <n v="47.769230769230766"/>
    <d v="2016-03-09T19:31:2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0.01"/>
    <n v="20"/>
    <d v="2015-05-20T18:28:03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0.05"/>
    <n v="41.666666666666664"/>
    <d v="2016-02-04T00:47:39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0.02"/>
    <n v="74.333333333333329"/>
    <d v="2017-02-20T00:00:02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0.05"/>
    <n v="84.333333333333329"/>
    <d v="2015-01-13T22:15:29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0.23"/>
    <n v="65.457142857142856"/>
    <d v="2014-06-09T12:34:56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0.13"/>
    <n v="65"/>
    <d v="2015-05-16T21:06:08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0.01"/>
    <n v="27.5"/>
    <d v="2012-05-25T20:20:48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0.11"/>
    <n v="51.25"/>
    <d v="2010-08-09T01:34:5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0.01"/>
    <n v="14"/>
    <d v="2013-07-26T23:54:51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d v="2012-03-22T01:12:06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0.01"/>
    <n v="5"/>
    <d v="2015-11-17T10:46:30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0.09"/>
    <n v="31"/>
    <d v="2015-08-30T18:57:33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d v="2014-08-26T21:43:1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d v="2014-05-20T15:35:01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0.79"/>
    <n v="131.66666666666666"/>
    <d v="2016-12-03T21:29:28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d v="2015-03-06T02:30:22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d v="2014-11-13T22:49:25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d v="2015-01-01T05:59:59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d v="2015-09-09T23:38:06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0.02"/>
    <n v="510"/>
    <d v="2015-08-24T20:34:24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0.28999999999999998"/>
    <n v="44.478260869565219"/>
    <d v="2016-03-04T17:25:4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d v="2015-02-11T01:44:45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d v="2015-01-29T20:17:35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0.21"/>
    <n v="20.5"/>
    <d v="2016-03-16T17:06:2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d v="2014-05-21T01:12:08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0.02"/>
    <n v="25"/>
    <d v="2014-10-29T10:19:29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d v="2016-08-21T08:29:5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d v="2015-05-27T16:00:5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d v="2016-03-09T12:56:16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.0000000000000007E-2"/>
    <n v="40.777777777777779"/>
    <d v="2014-06-01T01:22:32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.08"/>
    <n v="48.325535714285714"/>
    <d v="2011-04-05T02:13:53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"/>
    <n v="46.953125"/>
    <d v="2011-09-02T07:08:37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"/>
    <n v="66.688666666666663"/>
    <d v="2011-11-29T04:04:1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.22"/>
    <n v="48.842857142857142"/>
    <d v="2012-02-06T20:17:1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.01"/>
    <n v="137.30909090909091"/>
    <d v="2011-07-23T00:18:33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.01"/>
    <n v="87.829673913043479"/>
    <d v="2010-12-24T02:40:38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.45"/>
    <n v="70.785365853658533"/>
    <d v="2012-05-24T19:24:11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.01"/>
    <n v="52.826086956521742"/>
    <d v="2013-11-29T19:56:26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.18"/>
    <n v="443.75"/>
    <d v="2011-09-10T00:01:4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.72"/>
    <n v="48.544642857142854"/>
    <d v="2012-11-15T22:11:5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.25"/>
    <n v="37.074074074074076"/>
    <d v="2013-05-15T00:00:32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.1000000000000001"/>
    <n v="50"/>
    <d v="2012-12-03T20:59:44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.02"/>
    <n v="39.03846153846154"/>
    <d v="2012-06-22T01:40:02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.03"/>
    <n v="66.688311688311686"/>
    <d v="2014-06-04T23:32:49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.1399999999999999"/>
    <n v="67.132352941176464"/>
    <d v="2011-10-29T01:13:1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.04"/>
    <n v="66.369426751592357"/>
    <d v="2012-10-12T17:10:21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.46"/>
    <n v="64.620253164556956"/>
    <d v="2013-09-29T15:56:28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.05"/>
    <n v="58.370370370370374"/>
    <d v="2013-01-27T15:42:15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.33"/>
    <n v="86.956521739130437"/>
    <d v="2014-08-25T04:28:06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.1299999999999999"/>
    <n v="66.470588235294116"/>
    <d v="2013-02-16T08:09:0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.21"/>
    <n v="163.78378378378378"/>
    <d v="2012-04-04T14:33:3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.02"/>
    <n v="107.98461538461538"/>
    <d v="2014-11-07T07:04:34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.01"/>
    <n v="42.111111111111114"/>
    <d v="2013-06-28T16:31:29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.18"/>
    <n v="47.2"/>
    <d v="2012-11-30T08:48:55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.55"/>
    <n v="112.01923076923077"/>
    <d v="2012-08-14T16:47:33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.01"/>
    <n v="74.953703703703709"/>
    <d v="2013-11-01T20:21:07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.17"/>
    <n v="61.578947368421055"/>
    <d v="2012-10-23T16:58:09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.01"/>
    <n v="45.875"/>
    <d v="2014-05-15T17:41:22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.04"/>
    <n v="75.853658536585371"/>
    <d v="2014-01-06T20:48:5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.65"/>
    <n v="84.206349206349202"/>
    <d v="2012-01-31T20:06:1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.56"/>
    <n v="117.22556390977444"/>
    <d v="2012-09-12T20:37:4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.02"/>
    <n v="86.489361702127653"/>
    <d v="2011-07-26T08:10:54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"/>
    <n v="172.41379310344828"/>
    <d v="2011-12-19T21:12:36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.01"/>
    <n v="62.8125"/>
    <d v="2011-04-25T04:33:21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.25"/>
    <n v="67.729729729729726"/>
    <d v="2016-05-12T20:51:01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.04"/>
    <n v="53.5632183908046"/>
    <d v="2011-04-30T02:04:48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.04"/>
    <n v="34.6"/>
    <d v="2009-11-05T18:02:20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.05"/>
    <n v="38.888888888888886"/>
    <d v="2013-01-14T16:29:2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"/>
    <n v="94.736842105263165"/>
    <d v="2012-02-02T15:39:2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.7"/>
    <n v="39.967058823529413"/>
    <d v="2010-07-20T05:32:35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.01"/>
    <n v="97.5"/>
    <d v="2014-11-19T14:19:0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"/>
    <n v="42.857142857142854"/>
    <d v="2011-05-25T00:35:27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.25"/>
    <n v="168.51351351351352"/>
    <d v="2012-08-25T19:46:52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.1000000000000001"/>
    <n v="85.546875"/>
    <d v="2012-09-23T01:26:00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.1100000000000001"/>
    <n v="554"/>
    <d v="2013-09-04T14:49:00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.1000000000000001"/>
    <n v="26.554216867469879"/>
    <d v="2014-07-13T10:48:2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.05"/>
    <n v="113.82608695652173"/>
    <d v="2012-05-10T09:49:3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.25"/>
    <n v="32.011111111111113"/>
    <d v="2011-02-18T16:54:42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.01"/>
    <n v="47.189259259259259"/>
    <d v="2014-04-08T16:25:55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.42"/>
    <n v="88.46875"/>
    <d v="2013-09-09T10:27:17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.01"/>
    <n v="100.75"/>
    <d v="2011-03-23T21:37:00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.01"/>
    <n v="64.714285714285708"/>
    <d v="2013-10-25T11:49:53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.74"/>
    <n v="51.854285714285716"/>
    <d v="2011-03-24T20:01:3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.2"/>
    <n v="38.794117647058826"/>
    <d v="2012-03-19T21:22:40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.43"/>
    <n v="44.645833333333336"/>
    <d v="2012-03-06T19:00:20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"/>
    <n v="156.77333333333334"/>
    <d v="2012-11-13T22:17:32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.05"/>
    <n v="118.70339366515837"/>
    <d v="2012-04-24T18:46:08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.32"/>
    <n v="74.149532710280369"/>
    <d v="2012-11-10T05:19:27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.1299999999999999"/>
    <n v="12.533333333333333"/>
    <d v="2013-11-18T21:55:21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.54"/>
    <n v="27.861111111111111"/>
    <d v="2016-03-30T16:39:1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.03"/>
    <n v="80.178217821782184"/>
    <d v="2015-12-05T23:57:1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.03"/>
    <n v="132.43548387096774"/>
    <d v="2011-11-01T04:45:3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.08"/>
    <n v="33.75"/>
    <d v="2015-01-02T00:31:47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.22"/>
    <n v="34.384494382022467"/>
    <d v="2012-01-31T18:16:58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.19"/>
    <n v="44.956989247311824"/>
    <d v="2011-01-21T15:35:13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.61"/>
    <n v="41.04081632653061"/>
    <d v="2013-02-26T06:04:33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.27"/>
    <n v="52.597560975609753"/>
    <d v="2014-02-12T01:41:38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.03"/>
    <n v="70.784482758620683"/>
    <d v="2011-10-29T03:35:39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.4"/>
    <n v="53.75"/>
    <d v="2016-04-01T21:14:36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.03"/>
    <n v="44.608695652173914"/>
    <d v="2010-05-15T22:19:59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.01"/>
    <n v="26.148961038961041"/>
    <d v="2016-07-02T13:03:34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.1299999999999999"/>
    <n v="39.183673469387756"/>
    <d v="2012-05-05T15:45:30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.28"/>
    <n v="45.593220338983052"/>
    <d v="2015-02-04T21:04: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.02"/>
    <n v="89.247787610619469"/>
    <d v="2016-07-18T14:31:46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.37"/>
    <n v="40.416470588235299"/>
    <d v="2011-09-16T17:35:40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.1499999999999999"/>
    <n v="82.38095238095238"/>
    <d v="2012-03-05T17:25:47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.1200000000000001"/>
    <n v="159.52380952380952"/>
    <d v="2016-02-16T09:46:16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.18"/>
    <n v="36.244897959183675"/>
    <d v="2014-01-23T20:31:11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.75"/>
    <n v="62.5"/>
    <d v="2011-06-29T01:39:05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.18"/>
    <n v="47"/>
    <d v="2014-06-12T18:11:07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.01"/>
    <n v="74.575090497737563"/>
    <d v="2017-02-08T02:54:44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d v="2017-02-13T05:07:40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0.22"/>
    <n v="76"/>
    <d v="2017-03-14T18:45:38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.0900000000000001"/>
    <n v="86.43564356435644"/>
    <d v="2017-02-17T19:34:0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.03"/>
    <n v="24"/>
    <d v="2017-02-22T06:00:23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d v="2017-02-26T20:15:19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0.31"/>
    <n v="80.128205128205124"/>
    <d v="2017-03-08T01:07:25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0.44"/>
    <n v="253.14285714285714"/>
    <d v="2017-03-10T12:49:54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"/>
    <n v="171.42857142857142"/>
    <d v="2017-02-14T22:37:10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0.25"/>
    <n v="57.727272727272727"/>
    <d v="2017-03-07T10:20:42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0.33"/>
    <n v="264.26315789473682"/>
    <d v="2017-03-01T16:50:08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0.48"/>
    <n v="159.33333333333334"/>
    <d v="2017-02-22T03:37:47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0.09"/>
    <n v="35"/>
    <d v="2017-03-09T22:05:1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d v="2017-02-25T16:04:3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0.12"/>
    <n v="61.086956521739133"/>
    <d v="2017-03-07T00:45:1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d v="2017-03-02T01:40:1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0.2"/>
    <n v="114.81818181818181"/>
    <d v="2017-03-11T00:47:28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d v="2017-03-02T04:59:20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0.04"/>
    <n v="54"/>
    <d v="2017-03-12T20:44:05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0.26"/>
    <n v="65.974683544303801"/>
    <d v="2017-03-02T01:43:1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d v="2014-12-16T15:56:45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d v="2015-02-28T20:52:3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0.01"/>
    <n v="25.5"/>
    <d v="2015-07-02T06:45: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0.65"/>
    <n v="118.36363636363636"/>
    <d v="2015-01-17T03:21:13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d v="2015-06-24T07:21:12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0.1"/>
    <n v="54.111111111111114"/>
    <d v="2016-02-27T17:18:15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d v="2016-03-22T20:48:26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0.05"/>
    <n v="21.25"/>
    <d v="2014-07-21T13:31:54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0.01"/>
    <n v="34"/>
    <d v="2015-12-03T14:11:28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0.11"/>
    <n v="525"/>
    <d v="2014-08-01T15:30:34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d v="2015-05-01T21:55:53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0.02"/>
    <n v="50"/>
    <d v="2014-09-05T19:13:32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0.08"/>
    <n v="115.70588235294117"/>
    <d v="2015-04-01T22:02:41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d v="2015-03-01T05:13:0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0.08"/>
    <n v="50"/>
    <d v="2016-10-30T13:51:39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0.43"/>
    <n v="34.024390243902438"/>
    <d v="2016-03-31T23:33:58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d v="2016-03-31T14:39:09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0.01"/>
    <n v="11.666666666666666"/>
    <d v="2014-08-18T12:49:51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0.06"/>
    <n v="28.125"/>
    <d v="2014-10-10T18:47:51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d v="2015-11-11T11:04:23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d v="2016-02-25T23:03:49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.0000000000000007E-2"/>
    <n v="216.66666666666666"/>
    <d v="2015-05-05T19:48:35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0.01"/>
    <n v="8.75"/>
    <d v="2014-09-30T22:22:42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0.1"/>
    <n v="62.222222222222221"/>
    <d v="2014-07-25T23:14:0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0.34"/>
    <n v="137.25"/>
    <d v="2014-05-29T22:04:24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d v="2015-02-09T22:16:1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0.68"/>
    <n v="122.14285714285714"/>
    <d v="2015-09-21T15:01:14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d v="2015-09-25T02:06:23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d v="2016-09-01T16:12:54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d v="2015-04-08T00:52:36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0.11"/>
    <n v="55"/>
    <d v="2016-07-08T19:32:2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0.01"/>
    <n v="22"/>
    <d v="2015-10-09T20:40:33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0.21"/>
    <n v="56.666666666666664"/>
    <d v="2015-06-20T22:46:32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d v="2014-09-02T20:59:0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d v="2016-03-06T20:58:5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d v="2015-06-16T19:37:02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.1100000000000001"/>
    <n v="25.576923076923077"/>
    <d v="2015-04-26T15:04:3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.0900000000000001"/>
    <n v="63.970588235294116"/>
    <d v="2016-12-06T21:02:50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"/>
    <n v="89.925373134328353"/>
    <d v="2016-08-04T22:12:55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.18"/>
    <n v="93.071428571428569"/>
    <d v="2015-01-22T14:31:17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.1399999999999999"/>
    <n v="89.674157303370791"/>
    <d v="2016-11-16T06:13:58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.48"/>
    <n v="207.61682242990653"/>
    <d v="2016-10-25T04:14:27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.05"/>
    <n v="59.408805031446541"/>
    <d v="2015-10-15T10:27:10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.3"/>
    <n v="358.97237569060775"/>
    <d v="2015-08-03T22:49:03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.23"/>
    <n v="94.736641221374043"/>
    <d v="2017-01-23T23:25:2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.02"/>
    <n v="80.647999999999996"/>
    <d v="2016-03-25T20:05:04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.03"/>
    <n v="168.68852459016392"/>
    <d v="2015-02-17T18:45:23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.6"/>
    <n v="34.68888888888889"/>
    <d v="2016-09-14T06:04:4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.08"/>
    <n v="462.85714285714283"/>
    <d v="2016-02-20T17:59:28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.1100000000000001"/>
    <n v="104.38888888888889"/>
    <d v="2015-03-04T21:02:33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.2"/>
    <n v="7.5"/>
    <d v="2015-09-05T18:56:01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.03"/>
    <n v="47.13"/>
    <d v="2016-07-20T04:01:09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.1599999999999999"/>
    <n v="414.28571428571428"/>
    <d v="2016-12-29T19:51:23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.1499999999999999"/>
    <n v="42.481481481481481"/>
    <d v="2016-05-15T22:56:32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.07"/>
    <n v="108.77551020408163"/>
    <d v="2015-03-05T19:53:4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.65"/>
    <n v="81.098039215686271"/>
    <d v="2016-02-05T16:08:33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.55"/>
    <n v="51.666666666666664"/>
    <d v="2015-07-24T13:37:40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.85"/>
    <n v="35.4"/>
    <d v="2016-02-10T23:34:0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.02"/>
    <n v="103.63559322033899"/>
    <d v="2016-09-23T20:50:40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0.2"/>
    <n v="55.282051282051285"/>
    <d v="2014-07-05T11:39:39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0.59"/>
    <n v="72.16970873786407"/>
    <d v="2014-07-14T23:31:52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d v="2014-08-04T20:38:08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0.46"/>
    <n v="58.615384615384613"/>
    <d v="2014-07-04T15:48:04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0.04"/>
    <n v="12.466666666666667"/>
    <d v="2014-07-29T13:27:24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0.03"/>
    <n v="49.136363636363633"/>
    <d v="2014-12-14T19:39:1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0.56999999999999995"/>
    <n v="150.5"/>
    <d v="2014-09-09T18:43:14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0.21"/>
    <n v="35.799999999999997"/>
    <d v="2014-09-23T23:30:40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0.16"/>
    <n v="45.157894736842103"/>
    <d v="2014-05-07T17:13:56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0.06"/>
    <n v="98.78947368421052"/>
    <d v="2014-12-05T18:14:58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0.46"/>
    <n v="88.307692307692307"/>
    <d v="2014-10-18T05:14:52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0.65"/>
    <n v="170.62903225806451"/>
    <d v="2014-09-09T23:26:00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.0000000000000007E-2"/>
    <n v="83.75"/>
    <d v="2014-09-23T22:57:51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0.14000000000000001"/>
    <n v="65.099999999999994"/>
    <d v="2015-01-21T08:34:13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0.02"/>
    <n v="66.333333333333329"/>
    <d v="2015-02-10T20:43:15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0.36"/>
    <n v="104.89473684210526"/>
    <d v="2016-08-03T16:36:2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0.4"/>
    <n v="78.440789473684205"/>
    <d v="2016-05-03T14:25:1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0.26"/>
    <n v="59.041666666666664"/>
    <d v="2016-08-15T14:49:05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0.15"/>
    <n v="71.34210526315789"/>
    <d v="2016-01-19T13:48:09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0.24"/>
    <n v="51.227027027027027"/>
    <d v="2015-04-21T22:47:58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0.4"/>
    <n v="60.242424242424242"/>
    <d v="2014-12-30T15:44:00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0.2"/>
    <n v="44.935185185185183"/>
    <d v="2014-09-15T03:14:1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0.48"/>
    <n v="31.206896551724139"/>
    <d v="2014-11-15T13:12:5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0.15"/>
    <n v="63.875"/>
    <d v="2015-03-05T15:43:5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0.01"/>
    <n v="19"/>
    <d v="2014-10-01T22:45:4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0.01"/>
    <n v="10"/>
    <d v="2014-11-13T06:00:03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0.05"/>
    <n v="109.06666666666666"/>
    <d v="2015-01-06T16:11:18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0.04"/>
    <n v="26.75"/>
    <d v="2014-11-30T17:46:05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0.61"/>
    <n v="109.93525179856115"/>
    <d v="2015-07-04T00:44:4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0.01"/>
    <n v="20"/>
    <d v="2014-10-28T21:24:00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0.11"/>
    <n v="55.388888888888886"/>
    <d v="2015-01-07T13:13:42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0.39"/>
    <n v="133.90123456790124"/>
    <d v="2016-09-15T06:55:41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0.22"/>
    <n v="48.720930232558139"/>
    <d v="2016-05-25T10:32:4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0.68"/>
    <n v="48.25"/>
    <d v="2016-11-15T13:39:49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0.14000000000000001"/>
    <n v="58.972972972972975"/>
    <d v="2015-12-06T07:50:33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0.02"/>
    <n v="11.638333333333334"/>
    <d v="2014-10-22T20:13:28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0.2"/>
    <n v="83.716814159292042"/>
    <d v="2016-09-10T14:32:5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0.14000000000000001"/>
    <n v="63.648648648648646"/>
    <d v="2015-11-13T15:51:08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0.48"/>
    <n v="94.277777777777771"/>
    <d v="2015-06-04T11:20:3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0.31"/>
    <n v="71.86666666666666"/>
    <d v="2015-01-14T01:43:02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0.35"/>
    <n v="104.84615384615384"/>
    <d v="2015-10-05T16:16:4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0.36"/>
    <n v="67.139344262295083"/>
    <d v="2015-08-31T19:17:38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0.03"/>
    <n v="73.875"/>
    <d v="2014-08-26T15:19:09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0.11"/>
    <n v="69.125"/>
    <d v="2014-08-29T01:38:3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0.41"/>
    <n v="120.77083333333333"/>
    <d v="2017-01-07T16:20:30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0.11"/>
    <n v="42.222222222222221"/>
    <d v="2015-01-25T21:47:1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0.03"/>
    <n v="7.5"/>
    <d v="2014-08-09T21:50:26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384615384615385"/>
    <d v="2014-08-25T10:24:30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0.13"/>
    <n v="37.608695652173914"/>
    <d v="2016-06-03T07:38:56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d v="2014-07-09T21:20:12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0.49"/>
    <n v="42.157142857142858"/>
    <d v="2015-01-29T07:32:16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d v="2015-06-17T21:45:37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0.02"/>
    <n v="84.833333333333329"/>
    <d v="2016-06-27T21:01:43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0.52"/>
    <n v="94.19"/>
    <d v="2016-12-01T15:53:2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d v="2015-03-04T05:37:3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0.02"/>
    <n v="6.25"/>
    <d v="2014-06-30T18:03:16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.0000000000000007E-2"/>
    <n v="213.375"/>
    <d v="2015-03-02T02:01:3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.35"/>
    <n v="59.162280701754383"/>
    <d v="2012-01-18T07:39:27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"/>
    <n v="27.272727272727273"/>
    <d v="2013-12-26T19:07:4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.1599999999999999"/>
    <n v="24.575757575757574"/>
    <d v="2012-09-24T16:26:16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"/>
    <n v="75.05"/>
    <d v="2013-12-18T21:59:27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.05"/>
    <n v="42.02"/>
    <d v="2013-06-18T20:01:43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.01"/>
    <n v="53.157894736842103"/>
    <d v="2014-01-18T22:10:17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.01"/>
    <n v="83.885416666666671"/>
    <d v="2011-01-12T07:49:2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"/>
    <n v="417.33333333333331"/>
    <d v="2014-04-07T21:35:30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.67"/>
    <n v="75.765151515151516"/>
    <d v="2010-12-04T02:06:11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.02"/>
    <n v="67.389380530973455"/>
    <d v="2014-01-25T16:25:07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.03"/>
    <n v="73.571428571428569"/>
    <d v="2012-04-27T23:54:23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.43"/>
    <n v="25"/>
    <d v="2011-02-02T12:57:07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.63"/>
    <n v="42"/>
    <d v="2013-01-29T01:03:2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.18"/>
    <n v="131.16666666666666"/>
    <d v="2014-12-15T23:08:15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.04"/>
    <n v="47.272727272727273"/>
    <d v="2016-03-01T16:51:11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"/>
    <n v="182.12727272727273"/>
    <d v="2013-01-31T19:25:2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.07"/>
    <n v="61.366666666666667"/>
    <d v="2012-01-18T01:08:5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"/>
    <n v="35.767499999999998"/>
    <d v="2011-09-02T18:52:37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.0499999999999998"/>
    <n v="45.62222222222222"/>
    <d v="2016-09-01T17:19:4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.0900000000000001"/>
    <n v="75.384615384615387"/>
    <d v="2013-04-18T02:18:3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.02"/>
    <n v="50.875"/>
    <d v="2014-04-16T20:17:25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.25"/>
    <n v="119.28571428571429"/>
    <d v="2015-01-27T15:09:41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.24"/>
    <n v="92.541865671641801"/>
    <d v="2011-01-21T23:52:34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.01"/>
    <n v="76.05"/>
    <d v="2011-05-03T23:21:5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"/>
    <n v="52.631578947368418"/>
    <d v="2016-06-02T07:59:5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.38"/>
    <n v="98.990430622009569"/>
    <d v="2012-11-15T15:36:17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.21"/>
    <n v="79.526315789473685"/>
    <d v="2015-03-31T05:40:32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.07"/>
    <n v="134.20833333333334"/>
    <d v="2011-05-28T18:54: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"/>
    <n v="37.625"/>
    <d v="2012-09-17T20:17:3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.02"/>
    <n v="51.044692737430168"/>
    <d v="2014-06-10T23:01:4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"/>
    <n v="50.03846153846154"/>
    <d v="2014-07-07T21:45:38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.17"/>
    <n v="133.93129770992365"/>
    <d v="2015-03-18T18:30: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.02"/>
    <n v="58.214285714285715"/>
    <d v="2012-09-25T01:26:57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.02"/>
    <n v="88.037643678160919"/>
    <d v="2013-04-24T00:30:37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.54"/>
    <n v="70.576753926701571"/>
    <d v="2013-11-22T12:55:40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.01"/>
    <n v="53.289473684210527"/>
    <d v="2014-06-27T20:31:12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"/>
    <n v="136.36363636363637"/>
    <d v="2014-08-13T18:26:5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.0900000000000001"/>
    <n v="40.547315436241611"/>
    <d v="2011-10-17T04:48:41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.32"/>
    <n v="70.625"/>
    <d v="2011-08-23T18:28:4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.33"/>
    <n v="52.684210526315788"/>
    <d v="2014-01-16T17:01:24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d v="2014-12-27T07:12:2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0.08"/>
    <n v="90.9375"/>
    <d v="2017-01-20T11:49:34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d v="2014-05-13T19:08:05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0.43"/>
    <n v="58.083333333333336"/>
    <d v="2014-04-04T17:11:40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d v="2016-10-02T08:49:07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0.01"/>
    <n v="62.5"/>
    <d v="2017-01-07T05:54:57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d v="2016-10-06T22:11:5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0.05"/>
    <n v="71.588235294117652"/>
    <d v="2015-11-20T18:42:05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d v="2016-12-05T00:04:0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0.1"/>
    <n v="32.81818181818182"/>
    <d v="2016-01-02T08:32:15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0.72"/>
    <n v="49.11578947368421"/>
    <d v="2014-10-11T18:48:2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0.01"/>
    <n v="16.307692307692307"/>
    <d v="2015-05-31T03:06:4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d v="2015-06-09T14:46:5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d v="2016-06-08T23:15:33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0.01"/>
    <n v="17"/>
    <d v="2016-06-07T21:35:08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d v="2014-05-14T00:12:35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d v="2016-02-13T15:35:2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0.2"/>
    <n v="41.833333333333336"/>
    <d v="2016-03-01T13:36:2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.73"/>
    <n v="49.338428571428572"/>
    <d v="2015-02-08T03:39:49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.01"/>
    <n v="41.728395061728392"/>
    <d v="2012-06-07T22:46:5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.05"/>
    <n v="32.71875"/>
    <d v="2012-03-09T22:45:08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.35"/>
    <n v="51.96153846153846"/>
    <d v="2012-10-23T04:45:3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.1599999999999999"/>
    <n v="50.685714285714283"/>
    <d v="2012-07-09T02:15:10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.02"/>
    <n v="42.241379310344826"/>
    <d v="2014-10-13T21:45:38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.1100000000000001"/>
    <n v="416.875"/>
    <d v="2015-11-15T19:12:12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.66"/>
    <n v="46.651685393258425"/>
    <d v="2010-05-01T05:45:32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.07"/>
    <n v="48.454545454545453"/>
    <d v="2013-01-25T19:02:26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.45"/>
    <n v="70.5289837398374"/>
    <d v="2012-11-15T18:52:0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.06"/>
    <n v="87.958333333333329"/>
    <d v="2010-06-06T19:09:14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.37"/>
    <n v="26.26923076923077"/>
    <d v="2011-05-08T15:18:01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.04"/>
    <n v="57.777777777777779"/>
    <d v="2011-03-30T22:36:25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.1499999999999999"/>
    <n v="57.25"/>
    <d v="2012-01-12T21:43:03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.02"/>
    <n v="196.34042553191489"/>
    <d v="2015-09-20T17:55:22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.24"/>
    <n v="43"/>
    <d v="2012-03-13T17:02:4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.02"/>
    <n v="35.551912568306008"/>
    <d v="2014-02-10T14:00:06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.45"/>
    <n v="68.80952380952381"/>
    <d v="2015-12-28T04:37:53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.33"/>
    <n v="28.571428571428573"/>
    <d v="2015-02-23T22:36:06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.0900000000000001"/>
    <n v="50.631666666666668"/>
    <d v="2012-09-08T20:55:31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0.03"/>
    <n v="106.8"/>
    <d v="2015-04-22T13:02:09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0.01"/>
    <n v="4"/>
    <d v="2015-02-02T18:57:27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0.47"/>
    <n v="34.097560975609753"/>
    <d v="2016-11-28T18:29:51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d v="2015-11-18T16:27:01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d v="2014-08-08T22:13:14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0.43"/>
    <n v="215.95959595959596"/>
    <d v="2016-05-24T16:06:23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d v="2014-05-08T14:05:25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0.02"/>
    <n v="108.25"/>
    <d v="2016-11-29T22:01:40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0.14000000000000001"/>
    <n v="129.97368421052633"/>
    <d v="2014-09-23T10:17:5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0.39"/>
    <n v="117.49473684210527"/>
    <d v="2015-09-17T23:06:57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d v="2014-07-10T00:48:54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0.59"/>
    <n v="70.595238095238102"/>
    <d v="2015-05-05T05:26:0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0.01"/>
    <n v="24.5"/>
    <d v="2014-09-08T12:16:18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0.09"/>
    <n v="30"/>
    <d v="2014-10-17T04:11:1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0.02"/>
    <n v="2"/>
    <d v="2014-08-13T01:10:22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0.01"/>
    <n v="17"/>
    <d v="2016-10-13T17:12:55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0.53"/>
    <n v="2928.9285714285716"/>
    <d v="2017-01-11T06:28:53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0.01"/>
    <n v="28.888888888888889"/>
    <d v="2014-07-08T18:57:31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0.47"/>
    <n v="29.625"/>
    <d v="2015-04-19T21:00:4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0.43"/>
    <n v="40.980952380952381"/>
    <d v="2015-09-23T21:01:01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.37"/>
    <n v="54"/>
    <d v="2012-06-14T05:19:03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.1599999999999999"/>
    <n v="36.109375"/>
    <d v="2013-11-12T06:08:27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.41"/>
    <n v="23.153846153846153"/>
    <d v="2011-08-17T20:22:12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.1399999999999999"/>
    <n v="104"/>
    <d v="2013-12-18T18:15:55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.1000000000000001"/>
    <n v="31.826923076923077"/>
    <d v="2013-09-18T21:38:08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.95"/>
    <n v="27.3896261682243"/>
    <d v="2010-10-05T22:54:1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.03"/>
    <n v="56.363636363636367"/>
    <d v="2012-02-21T20:40:39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.03"/>
    <n v="77.352941176470594"/>
    <d v="2013-04-07T15:33:1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"/>
    <n v="42.8"/>
    <d v="2011-05-24T00:31:0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.27"/>
    <n v="48.846153846153847"/>
    <d v="2013-05-08T13:24:42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.21"/>
    <n v="48.240400000000001"/>
    <d v="2012-05-08T21:25:0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.07"/>
    <n v="70.212500000000006"/>
    <d v="2012-01-03T19:26:13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.72"/>
    <n v="94.054545454545448"/>
    <d v="2014-08-28T03:08:27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.24"/>
    <n v="80.272727272727266"/>
    <d v="2011-11-18T20:48:41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.08"/>
    <n v="54.2"/>
    <d v="2014-05-14T22:22:51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.17"/>
    <n v="60.26903448275862"/>
    <d v="2011-11-05T21:21:10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.87"/>
    <n v="38.740344827586206"/>
    <d v="2012-05-30T02:51:21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.1599999999999999"/>
    <n v="152.54385964912279"/>
    <d v="2013-06-01T06:13:51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.1100000000000001"/>
    <n v="115.3125"/>
    <d v="2013-02-08T23:38:28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.71"/>
    <n v="35.838709677419352"/>
    <d v="2011-05-07T12:10:33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.26"/>
    <n v="64.570118779438872"/>
    <d v="2014-04-15T06:58:5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.38"/>
    <n v="87.436000000000007"/>
    <d v="2011-04-05T19:52:20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.05"/>
    <n v="68.815577078288939"/>
    <d v="2016-06-27T06:28:36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.88"/>
    <n v="176.200223588597"/>
    <d v="2014-04-01T14:01:30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.48"/>
    <n v="511.79117647058825"/>
    <d v="2015-06-02T06:02:38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.5"/>
    <n v="160.44285714285715"/>
    <d v="2014-02-19T03:36:01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.01"/>
    <n v="35.003043478260871"/>
    <d v="2009-10-16T22:02:00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"/>
    <n v="188.50671378091872"/>
    <d v="2016-04-13T14:30:09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.06"/>
    <n v="56.204984093319197"/>
    <d v="2014-06-10T10:09:11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.0099999999999998"/>
    <n v="51.3054157782516"/>
    <d v="2011-03-22T04:21:1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.12"/>
    <n v="127.36450839328538"/>
    <d v="2016-10-08T10:05:37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.98"/>
    <n v="101.85532258064516"/>
    <d v="2013-09-09T14:33:35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.2599999999999998"/>
    <n v="230.55782312925169"/>
    <d v="2012-02-02T04:47:45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.99"/>
    <n v="842.10602409638557"/>
    <d v="2016-01-25T13:56:1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.99"/>
    <n v="577.27593103448271"/>
    <d v="2012-04-21T06:31:21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.94"/>
    <n v="483.34246575342468"/>
    <d v="2015-03-04T22:10:05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.68"/>
    <n v="76.138500000000008"/>
    <d v="2012-09-27T02:21:53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.36"/>
    <n v="74.107684365781708"/>
    <d v="2013-02-21T23:42:41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.57"/>
    <n v="36.965660377358489"/>
    <d v="2014-08-20T20:17:40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.18"/>
    <n v="2500.969696969697"/>
    <d v="2014-11-21T08:42:21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.05"/>
    <n v="67.690214329454989"/>
    <d v="2012-08-27T04:40:17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.93"/>
    <n v="63.04738562091503"/>
    <d v="2014-04-13T18:43:56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.27"/>
    <n v="117.6"/>
    <d v="2014-08-12T10:18:54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.6"/>
    <n v="180.75185011709601"/>
    <d v="2016-03-23T06:32:5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.62"/>
    <n v="127.32038834951456"/>
    <d v="2011-12-21T02:08:30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.0699999999999998"/>
    <n v="136.6444745538665"/>
    <d v="2014-07-15T12:58:18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.7"/>
    <n v="182.78024691358024"/>
    <d v="2014-04-01T15:55:29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.85"/>
    <n v="279.37843137254902"/>
    <d v="2016-11-02T14:05:15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.79"/>
    <n v="61.375728669846318"/>
    <d v="2016-07-06T19:01:08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.32"/>
    <n v="80.727532097004286"/>
    <d v="2013-02-19T04:38:21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.63"/>
    <n v="272.35590732591254"/>
    <d v="2013-10-14T12:01:0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.74"/>
    <n v="70.848739495798313"/>
    <d v="2012-10-19T00:17:24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.57"/>
    <n v="247.94003412969283"/>
    <d v="2016-06-28T17:21:04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.75"/>
    <n v="186.81393034825871"/>
    <d v="2013-06-20T08:01:09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.09"/>
    <n v="131.98948616600788"/>
    <d v="2013-02-08T18:07:31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.47"/>
    <n v="29.310782241014799"/>
    <d v="2013-06-13T21:35:25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.0199999999999996"/>
    <n v="245.02436053593178"/>
    <d v="2015-11-03T05:12:2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.27"/>
    <n v="1323.2540463917526"/>
    <d v="2012-05-10T05:24:52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.1499999999999999"/>
    <n v="282.65966789667897"/>
    <d v="2015-10-13T11:02:26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.55"/>
    <n v="91.214401028277635"/>
    <d v="2016-02-23T13:01:0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0.05"/>
    <n v="31.75"/>
    <d v="2014-06-09T17:24:25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d v="2016-11-04T14:04:47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0.04"/>
    <n v="88.6875"/>
    <d v="2016-08-11T00:16:58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0.21"/>
    <n v="453.14285714285717"/>
    <d v="2014-10-01T18:58:01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0.03"/>
    <n v="12.75"/>
    <d v="2016-07-04T16:46:11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d v="2016-02-13T10:24:43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0.42"/>
    <n v="83.428571428571431"/>
    <d v="2015-01-30T15:21:16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d v="2015-07-21T18:19:02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0.01"/>
    <n v="50"/>
    <d v="2016-11-11T16:20:0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0.17"/>
    <n v="101.8"/>
    <d v="2016-01-29T04:42:1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.0000000000000007E-2"/>
    <n v="46.666666666666664"/>
    <d v="2015-06-12T21:26:26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d v="2015-01-19T03:26:3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d v="2016-10-08T00:09:0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0.08"/>
    <n v="26"/>
    <d v="2015-06-26T21:38:56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d v="2014-07-27T22:20:12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0.26"/>
    <n v="218.33333333333334"/>
    <d v="2014-06-17T02:50:3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0.01"/>
    <n v="33.714285714285715"/>
    <d v="2014-10-14T11:35:0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0.13"/>
    <n v="25"/>
    <d v="2015-12-07T22:50:13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.82"/>
    <n v="128.38790470372632"/>
    <d v="2015-05-12T05:01:56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.17"/>
    <n v="78.834261818181815"/>
    <d v="2016-12-24T17:05:43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.12"/>
    <n v="91.764705882352942"/>
    <d v="2010-06-18T03:00:52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.34"/>
    <n v="331.10237288135596"/>
    <d v="2014-06-10T14:31:0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.24"/>
    <n v="194.26193717277485"/>
    <d v="2013-09-18T19:30:18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.48"/>
    <n v="408.97689768976898"/>
    <d v="2014-10-29T12:00:45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.1599999999999999"/>
    <n v="84.459270072992695"/>
    <d v="2010-06-18T20:06:26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.17"/>
    <n v="44.853658536585364"/>
    <d v="2011-08-06T14:30:22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.05"/>
    <n v="383.3643216080402"/>
    <d v="2016-10-18T07:45:43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.2"/>
    <n v="55.276856649395505"/>
    <d v="2016-07-19T23:54:51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.1999999999999993"/>
    <n v="422.02059732234807"/>
    <d v="2015-12-09T08:36:13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.35"/>
    <n v="64.180327868852459"/>
    <d v="2015-01-06T19:44:01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.95"/>
    <n v="173.57781674704077"/>
    <d v="2016-05-09T23:03:34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.14"/>
    <n v="88.601680840609291"/>
    <d v="2013-02-19T05:08:59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.1299999999999999"/>
    <n v="50.222283950617282"/>
    <d v="2011-08-10T21:02:43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.2200000000000006"/>
    <n v="192.38876826722338"/>
    <d v="2013-02-07T21:08:19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.25"/>
    <n v="73.416901408450698"/>
    <d v="2012-02-22T01:22:3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.02"/>
    <n v="147.68495555555555"/>
    <d v="2015-07-14T08:46:49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.8499999999999996"/>
    <n v="108.96848314606741"/>
    <d v="2016-08-23T17:00:21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.92"/>
    <n v="23.647540983606557"/>
    <d v="2014-04-08T02:20:24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.81"/>
    <n v="147.94736842105263"/>
    <d v="2014-08-10T01:41:37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.25"/>
    <n v="385.03692307692307"/>
    <d v="2016-05-12T13:39:3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.61"/>
    <n v="457.39093484419266"/>
    <d v="2015-05-12T10:05:5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.85"/>
    <n v="222.99047619047619"/>
    <d v="2012-07-09T23:12: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.0099999999999998"/>
    <n v="220.74074074074073"/>
    <d v="2015-05-12T04:25:46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.33"/>
    <n v="73.503898678414089"/>
    <d v="2014-03-06T17:39:45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.2"/>
    <n v="223.09647495361781"/>
    <d v="2015-02-13T19:31:59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.26"/>
    <n v="47.911392405063289"/>
    <d v="2010-02-06T22:03:26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.61"/>
    <n v="96.063829787234042"/>
    <d v="2014-07-28T00:31:21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.2599999999999998"/>
    <n v="118.6144"/>
    <d v="2012-10-30T23:54:56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.2"/>
    <n v="118.45472440944881"/>
    <d v="2014-12-02T07:54:13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.04"/>
    <n v="143.21468926553672"/>
    <d v="2016-11-15T13:34:34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.79"/>
    <n v="282.71518987341773"/>
    <d v="2014-03-27T01:58:38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.87"/>
    <n v="593.93620078740162"/>
    <d v="2015-03-13T03:07:13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.11"/>
    <n v="262.15704968944101"/>
    <d v="2015-11-03T15:00:07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.32"/>
    <n v="46.580778301886795"/>
    <d v="2014-04-09T20:45:19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"/>
    <n v="70.041118881118877"/>
    <d v="2013-10-31T05:02:33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.21"/>
    <n v="164.90686274509804"/>
    <d v="2013-05-30T06:30:21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.36"/>
    <n v="449.26385224274406"/>
    <d v="2016-11-01T10:32:05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.48"/>
    <n v="27.472841328413285"/>
    <d v="2013-10-31T22:15:03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.82"/>
    <n v="143.97499999999999"/>
    <d v="2016-10-11T12:37:07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.24"/>
    <n v="88.23571428571428"/>
    <d v="2015-11-23T16:59:34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.0599999999999996"/>
    <n v="36.326424870466319"/>
    <d v="2016-10-18T04:14:37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.08"/>
    <n v="90.177777777777777"/>
    <d v="2015-05-14T16:25:1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.19"/>
    <n v="152.62361216730039"/>
    <d v="2012-06-09T02:07:27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.21"/>
    <n v="55.806451612903224"/>
    <d v="2013-04-23T04:07:2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.03"/>
    <n v="227.85327313769753"/>
    <d v="2015-03-18T21:41:1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.48"/>
    <n v="91.82989803350327"/>
    <d v="2013-04-23T15:38:11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.2"/>
    <n v="80.991037735849048"/>
    <d v="2013-10-28T12:39:23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.7300000000000004"/>
    <n v="278.39411764705881"/>
    <d v="2015-04-21T01:42:58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.3"/>
    <n v="43.095041322314053"/>
    <d v="2013-11-26T00:32:1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.53"/>
    <n v="326.29205175600737"/>
    <d v="2016-01-06T02:00:53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.01"/>
    <n v="41.743801652892564"/>
    <d v="2015-10-26T14:49:11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.1399999999999999"/>
    <n v="64.020933977455712"/>
    <d v="2014-04-02T12:30:10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.67"/>
    <n v="99.455445544554451"/>
    <d v="2014-11-03T16:10:4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.53"/>
    <n v="138.49458483754512"/>
    <d v="2013-03-18T18:15:42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.02"/>
    <n v="45.547792792792798"/>
    <d v="2016-01-27T11:52:12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.68"/>
    <n v="10.507317073170732"/>
    <d v="2015-01-22T08:53:5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.43"/>
    <n v="114.76533333333333"/>
    <d v="2015-12-23T14:27:34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.96"/>
    <n v="35.997067448680355"/>
    <d v="2014-05-24T15:25:5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.08"/>
    <n v="154.17142857142858"/>
    <d v="2016-12-01T18:20:54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.1499999999999999"/>
    <n v="566.38916256157631"/>
    <d v="2016-02-23T09:11:38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.48"/>
    <n v="120.85714285714286"/>
    <d v="2016-04-12T17:35:01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.91"/>
    <n v="86.163845492085343"/>
    <d v="2013-04-25T08:45:23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.99"/>
    <n v="51.212114395886893"/>
    <d v="2013-11-25T08:00:29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.19"/>
    <n v="67.261538461538464"/>
    <d v="2014-07-24T18:31:2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.27"/>
    <n v="62.8"/>
    <d v="2015-04-21T20:29:36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.05"/>
    <n v="346.13118421052633"/>
    <d v="2016-09-20T20:11:55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.28"/>
    <n v="244.11912547528519"/>
    <d v="2015-12-02T23:19:51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.17"/>
    <n v="259.25424836601309"/>
    <d v="2016-05-29T15:45:23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.81"/>
    <n v="201.96402877697841"/>
    <d v="2016-08-18T06:41:24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.1100000000000001"/>
    <n v="226.20857142857142"/>
    <d v="2016-04-07T13:57:1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.53"/>
    <n v="324.69"/>
    <d v="2015-03-24T16:01:58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.03"/>
    <n v="205"/>
    <d v="2016-04-06T19:49:4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.78"/>
    <n v="20.465926829268295"/>
    <d v="2013-06-25T16:21:28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.43"/>
    <n v="116.35303146309367"/>
    <d v="2014-06-13T21:08:09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.1599999999999999"/>
    <n v="307.20212765957444"/>
    <d v="2015-04-09T01:01:16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.31"/>
    <n v="546.6875"/>
    <d v="2016-11-18T18:30:57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.88"/>
    <n v="47.474464579901152"/>
    <d v="2015-05-26T17:03:13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.08"/>
    <n v="101.56"/>
    <d v="2015-10-12T22:58:2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.1499999999999999"/>
    <n v="72.909090909090907"/>
    <d v="2012-04-05T03:45:5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.1100000000000001"/>
    <n v="43.710526315789473"/>
    <d v="2011-09-25T02:53:1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.1299999999999999"/>
    <n v="34"/>
    <d v="2012-05-05T17:19:5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.08"/>
    <n v="70.652173913043484"/>
    <d v="2014-04-02T19:59:4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.24"/>
    <n v="89.301204819277103"/>
    <d v="2012-06-15T20:03:07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.01"/>
    <n v="115.08571428571429"/>
    <d v="2011-11-13T16:05:32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.04"/>
    <n v="62.12"/>
    <d v="2011-08-09T04:54:18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.1599999999999999"/>
    <n v="46.204266666666669"/>
    <d v="2010-08-05T17:09:12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.2"/>
    <n v="48.54854838709678"/>
    <d v="2013-06-28T01:49:5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.1499999999999999"/>
    <n v="57.520187499999999"/>
    <d v="2013-01-25T09:09:15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.2"/>
    <n v="88.147154471544724"/>
    <d v="2011-01-12T07:44:38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.01"/>
    <n v="110.49090909090908"/>
    <d v="2011-08-08T16:58:5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.02"/>
    <n v="66.826086956521735"/>
    <d v="2012-10-23T20:30:32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.21"/>
    <n v="58.597222222222221"/>
    <d v="2012-01-31T00:28:50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"/>
    <n v="113.63636363636364"/>
    <d v="2011-08-03T17:36:1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.02"/>
    <n v="43.571428571428569"/>
    <d v="2012-10-10T18:12:1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"/>
    <n v="78.94736842105263"/>
    <d v="2011-10-02T14:02:1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"/>
    <n v="188.125"/>
    <d v="2012-02-07T02:43:55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.32"/>
    <n v="63.031746031746032"/>
    <d v="2015-06-18T17:54:44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.37"/>
    <n v="30.37037037037037"/>
    <d v="2012-06-14T20:02:21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.1299999999999999"/>
    <n v="51.477272727272727"/>
    <d v="2011-12-15T03:35:14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.36"/>
    <n v="35.789473684210527"/>
    <d v="2011-04-05T20:50:48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.46"/>
    <n v="98.817391304347822"/>
    <d v="2012-10-10T18:07:07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.3"/>
    <n v="28"/>
    <d v="2013-04-30T01:47:1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.54"/>
    <n v="51.313131313131315"/>
    <d v="2014-11-08T18:55:5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.07"/>
    <n v="53.522727272727273"/>
    <d v="2012-12-27T05:09:3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.08"/>
    <n v="37.149310344827583"/>
    <d v="2014-10-22T17:03:1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.07"/>
    <n v="89.895287958115176"/>
    <d v="2012-08-14T04:13:0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.07"/>
    <n v="106.52500000000001"/>
    <d v="2015-06-05T17:00:1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"/>
    <n v="52.815789473684212"/>
    <d v="2014-04-30T16:06:09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.07"/>
    <n v="54.615384615384613"/>
    <d v="2011-06-09T04:43:45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"/>
    <n v="27.272727272727273"/>
    <d v="2013-04-01T22:16:33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.05"/>
    <n v="68.598130841121488"/>
    <d v="2014-08-19T20:46:16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.05"/>
    <n v="35.612244897959187"/>
    <d v="2010-10-07T19:34:30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.2599999999999998"/>
    <n v="94.027777777777771"/>
    <d v="2011-01-21T01:56:41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.01"/>
    <n v="526.45652173913038"/>
    <d v="2012-08-15T18:40:03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.48"/>
    <n v="50.657142857142858"/>
    <d v="2015-10-13T01:25:49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.35"/>
    <n v="79.182941176470578"/>
    <d v="2011-06-24T20:08:5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.01"/>
    <n v="91.590909090909093"/>
    <d v="2012-07-17T03:07:2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.01"/>
    <n v="116.96275362318841"/>
    <d v="2013-11-13T23:08:56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0.01"/>
    <n v="28.4"/>
    <d v="2016-12-12T17:49:08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333333333333"/>
    <d v="2016-12-08T07:12:49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0.1"/>
    <n v="10"/>
    <d v="2010-01-20T10:11:4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0.1"/>
    <n v="23"/>
    <d v="2010-10-13T00:40:35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0.01"/>
    <n v="31.555555555555557"/>
    <d v="2015-07-06T00:33:5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d v="2014-11-08T23:21:27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0.28999999999999998"/>
    <n v="34.220338983050844"/>
    <d v="2015-02-10T12:07:43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d v="2014-07-23T18:32:49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0.12"/>
    <n v="19.666666666666668"/>
    <d v="2016-02-09T00:35:00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d v="2014-07-12T02:04:2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0.05"/>
    <n v="8.3333333333333339"/>
    <d v="2015-06-12T04:58:1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0.02"/>
    <n v="21.34333333333333"/>
    <d v="2014-01-04T11:41: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0.02"/>
    <n v="5.333333333333333"/>
    <d v="2011-03-17T02:19:59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0.02"/>
    <n v="34.666666666666664"/>
    <d v="2013-03-28T21:16:31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0.1"/>
    <n v="21.727272727272727"/>
    <d v="2012-09-04T23:07:1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2499999999999"/>
    <d v="2013-09-19T12:13:0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0.28000000000000003"/>
    <n v="26.59737827715356"/>
    <d v="2014-11-05T18:30:29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0.13"/>
    <n v="10.666666666666666"/>
    <d v="2013-10-10T00:18:59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0.05"/>
    <n v="29.035714285714285"/>
    <d v="2016-10-04T18:00:08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09090909090907"/>
    <d v="2012-12-12T20:00:24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d v="2014-10-15T05:39:1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0.06"/>
    <n v="50.083333333333336"/>
    <d v="2015-12-02T16:50:1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0.11"/>
    <n v="45"/>
    <d v="2010-06-03T21:16:52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0.02"/>
    <n v="25.291666666666668"/>
    <d v="2013-08-13T13:07:20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0.3"/>
    <n v="51.292134831460672"/>
    <d v="2013-10-28T05:41:5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d v="2016-01-28T16:18:30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0.01"/>
    <n v="49.381818181818183"/>
    <d v="2014-10-15T07:05:48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0.02"/>
    <n v="1"/>
    <d v="2015-03-03T17:36:22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d v="2010-06-26T00:35:56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0.01"/>
    <n v="101.25"/>
    <d v="2016-06-13T06:49:59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66666666666668"/>
    <d v="2016-05-30T20:20:14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d v="2014-02-13T19:58:29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d v="2014-12-01T21:51:58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0.01"/>
    <n v="1"/>
    <d v="2014-01-08T15:10:27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0.02"/>
    <n v="23"/>
    <d v="2016-03-01T17:56:2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0.03"/>
    <n v="17.987951807228917"/>
    <d v="2013-08-02T20:30:0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0.28000000000000003"/>
    <n v="370.94736842105266"/>
    <d v="2016-11-20T23:33:03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.0000000000000007E-2"/>
    <n v="63.569485530546629"/>
    <d v="2012-12-21T20:29:34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0.01"/>
    <n v="13"/>
    <d v="2011-06-16T17:32:54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0.01"/>
    <n v="5.3125"/>
    <d v="2012-04-19T17:05:05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.1599999999999999"/>
    <n v="35.615384615384613"/>
    <d v="2015-08-24T20:27:39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.1200000000000001"/>
    <n v="87.103448275862064"/>
    <d v="2014-06-23T18:23:11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.32"/>
    <n v="75.11363636363636"/>
    <d v="2015-04-17T21:35:20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.03"/>
    <n v="68.01204819277109"/>
    <d v="2016-05-25T17:13:3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.39"/>
    <n v="29.623931623931625"/>
    <d v="2016-03-09T16:00:3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.47"/>
    <n v="91.625"/>
    <d v="2014-10-21T20:06:58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.2"/>
    <n v="22.5"/>
    <d v="2012-09-01T01:35:3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.22"/>
    <n v="64.366735294117646"/>
    <d v="2017-01-10T14:24:2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"/>
    <n v="21.857142857142858"/>
    <d v="2017-02-27T16:49:1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.81"/>
    <n v="33.315789473684212"/>
    <d v="2015-07-13T18:00:22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.06"/>
    <n v="90.276595744680847"/>
    <d v="2015-05-17T22:58:15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"/>
    <n v="76.92307692307692"/>
    <d v="2015-03-19T13:55:2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.27"/>
    <n v="59.233333333333334"/>
    <d v="2013-08-09T16:37:2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.03"/>
    <n v="65.38095238095238"/>
    <d v="2016-04-05T13:01:47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.5"/>
    <n v="67.307692307692307"/>
    <d v="2016-07-14T00:13:06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.26"/>
    <n v="88.74647887323944"/>
    <d v="2015-04-02T15:11:49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"/>
    <n v="65.868421052631575"/>
    <d v="2016-05-12T06:01:0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.39"/>
    <n v="40.349243306169967"/>
    <d v="2016-12-19T15:16:37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.61"/>
    <n v="76.857142857142861"/>
    <d v="2015-03-12T04:06:32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.07"/>
    <n v="68.707820512820518"/>
    <d v="2015-10-02T16:04:28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.53"/>
    <n v="57.773584905660378"/>
    <d v="2017-02-07T00:07:33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.24"/>
    <n v="44.171348314606739"/>
    <d v="2014-08-28T21:37:05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.8899999999999997"/>
    <n v="31.566308243727597"/>
    <d v="2017-01-10T08:46:17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.85"/>
    <n v="107.04511278195488"/>
    <d v="2016-01-11T16:34:01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.57"/>
    <n v="149.03451043338683"/>
    <d v="2013-02-14T08:23:59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.1000000000000001"/>
    <n v="55.956632653061227"/>
    <d v="2016-08-01T14:45:43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.15"/>
    <n v="56.970381807973048"/>
    <d v="2015-03-05T05:01:06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.12"/>
    <n v="44.056420233463037"/>
    <d v="2016-09-20T14:04:01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.03"/>
    <n v="68.625"/>
    <d v="2016-04-07T18:55:00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.85"/>
    <n v="65.318435754189949"/>
    <d v="2016-02-17T15:00:04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.2"/>
    <n v="35.92"/>
    <d v="2017-02-02T20:00:27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.81"/>
    <n v="40.070667078443485"/>
    <d v="2016-11-17T20:25:44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.5199999999999996"/>
    <n v="75.647714604236342"/>
    <d v="2016-10-21T09:44:3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.37"/>
    <n v="61.203872437357631"/>
    <d v="2016-02-25T18:11:30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.2"/>
    <n v="48.130434782608695"/>
    <d v="2015-07-12T18:31:40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.1399999999999999"/>
    <n v="68.106837606837601"/>
    <d v="2016-11-01T11:41:4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.51"/>
    <n v="65.891300230946882"/>
    <d v="2015-01-29T14:00:59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.33"/>
    <n v="81.654377880184327"/>
    <d v="2015-10-15T12:20:00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.47"/>
    <n v="52.701195219123505"/>
    <d v="2015-09-15T09:59:58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.42"/>
    <n v="41.228136882129277"/>
    <d v="2015-06-08T15:01:08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.83"/>
    <n v="15.035357142857142"/>
    <d v="2013-01-02T20:19:25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.04"/>
    <n v="39.066920943134534"/>
    <d v="2012-10-02T20:22:48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.1000000000000001"/>
    <n v="43.82"/>
    <d v="2015-08-25T20:38:02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.33"/>
    <n v="27.301369863013697"/>
    <d v="2013-02-07T07:28:39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.52"/>
    <n v="42.222222222222221"/>
    <d v="2012-05-02T19:43:09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.03"/>
    <n v="33.235294117647058"/>
    <d v="2012-03-29T06:10:24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"/>
    <n v="285.71428571428572"/>
    <d v="2013-10-17T04:39:33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.02"/>
    <n v="42.333333333333336"/>
    <d v="2012-02-07T21:10:26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.51"/>
    <n v="50.266666666666666"/>
    <d v="2014-04-03T11:30:44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.1100000000000001"/>
    <n v="61.902777777777779"/>
    <d v="2012-02-17T01:35: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.96"/>
    <n v="40.75"/>
    <d v="2014-03-18T18:50:25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.1399999999999999"/>
    <n v="55.796747967479675"/>
    <d v="2013-10-01T17:56:17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"/>
    <n v="10"/>
    <d v="2015-04-15T19:49:39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.93"/>
    <n v="73.125416666666666"/>
    <d v="2014-01-07T19:00:48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.56"/>
    <n v="26.060606060606062"/>
    <d v="2012-02-19T17:12:52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.06"/>
    <n v="22.642857142857142"/>
    <d v="2015-07-09T18:02:25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.01"/>
    <n v="47.222222222222221"/>
    <d v="2015-10-22T18:38:33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.23"/>
    <n v="32.324473684210524"/>
    <d v="2012-08-06T19:29:43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.02"/>
    <n v="53.421052631578945"/>
    <d v="2015-07-20T17:15:12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.01"/>
    <n v="51.304347826086953"/>
    <d v="2013-06-27T01:27:16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.08"/>
    <n v="37.197247706422019"/>
    <d v="2016-03-23T16:00:09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.63"/>
    <n v="27.1"/>
    <d v="2011-12-29T18:54:07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.06"/>
    <n v="206.31"/>
    <d v="2015-05-28T15:22:48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.4300000000000002"/>
    <n v="82.145270270270274"/>
    <d v="2016-10-01T16:01:15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.4499999999999993"/>
    <n v="164.79651993355483"/>
    <d v="2014-08-22T19:00:1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.08"/>
    <n v="60.820280373831778"/>
    <d v="2016-01-12T19:10:2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.57"/>
    <n v="67.970099667774093"/>
    <d v="2013-10-14T19:22:35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.74"/>
    <n v="81.561805555555551"/>
    <d v="2015-07-17T06:40:36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.71"/>
    <n v="25.42547309833024"/>
    <d v="2013-07-29T15:56:31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.26"/>
    <n v="21.497991967871485"/>
    <d v="2014-03-26T21:08:47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.12"/>
    <n v="27.226630727762803"/>
    <d v="2013-05-29T21:51:4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.96"/>
    <n v="25.091093117408906"/>
    <d v="2014-06-16T19:03:28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.32"/>
    <n v="21.230179028132991"/>
    <d v="2015-11-23T09:05:39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.65"/>
    <n v="41.607142857142854"/>
    <d v="2016-12-06T19:47:27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.53"/>
    <n v="135.58503401360545"/>
    <d v="2015-02-27T00:31:51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.37"/>
    <n v="22.116176470588236"/>
    <d v="2016-01-02T14:48:43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.53"/>
    <n v="64.625635808748726"/>
    <d v="2014-10-03T00:04:4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.37"/>
    <n v="69.569620253164558"/>
    <d v="2017-02-08T14:55:16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.28"/>
    <n v="75.133028169014082"/>
    <d v="2013-10-25T23:00:1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.71"/>
    <n v="140.97916666666666"/>
    <d v="2016-03-23T19:49:04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.06"/>
    <n v="49.472392638036808"/>
    <d v="2017-01-31T19:51:40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.6"/>
    <n v="53.865251485148519"/>
    <d v="2013-10-22T13:48:53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.5"/>
    <n v="4.5712530712530715"/>
    <d v="2017-03-06T18:01:30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.77"/>
    <n v="65.00344827586207"/>
    <d v="2016-10-04T19:39:06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.47"/>
    <n v="53.475252525252522"/>
    <d v="2014-01-21T17:00:17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"/>
    <n v="43.912280701754383"/>
    <d v="2015-08-05T19:00:10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.04"/>
    <n v="50.852631578947367"/>
    <d v="2015-07-15T15:59:25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.07"/>
    <n v="58.6328125"/>
    <d v="2016-11-14T21:01:1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.69"/>
    <n v="32.81666666666667"/>
    <d v="2013-03-03T16:52:45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.75"/>
    <n v="426.93169877408059"/>
    <d v="2016-11-03T00:07:53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.34"/>
    <n v="23.808729166666669"/>
    <d v="2014-07-26T08:17:57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.72"/>
    <n v="98.413654618473899"/>
    <d v="2016-07-22T07:52:18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.1299999999999999"/>
    <n v="107.32142857142857"/>
    <d v="2015-10-19T15:09:07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.5999999999999996"/>
    <n v="11.67005076142132"/>
    <d v="2017-01-17T15:32:48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.87"/>
    <n v="41.782287822878232"/>
    <d v="2016-04-07T22:50:51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.23"/>
    <n v="21.38"/>
    <d v="2016-11-08T10:50:4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.36"/>
    <n v="94.103550295857985"/>
    <d v="2016-05-15T22:28:49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.47"/>
    <n v="15.721951219512196"/>
    <d v="2015-05-12T18:01:27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.670000000000002"/>
    <n v="90.635922330097088"/>
    <d v="2016-11-28T19:18:56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.27"/>
    <n v="97.297619047619051"/>
    <d v="2014-02-25T00:24:1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.8"/>
    <n v="37.11904761904762"/>
    <d v="2017-01-24T17:23:40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.54"/>
    <n v="28.104972375690608"/>
    <d v="2014-10-14T14:02:38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.1599999999999999"/>
    <n v="144.43333333333334"/>
    <d v="2015-01-10T19:58:3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.8"/>
    <n v="24.274157303370785"/>
    <d v="2016-05-06T13:58:3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.99"/>
    <n v="35.117647058823529"/>
    <d v="2016-11-15T20:28:27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.2"/>
    <n v="24.762886597938145"/>
    <d v="2016-04-09T20:59:5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.81"/>
    <n v="188.37871287128712"/>
    <d v="2014-11-25T19:54:5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.03"/>
    <n v="148.08247422680412"/>
    <d v="2017-02-10T01:58:35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.02"/>
    <n v="49.934589800443462"/>
    <d v="2017-02-10T16:54:23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.2"/>
    <n v="107.82155688622754"/>
    <d v="2016-12-21T20:51:53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.83"/>
    <n v="42.63403614457831"/>
    <d v="2016-11-10T00:00:04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.57"/>
    <n v="14.370762711864407"/>
    <d v="2015-11-07T16:47:16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.2000000000000002"/>
    <n v="37.476190476190474"/>
    <d v="2017-02-15T13:10:42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.2"/>
    <n v="30.202020202020201"/>
    <d v="2014-01-24T12:00:57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.08"/>
    <n v="33.550632911392405"/>
    <d v="2014-11-22T14:47:59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.06"/>
    <n v="64.74666666666667"/>
    <d v="2013-12-06T15:38:09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.41"/>
    <n v="57.932367149758456"/>
    <d v="2012-01-28T16:17:03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.71"/>
    <n v="53.078431372549019"/>
    <d v="2015-11-30T17:01:07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.54"/>
    <n v="48.0625"/>
    <d v="2015-01-16T19:21:3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.04"/>
    <n v="82.396874999999994"/>
    <d v="2015-08-18T14:59:51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.85"/>
    <n v="50.454545454545453"/>
    <d v="2011-05-24T06:51:37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.85"/>
    <n v="115.83333333333333"/>
    <d v="2015-11-15T04:11:26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.01"/>
    <n v="63.03458333333333"/>
    <d v="2012-03-10T03:00:04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.06"/>
    <n v="108.02152542372882"/>
    <d v="2011-02-11T19:07:25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.21"/>
    <n v="46.088607594936711"/>
    <d v="2012-05-30T04:27:23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"/>
    <n v="107.21428571428571"/>
    <d v="2013-08-08T23:07:3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.2"/>
    <n v="50.9338679245283"/>
    <d v="2014-06-02T16:01:00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"/>
    <n v="40.04"/>
    <d v="2012-06-07T19:51:29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.07"/>
    <n v="64.44"/>
    <d v="2013-10-24T23:57:40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.04"/>
    <n v="53.827586206896555"/>
    <d v="2009-09-14T06:05:3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.73"/>
    <n v="100.46511627906976"/>
    <d v="2012-03-19T23:26:58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.07"/>
    <n v="46.630652173913049"/>
    <d v="2012-03-19T16:44:36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.08"/>
    <n v="34.074074074074076"/>
    <d v="2012-08-30T16:59:59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.46"/>
    <n v="65.214642857142863"/>
    <d v="2012-12-21T17:21:20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.25"/>
    <n v="44.205882352941174"/>
    <d v="2012-12-27T22:54:16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.49"/>
    <n v="71.965517241379317"/>
    <d v="2012-01-19T17:33:4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.01"/>
    <n v="52.94736842105263"/>
    <d v="2012-02-09T01:00:49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.05"/>
    <n v="109.45138888888889"/>
    <d v="2014-02-24T20:10:3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.5"/>
    <n v="75.035714285714292"/>
    <d v="2011-01-22T00:46:4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.01"/>
    <n v="115.71428571428571"/>
    <d v="2012-06-14T17:26:56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.34"/>
    <n v="31.659810426540286"/>
    <d v="2013-05-22T03:31:36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.71"/>
    <n v="46.176470588235297"/>
    <d v="2013-11-27T20:50:3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.0900000000000001"/>
    <n v="68.481650485436887"/>
    <d v="2011-11-03T02:39:5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.01"/>
    <n v="53.469203539823013"/>
    <d v="2010-11-20T19:34:5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.01"/>
    <n v="109.10778443113773"/>
    <d v="2014-07-14T16:41:1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.07"/>
    <n v="51.185616438356163"/>
    <d v="2012-02-09T04:02:09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.07"/>
    <n v="27.936800000000002"/>
    <d v="2012-04-05T19:15:33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.01"/>
    <n v="82.496921824104234"/>
    <d v="2014-07-31T23:06:36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.07"/>
    <n v="59.817476635514019"/>
    <d v="2013-02-02T23:42:17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.29"/>
    <n v="64.816470588235291"/>
    <d v="2013-02-19T19:03:35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.04"/>
    <n v="90.09615384615384"/>
    <d v="2014-04-07T00:06:29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.08"/>
    <n v="40.962025316455694"/>
    <d v="2014-03-18T15:11:18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.76"/>
    <n v="56.000127388535034"/>
    <d v="2012-04-03T23:00:26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.57"/>
    <n v="37.672800000000002"/>
    <d v="2012-05-08T13:14:17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.03"/>
    <n v="40.078125"/>
    <d v="2012-04-05T17:25:43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.04"/>
    <n v="78.031999999999996"/>
    <d v="2009-09-23T17:24:10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.04"/>
    <n v="18.90909090909091"/>
    <d v="2010-01-14T13:00:49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.21"/>
    <n v="37.134969325153371"/>
    <d v="2009-08-25T15:26:54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.08"/>
    <n v="41.961038961038959"/>
    <d v="2013-11-15T01:58:05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.0900000000000001"/>
    <n v="61.044943820224717"/>
    <d v="2014-02-26T19:36:4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0.39"/>
    <n v="64.53125"/>
    <d v="2017-03-05T06:15:0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0.03"/>
    <n v="21.25"/>
    <d v="2017-03-10T21:29:29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0.48"/>
    <n v="30"/>
    <d v="2017-03-13T18:07:27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0.21"/>
    <n v="25.491803278688526"/>
    <d v="2017-02-24T21:14:45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0.08"/>
    <n v="11.428571428571429"/>
    <d v="2017-02-28T00:32:1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0.01"/>
    <n v="108"/>
    <d v="2017-03-10T00:49:08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.26"/>
    <n v="54.883162444113267"/>
    <d v="2014-07-22T22:00:40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.54"/>
    <n v="47.383612662942269"/>
    <d v="2015-05-15T18:45:37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.06"/>
    <n v="211.84"/>
    <d v="2014-06-17T14:59:06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.02"/>
    <n v="219.92638036809817"/>
    <d v="2015-11-24T21:35:43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.44"/>
    <n v="40.795406360424032"/>
    <d v="2014-07-19T00:08:10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.06"/>
    <n v="75.502840909090907"/>
    <d v="2015-01-07T15:04:31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.12"/>
    <n v="13.542553191489361"/>
    <d v="2014-05-08T15:36:30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.02"/>
    <n v="60.865671641791046"/>
    <d v="2014-10-06T16:04:58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.02"/>
    <n v="115.69230769230769"/>
    <d v="2014-05-12T13:44:0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.21"/>
    <n v="48.104623556581984"/>
    <d v="2014-01-27T22:11:35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.1100000000000001"/>
    <n v="74.184357541899445"/>
    <d v="2014-05-27T15:22:2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.01"/>
    <n v="123.34552845528455"/>
    <d v="2014-05-30T21:31:24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.94"/>
    <n v="66.623188405797094"/>
    <d v="2016-11-18T19:11:4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.06"/>
    <n v="104.99007444168734"/>
    <d v="2016-09-30T15:25:38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d v="2014-09-15T16:51:1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0.03"/>
    <n v="300"/>
    <d v="2015-11-19T19:48:25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d v="2016-05-25T17:27:49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d v="2015-02-25T00:02:36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d v="2016-09-02T19:10:31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0.02"/>
    <n v="15"/>
    <d v="2016-07-26T14:34:36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d v="2015-12-22T22:22:1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d v="2016-12-04T20:12: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0.01"/>
    <n v="15.428571428571429"/>
    <d v="2015-03-31T02:25:3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d v="2015-04-09T16:13:42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d v="2014-11-11T17:21:00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0.01"/>
    <n v="27.5"/>
    <d v="2015-04-02T22:02:16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d v="2014-12-05T22:20:3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0.15"/>
    <n v="367"/>
    <d v="2015-06-04T15:35:24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d v="2016-01-08T16:58:0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d v="2016-04-06T20:36:48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0.28999999999999998"/>
    <n v="60"/>
    <d v="2014-11-11T16:31:1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d v="2015-12-08T17:40:2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0.11"/>
    <n v="97.407407407407405"/>
    <d v="2015-09-21T12:45:33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0.01"/>
    <n v="47.857142857142854"/>
    <d v="2016-02-25T23:16:56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d v="2015-02-28T17:19:25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d v="2016-01-11T19:30:11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d v="2014-11-18T04:32:21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d v="2015-05-26T18:39:56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0.03"/>
    <n v="30"/>
    <d v="2015-03-25T01:39:31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d v="2015-07-30T15:53:44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d v="2015-01-13T20:14:2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d v="2016-08-10T20:03:57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0.11"/>
    <n v="81.582499999999996"/>
    <d v="2015-11-10T22:12:4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d v="2016-10-26T20:53:03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d v="2015-07-28T00:18:50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d v="2015-08-21T00:23:3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33333333333332"/>
    <d v="2015-09-01T19:02:22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0.02"/>
    <n v="224.42857142857142"/>
    <d v="2015-03-11T22:27:28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0.03"/>
    <n v="37.5"/>
    <d v="2015-07-10T04:30:03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0.04"/>
    <n v="145"/>
    <d v="2015-01-23T01:21:47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0.01"/>
    <n v="1"/>
    <d v="2014-10-15T01:37:2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0.01"/>
    <n v="112.57142857142857"/>
    <d v="2015-07-06T16:50:32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d v="2014-11-11T20:07:0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0.01"/>
    <n v="342"/>
    <d v="2016-06-07T15:02:20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0.01"/>
    <n v="57.875"/>
    <d v="2014-12-16T20:29:19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d v="2015-06-24T15:40:52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d v="2014-11-25T06:17:44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d v="2015-03-01T19:04:04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d v="2015-09-29T02:53:43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d v="2015-07-09T15:33:37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d v="2015-01-27T08:41:33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d v="2016-12-13T02:54:47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d v="2015-09-15T20:22:38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d v="2016-03-15T06:26:04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0.01"/>
    <n v="22.333333333333332"/>
    <d v="2016-01-05T19:44:56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d v="2015-04-13T16:18:51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0.17"/>
    <n v="16.833333333333332"/>
    <d v="2016-01-30T21:10:58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d v="2015-12-04T00:56:47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0.23"/>
    <n v="56.3"/>
    <d v="2016-08-13T14:02:5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0.41"/>
    <n v="84.0625"/>
    <d v="2014-12-10T02:39:5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0.25"/>
    <n v="168.39393939393941"/>
    <d v="2015-03-19T13:48:48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d v="2014-10-07T03:22:37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0.02"/>
    <n v="76.666666666666671"/>
    <d v="2015-07-19T21:01:15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d v="2015-08-08T09:47:55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0.01"/>
    <n v="50.333333333333336"/>
    <d v="2015-07-26T17:34:42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d v="2016-10-12T17:41:13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0.01"/>
    <n v="8.3333333333333339"/>
    <d v="2014-05-01T02:38:02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0.03"/>
    <n v="35.384615384615387"/>
    <d v="2015-07-13T16:41:0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0.01"/>
    <n v="55.833333333333336"/>
    <d v="2016-06-15T20:42:26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d v="2015-01-15T17:42:23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d v="2014-07-11T21:13:0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d v="2015-01-23T20:34:04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d v="2014-12-20T17:43:0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0.15"/>
    <n v="69.472222222222229"/>
    <d v="2014-09-11T00:41:35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d v="2015-01-22T16:29:56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d v="2015-02-09T17:23:56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d v="2014-12-01T16:54:50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0.01"/>
    <n v="34.444444444444443"/>
    <d v="2014-09-27T21:25:0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d v="2016-05-12T21:55:4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d v="2015-06-09T04:04:52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d v="2016-02-12T07:38:53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d v="2015-02-10T18:49:11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0.01"/>
    <n v="501.25"/>
    <d v="2016-12-30T21:06:06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0.01"/>
    <n v="10.5"/>
    <d v="2016-01-13T03:08:24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d v="2015-02-06T05:14:57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d v="2016-01-28T21:35:4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d v="2015-06-25T04:27:5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d v="2015-09-05T06:39:46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d v="2015-11-30T14:46:10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d v="2015-01-27T23:09:48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d v="2015-10-08T21:57:4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d v="2015-09-18T19:38:4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d v="2016-01-14T21:35:13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.08"/>
    <n v="74.22935779816514"/>
    <d v="2015-07-02T03:00:54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.26"/>
    <n v="81.252688172043008"/>
    <d v="2015-02-17T16:00:28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.0299999999999998"/>
    <n v="130.23469453376205"/>
    <d v="2014-07-16T15:00:22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.0900000000000001"/>
    <n v="53.409836065573771"/>
    <d v="2016-04-25T18:06:31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.73"/>
    <n v="75.130434782608702"/>
    <d v="2015-08-27T04:33:41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.68"/>
    <n v="75.666666666666671"/>
    <d v="2016-10-27T14:27:51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.2699999999999996"/>
    <n v="31.691394658753708"/>
    <d v="2016-10-11T11:16:33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.08"/>
    <n v="47.777777777777779"/>
    <d v="2016-08-25T07:35:13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.08"/>
    <n v="90"/>
    <d v="2014-10-31T03:25:15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.02"/>
    <n v="149.31401960784314"/>
    <d v="2014-09-20T01:44:16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.1499999999999999"/>
    <n v="62.06989247311828"/>
    <d v="2017-02-13T21:48:10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.34"/>
    <n v="53.4"/>
    <d v="2015-11-30T20:15:0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.55"/>
    <n v="69.268656716417908"/>
    <d v="2017-01-03T16:36:49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.01"/>
    <n v="271.50769230769231"/>
    <d v="2017-02-04T04:50:08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.82"/>
    <n v="34.125"/>
    <d v="2016-03-23T18:45:50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.81"/>
    <n v="40.492537313432834"/>
    <d v="2017-01-26T23:03:59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.02"/>
    <n v="189.75806451612902"/>
    <d v="2016-02-23T14:27:36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.1000000000000001"/>
    <n v="68.862499999999997"/>
    <d v="2016-05-05T20:55:1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.02"/>
    <n v="108.77659574468085"/>
    <d v="2016-02-07T15:18:05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.01"/>
    <n v="125.98529411764706"/>
    <d v="2016-11-30T04:29:27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.04"/>
    <n v="90.523255813953483"/>
    <d v="2011-08-29T00:18:17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.1100000000000001"/>
    <n v="28.880434782608695"/>
    <d v="2012-06-29T04:28:16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.1599999999999999"/>
    <n v="31"/>
    <d v="2013-03-08T02:40:25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.1100000000000001"/>
    <n v="51.674418604651166"/>
    <d v="2015-09-01T21:36:37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.8"/>
    <n v="26.270833333333332"/>
    <d v="2012-08-24T17:15:48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"/>
    <n v="48.07692307692308"/>
    <d v="2013-04-09T02:27:3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.19"/>
    <n v="27.558139534883722"/>
    <d v="2012-04-26T20:58:51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.07"/>
    <n v="36.97137931034483"/>
    <d v="2012-09-22T03:42:01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.1399999999999999"/>
    <n v="29.021276595744681"/>
    <d v="2011-01-14T10:18:4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.03"/>
    <n v="28.65666666666667"/>
    <d v="2012-04-24T01:47:3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.28"/>
    <n v="37.647058823529413"/>
    <d v="2011-12-16T23:49:52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.36"/>
    <n v="97.904038461538462"/>
    <d v="2010-06-25T02:46:20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"/>
    <n v="42.553191489361701"/>
    <d v="2012-10-11T17:57:49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"/>
    <n v="131.58368421052631"/>
    <d v="2010-08-27T00:16:16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.05"/>
    <n v="32.320987654320987"/>
    <d v="2010-05-12T06:54: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.05"/>
    <n v="61.103999999999999"/>
    <d v="2014-10-01T07:52:50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.71"/>
    <n v="31.341463414634145"/>
    <d v="2012-06-28T16:35:4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.28"/>
    <n v="129.1139240506329"/>
    <d v="2012-12-14T22:48:33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.33"/>
    <n v="25.020624999999999"/>
    <d v="2012-07-17T17:26:34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"/>
    <n v="250"/>
    <d v="2015-08-11T22:28:04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.1299999999999999"/>
    <n v="47.541473684210523"/>
    <d v="2012-03-31T15:30:0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"/>
    <n v="40.04"/>
    <d v="2011-06-17T18:46:23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.1399999999999999"/>
    <n v="65.84210526315789"/>
    <d v="2012-03-02T18:00:0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.19"/>
    <n v="46.401222222222216"/>
    <d v="2011-08-16T22:00:03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.03"/>
    <n v="50.365853658536587"/>
    <d v="2011-09-07T23:57:59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.66"/>
    <n v="26.566666666666666"/>
    <d v="2012-03-23T16:59:3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"/>
    <n v="39.493684210526318"/>
    <d v="2012-04-27T01:59:5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.07"/>
    <n v="49.246153846153845"/>
    <d v="2011-10-17T15:11:4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.34"/>
    <n v="62.38"/>
    <d v="2013-04-09T16:33:5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.21"/>
    <n v="37.9375"/>
    <d v="2012-04-24T05:27:56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.03"/>
    <n v="51.6"/>
    <d v="2010-12-30T20:08:34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.25"/>
    <n v="27.777777777777779"/>
    <d v="2012-04-25T23:39:48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.29"/>
    <n v="99.382239382239376"/>
    <d v="2013-03-15T04:02:2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.01"/>
    <n v="38.848205128205123"/>
    <d v="2012-04-23T15:29:0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.28"/>
    <n v="45.548809523809524"/>
    <d v="2012-05-07T22:42:5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"/>
    <n v="600"/>
    <d v="2013-02-22T23:54:52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.1299999999999999"/>
    <n v="80.551071428571419"/>
    <d v="2011-07-06T21:05:38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.06"/>
    <n v="52.8"/>
    <d v="2015-01-13T23:13:07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.0299999999999998"/>
    <n v="47.676470588235297"/>
    <d v="2012-11-13T15:33:57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.1299999999999999"/>
    <n v="23.448275862068964"/>
    <d v="2012-05-24T18:32:5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0.03"/>
    <n v="40.142857142857146"/>
    <d v="2015-08-28T18:38:24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d v="2014-08-07T19:48:38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d v="2016-05-08T21:35:08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d v="2015-02-12T01:20:16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0.01"/>
    <n v="15"/>
    <d v="2015-09-11T07:07:49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d v="2014-07-15T22:50:34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0.01"/>
    <n v="35.714285714285715"/>
    <d v="2015-02-23T19:25:4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d v="2015-03-15T23:56:1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d v="2016-12-28T00:09:49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0.02"/>
    <n v="52.5"/>
    <d v="2014-08-03T09:21:17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0.19"/>
    <n v="77.5"/>
    <d v="2015-01-23T20:09:13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d v="2014-10-30T15:40:52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0.1"/>
    <n v="53.545454545454547"/>
    <d v="2015-02-17T19:15:3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d v="2014-10-14T16:20:2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d v="2014-06-19T03:43:24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d v="2016-08-30T14:24:45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.0900000000000001"/>
    <n v="103.68174242424243"/>
    <d v="2015-09-22T23:13:4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"/>
    <n v="185.18518518518519"/>
    <d v="2016-03-31T13:46:0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.56"/>
    <n v="54.153846153846153"/>
    <d v="2014-10-18T23:24:52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.02"/>
    <n v="177.2093023255814"/>
    <d v="2014-11-18T19:22:37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"/>
    <n v="100.325"/>
    <d v="2012-05-29T20:16:11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.1299999999999999"/>
    <n v="136.90909090909091"/>
    <d v="2014-11-10T02:11:1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.02"/>
    <n v="57.535211267605632"/>
    <d v="2013-09-29T18:01:31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.07"/>
    <n v="52.962839506172834"/>
    <d v="2015-08-01T20:01:43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.04"/>
    <n v="82.328947368421055"/>
    <d v="2012-02-09T01:56:1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"/>
    <n v="135.41666666666666"/>
    <d v="2015-03-18T20:45:05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"/>
    <n v="74.06557377049181"/>
    <d v="2015-07-23T16:19:14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.26"/>
    <n v="84.083333333333329"/>
    <d v="2012-07-17T20:22:46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.1100000000000001"/>
    <n v="61.029411764705884"/>
    <d v="2013-01-30T18:01:51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.05"/>
    <n v="150"/>
    <d v="2009-11-10T16:48:32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.04"/>
    <n v="266.08974358974359"/>
    <d v="2014-10-31T18:59:0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.1599999999999999"/>
    <n v="7.25"/>
    <d v="2013-07-09T02:32:4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.1000000000000001"/>
    <n v="100"/>
    <d v="2011-06-02T15:34:15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.1299999999999999"/>
    <n v="109.96308108108107"/>
    <d v="2013-01-24T12:14:21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"/>
    <n v="169.91525423728814"/>
    <d v="2014-12-04T21:39:12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.03"/>
    <n v="95.740740740740748"/>
    <d v="2011-08-30T16:12:01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.07"/>
    <n v="59.460317460317462"/>
    <d v="2013-07-28T10:46:58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.04"/>
    <n v="55.769230769230766"/>
    <d v="2013-08-23T10:14:17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.56"/>
    <n v="30.076923076923077"/>
    <d v="2010-12-02T02:34:58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.01"/>
    <n v="88.438596491228068"/>
    <d v="2012-06-08T12:29:29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.95"/>
    <n v="64.032786885245898"/>
    <d v="2015-01-23T03:18:58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.1200000000000001"/>
    <n v="60.153846153846153"/>
    <d v="2013-09-07T20:36:19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.2"/>
    <n v="49.194029850746269"/>
    <d v="2012-03-05T18:33:23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.02"/>
    <n v="165.16216216216216"/>
    <d v="2016-09-05T15:00:37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.03"/>
    <n v="43.621621621621621"/>
    <d v="2013-04-26T18:11:10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.01"/>
    <n v="43.7"/>
    <d v="2015-08-12T15:13:26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.03"/>
    <n v="67.419642857142861"/>
    <d v="2012-02-22T06:03:0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.07"/>
    <n v="177.5"/>
    <d v="2017-02-03T19:26:2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.56"/>
    <n v="38.883333333333333"/>
    <d v="2012-07-23T04:46:4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.23"/>
    <n v="54.985074626865675"/>
    <d v="2015-05-01T01:52:43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.07"/>
    <n v="61.342857142857142"/>
    <d v="2012-04-27T15:43:13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.06"/>
    <n v="23.117647058823529"/>
    <d v="2012-11-09T23:47:37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.18"/>
    <n v="29.611111111111111"/>
    <d v="2014-04-15T17:53:06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.0900000000000001"/>
    <n v="75.611111111111114"/>
    <d v="2015-03-30T20:38:26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.1100000000000001"/>
    <n v="35.6"/>
    <d v="2011-10-13T20:58:04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"/>
    <n v="143"/>
    <d v="2015-02-04T22:49:34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d v="2015-09-13T12:41:29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0.01"/>
    <n v="25"/>
    <d v="2016-08-12T12:35:39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d v="2014-07-02T00:58:19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0.01"/>
    <n v="100"/>
    <d v="2016-03-11T15:36:29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d v="2014-07-22T23:32:28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d v="2015-03-24T21:05:38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0.01"/>
    <n v="50"/>
    <d v="2016-08-02T15:59:54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0.02"/>
    <n v="72.5"/>
    <d v="2015-08-18T02:31:52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0.01"/>
    <n v="29.5"/>
    <d v="2017-01-09T21:40:35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d v="2016-03-20T08:12:0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d v="2014-12-13T02:36:34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d v="2015-08-22T00:32:59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3333333333332"/>
    <d v="2014-07-17T19:55:0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0.01"/>
    <n v="25.5"/>
    <d v="2015-04-16T07:50:03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0.11"/>
    <n v="48.18181818181818"/>
    <d v="2015-10-17T15:04:58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d v="2016-09-29T23:43:54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0.01"/>
    <n v="1"/>
    <d v="2015-01-15T18:28:0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d v="2015-05-16T04:09:29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d v="2014-06-05T23:07:12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d v="2015-11-25T07:55:3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0.02"/>
    <n v="202.83333333333334"/>
    <d v="2015-11-30T16:12:33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0.04"/>
    <n v="29.125"/>
    <d v="2015-02-07T16:13:46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d v="2016-02-22T12:52:07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d v="2016-01-19T14:08:17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0.02"/>
    <n v="13"/>
    <d v="2016-01-13T21:45:24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d v="2014-09-05T19:13:4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d v="2015-03-26T20:17:06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d v="2014-07-08T23:13:48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0.12"/>
    <n v="96.05263157894737"/>
    <d v="2017-01-25T05:51:40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0.24"/>
    <n v="305.77777777777777"/>
    <d v="2014-07-08T15:56:49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0.06"/>
    <n v="12.142857142857142"/>
    <d v="2016-05-20T08:11:5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0.39"/>
    <n v="83.571428571428569"/>
    <d v="2015-08-24T20:10:01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0.01"/>
    <n v="18"/>
    <d v="2014-06-19T18:05:47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.0000000000000007E-2"/>
    <n v="115.53333333333333"/>
    <d v="2016-01-25T21:36:4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.61"/>
    <n v="21.900662251655628"/>
    <d v="2012-08-29T21:39:09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.26"/>
    <n v="80.022494887525568"/>
    <d v="2014-10-03T17:56:08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.01"/>
    <n v="35.520000000000003"/>
    <d v="2013-12-09T21:54:1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.04"/>
    <n v="64.933333333333323"/>
    <d v="2012-03-30T01:13:43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.07"/>
    <n v="60.965703745743475"/>
    <d v="2016-05-18T12:59:50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.1000000000000001"/>
    <n v="31.444155844155844"/>
    <d v="2014-03-28T17:06:22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.08"/>
    <n v="81.949748743718587"/>
    <d v="2015-06-29T20:59:32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.2400000000000002"/>
    <n v="58.92763157894737"/>
    <d v="2017-02-01T19:14:2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.04"/>
    <n v="157.29347633136095"/>
    <d v="2012-06-15T05:42:3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.41"/>
    <n v="55.758509532062391"/>
    <d v="2016-07-13T21:08:45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.91"/>
    <n v="83.802893802893806"/>
    <d v="2016-11-30T08:03:34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.72"/>
    <n v="58.422210884353746"/>
    <d v="2014-12-09T03:26:10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.01"/>
    <n v="270.57142857142856"/>
    <d v="2012-08-22T19:38:1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.02"/>
    <n v="107.1"/>
    <d v="2014-04-01T17:00:12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.7"/>
    <n v="47.180555555555557"/>
    <d v="2016-03-24T11:56:04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.1499999999999999"/>
    <n v="120.30882352941177"/>
    <d v="2015-07-26T23:52:09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.7799999999999994"/>
    <n v="27.59748427672956"/>
    <d v="2014-09-20T20:59:11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.05"/>
    <n v="205.2987012987013"/>
    <d v="2015-10-02T19:01:01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.88"/>
    <n v="35.547169811320757"/>
    <d v="2015-09-26T21:13:24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.44"/>
    <n v="74.639488409272587"/>
    <d v="2015-09-04T04:00:42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.46"/>
    <n v="47.058064516129029"/>
    <d v="2015-04-21T17:56:28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.31"/>
    <n v="26.591351351351353"/>
    <d v="2016-11-15T17:50:16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.1399999999999999"/>
    <n v="36.774193548387096"/>
    <d v="2016-11-18T06:09:26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.79"/>
    <n v="31.820544982698959"/>
    <d v="2012-08-23T10:07:02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.56"/>
    <n v="27.576923076923077"/>
    <d v="2016-10-15T19:26:48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.1200000000000001"/>
    <n v="56"/>
    <d v="2015-05-04T15:04:29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.47"/>
    <n v="21.555555555555557"/>
    <d v="2015-10-27T19:54:21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.1000000000000001"/>
    <n v="44.095238095238095"/>
    <d v="2014-11-10T23:11:07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.28"/>
    <n v="63.87"/>
    <d v="2015-04-14T12:55:22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.58"/>
    <n v="38.987654320987652"/>
    <d v="2016-06-03T02:31:5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.1499999999999999"/>
    <n v="80.185489510489504"/>
    <d v="2015-08-02T04:03:47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.37"/>
    <n v="34.904761904761905"/>
    <d v="2016-05-04T01:28:59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.55"/>
    <n v="89.100502512562812"/>
    <d v="2014-01-28T19:45:32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.06"/>
    <n v="39.44"/>
    <d v="2016-08-30T15:45:21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"/>
    <n v="136.9047619047619"/>
    <d v="2015-02-02T22:49:21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.87"/>
    <n v="37.46"/>
    <d v="2016-09-23T14:45:14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.66"/>
    <n v="31.96153846153846"/>
    <d v="2016-09-26T13:11:15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.02"/>
    <n v="25.214285714285715"/>
    <d v="2014-12-16T21:54:55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.64"/>
    <n v="10.040816326530612"/>
    <d v="2015-01-20T20:45:48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.06"/>
    <n v="45.94202898550725"/>
    <d v="2015-04-09T03:51:14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0.01"/>
    <n v="15"/>
    <d v="2014-08-29T19:51:0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d v="2016-06-15T05:55:08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0.34"/>
    <n v="223.58248500999335"/>
    <d v="2016-11-15T13:58:35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0.02"/>
    <n v="39.480769230769234"/>
    <d v="2017-02-08T19:00:35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0.11"/>
    <n v="91.304347826086953"/>
    <d v="2014-10-09T20:13:2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0.08"/>
    <n v="78.666205607476627"/>
    <d v="2015-08-10T07:31:09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0.01"/>
    <n v="12"/>
    <d v="2015-07-15T06:16:59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0.01"/>
    <n v="17.666666666666668"/>
    <d v="2016-02-08T17:09:20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3333333333336"/>
    <d v="2015-12-03T23:55:41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0.01"/>
    <n v="71.599999999999994"/>
    <d v="2016-11-21T14:59:03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0.02"/>
    <n v="307.8235294117647"/>
    <d v="2015-11-19T19:20:09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0.01"/>
    <n v="80.454545454545453"/>
    <d v="2014-11-10T03:48:45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0.12"/>
    <n v="83.942857142857136"/>
    <d v="2014-05-12T15:38:47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d v="2015-02-20T14:25:26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0.21"/>
    <n v="73.372093023255815"/>
    <d v="2016-01-12T20:47:27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0.11"/>
    <n v="112.86184210526316"/>
    <d v="2017-02-01T16:31:28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0.19"/>
    <n v="95.277627118644077"/>
    <d v="2016-06-30T22:17:33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d v="2016-06-30T21:13:14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0.03"/>
    <n v="133.30000000000001"/>
    <d v="2015-03-19T01:40:1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d v="2015-09-25T17:06:58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.03"/>
    <n v="85.75"/>
    <d v="2013-09-25T23:00:10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.07"/>
    <n v="267"/>
    <d v="2015-07-22T17:55:13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.05"/>
    <n v="373.55803571428572"/>
    <d v="2015-08-06T14:56:47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.03"/>
    <n v="174.03846153846155"/>
    <d v="2015-11-05T00:36:37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.23"/>
    <n v="93.695652173913047"/>
    <d v="2015-03-20T21:29:34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.59"/>
    <n v="77.327718446601949"/>
    <d v="2015-08-19T18:20:39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.1100000000000001"/>
    <n v="92.222222222222229"/>
    <d v="2016-01-11T22:13:36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.71"/>
    <n v="60.964285714285715"/>
    <d v="2015-09-28T14:07:45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.25"/>
    <n v="91"/>
    <d v="2015-11-11T00:51:36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0.06"/>
    <n v="41.583333333333336"/>
    <d v="2014-07-01T00:29:4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0.11"/>
    <n v="33.761904761904759"/>
    <d v="2014-11-19T17:58:36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0.33"/>
    <n v="70.61702127659575"/>
    <d v="2015-12-06T21:13:1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0.28000000000000003"/>
    <n v="167.15151515151516"/>
    <d v="2014-09-30T12:59:59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0.63"/>
    <n v="128.61988304093566"/>
    <d v="2016-06-08T15:11:10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0.08"/>
    <n v="65.41379310344827"/>
    <d v="2014-10-11T20:34:49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0.5"/>
    <n v="117.55555555555556"/>
    <d v="2016-04-22T14:59:34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0.18"/>
    <n v="126.48148148148148"/>
    <d v="2014-06-03T00:42:2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d v="2015-08-25T19:09:25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d v="2015-01-29T00:01:34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0.01"/>
    <n v="69"/>
    <d v="2016-03-07T05:04:51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0.01"/>
    <n v="27.5"/>
    <d v="2014-06-15T21:29:10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0.28000000000000003"/>
    <n v="84.9"/>
    <d v="2014-10-20T20:55:40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d v="2015-01-30T18:07:2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0.01"/>
    <n v="200"/>
    <d v="2014-06-30T21:57:05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d v="2015-02-26T16:42:1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d v="2014-09-10T23:23:4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d v="2015-05-30T15:21:58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857142857142856"/>
    <d v="2015-01-24T02:51:1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d v="2016-06-30T23:04:50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0.11"/>
    <n v="72.762711864406782"/>
    <d v="2015-04-19T02:31:16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d v="2015-03-26T17:22:37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0.01"/>
    <n v="25"/>
    <d v="2015-02-23T08:01:0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0.01"/>
    <n v="13.333333333333334"/>
    <d v="2014-07-14T03:19:26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d v="2014-08-27T03:22:19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66666666666668"/>
    <d v="2015-02-13T04:21:58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0.06"/>
    <n v="89.21052631578948"/>
    <d v="2014-11-21T20:16:0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0.26"/>
    <n v="116.55769230769231"/>
    <d v="2015-07-02T22:33:43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05000000000001"/>
    <d v="2014-05-28T21:33:2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d v="2014-07-09T21:31:0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0.01"/>
    <n v="17.5"/>
    <d v="2014-08-19T20:59:32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0.46"/>
    <n v="34.130434782608695"/>
    <d v="2017-03-07T18:35:34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0.34"/>
    <n v="132.34615384615384"/>
    <d v="2017-03-06T19:14:37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.04"/>
    <n v="922.22222222222217"/>
    <d v="2017-01-21T16:33:50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0.06"/>
    <n v="163.57142857142858"/>
    <d v="2017-02-21T20:41:5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0.11"/>
    <n v="217.375"/>
    <d v="2017-02-07T21:59:18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.1200000000000001"/>
    <n v="149.44486692015209"/>
    <d v="2014-09-17T07:04:4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.51"/>
    <n v="71.237487309644663"/>
    <d v="2013-04-27T18:47:23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.33"/>
    <n v="44.464318398474738"/>
    <d v="2016-05-22T16:45:26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.02"/>
    <n v="164.94480519480518"/>
    <d v="2016-08-30T03:35:41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.54"/>
    <n v="84.871516544117654"/>
    <d v="2014-07-08T05:30:28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.01"/>
    <n v="53.945205479452056"/>
    <d v="2014-05-21T17:53:10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.31"/>
    <n v="50.531468531468533"/>
    <d v="2013-06-07T01:29:20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.02"/>
    <n v="108.00140845070422"/>
    <d v="2015-11-14T15:41:24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.1599999999999999"/>
    <n v="95.373770491803285"/>
    <d v="2016-09-16T15:43:16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.65"/>
    <n v="57.631016333938291"/>
    <d v="2016-01-18T09:33:48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.2"/>
    <n v="64.160481283422456"/>
    <d v="2015-09-08T07:59:53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.2"/>
    <n v="92.387692307692305"/>
    <d v="2014-10-22T21:57:2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.04"/>
    <n v="125.97972972972973"/>
    <d v="2016-04-05T14:19:05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.0900000000000001"/>
    <n v="94.637681159420296"/>
    <d v="2016-02-18T00:44:54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.18"/>
    <n v="170.69942196531792"/>
    <d v="2016-10-12T11:10:53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.62"/>
    <n v="40.762081784386616"/>
    <d v="2013-08-07T13:03:18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.5299999999999998"/>
    <n v="68.254054054054052"/>
    <d v="2016-11-30T20:34:13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.4"/>
    <n v="95.48863636363636"/>
    <d v="2014-11-01T20:08:08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.97"/>
    <n v="7.1902649656526005"/>
    <d v="2015-07-14T07:50:59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.45"/>
    <n v="511.65486725663715"/>
    <d v="2017-01-10T17:52:1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.06"/>
    <n v="261.74504950495049"/>
    <d v="2016-03-23T13:55:11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.93"/>
    <n v="69.760961810466767"/>
    <d v="2015-07-13T16:14:23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.02"/>
    <n v="77.229591836734699"/>
    <d v="2015-11-25T14:23:54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.04"/>
    <n v="340.56521739130437"/>
    <d v="2015-04-01T05:46:37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.7"/>
    <n v="67.417903225806455"/>
    <d v="2013-03-18T12:59:35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.04"/>
    <n v="845.70270270270271"/>
    <d v="2014-08-21T12:37:02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.18"/>
    <n v="97.191780821917803"/>
    <d v="2013-04-25T19:23:48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.08"/>
    <n v="451.84033613445376"/>
    <d v="2015-02-09T06:32:54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"/>
    <n v="138.66871165644173"/>
    <d v="2016-09-13T16:03:1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.7799999999999994"/>
    <n v="21.640147492625371"/>
    <d v="2013-02-11T02:54:10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.23"/>
    <n v="169.51724137931035"/>
    <d v="2014-03-24T15:59:3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.46"/>
    <n v="161.88210526315791"/>
    <d v="2013-12-03T22:01:2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.48"/>
    <n v="493.13333333333333"/>
    <d v="2016-09-07T03:26:44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.84"/>
    <n v="22.120418848167539"/>
    <d v="2014-03-21T21:18:37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.03"/>
    <n v="18.235294117647058"/>
    <d v="2015-02-10T00:45:52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d v="2014-09-29T15:46:42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0.28999999999999998"/>
    <n v="40.611111111111114"/>
    <d v="2012-05-01T17:16:27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d v="2016-09-19T07:53:2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0.05"/>
    <n v="37.954545454545453"/>
    <d v="2012-01-30T01:29:5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0.22"/>
    <n v="35.734693877551024"/>
    <d v="2012-05-15T23:42:48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0.27"/>
    <n v="42.157894736842103"/>
    <d v="2014-07-30T18:45:11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0.28000000000000003"/>
    <n v="35"/>
    <d v="2012-05-15T15:33:1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0.01"/>
    <n v="13.25"/>
    <d v="2016-08-03T17:03:22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0.01"/>
    <n v="55"/>
    <d v="2015-03-05T19:10:37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d v="2014-04-18T21:17:22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0.11"/>
    <n v="39.285714285714285"/>
    <d v="2011-11-08T18:21:44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0.19"/>
    <n v="47.5"/>
    <d v="2012-07-27T21:37:0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d v="2014-08-12T15:15:51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0.52"/>
    <n v="17.333333333333332"/>
    <d v="2015-03-09T18:58:47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0.1"/>
    <n v="31.757575757575758"/>
    <d v="2013-12-12T21:36:41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0.01"/>
    <n v="5"/>
    <d v="2016-07-22T15:45:3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0.12"/>
    <n v="39"/>
    <d v="2016-09-26T10:36:23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0.11"/>
    <n v="52.5"/>
    <d v="2016-06-03T08:47:46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d v="2013-05-21T11:04:18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0.01"/>
    <n v="9"/>
    <d v="2012-12-04T01:31:33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0.01"/>
    <n v="25"/>
    <d v="2012-01-19T00:53:15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d v="2013-04-09T13:54:4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0.01"/>
    <n v="11.25"/>
    <d v="2012-05-01T07:00:31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d v="2012-10-12T13:53:48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0.02"/>
    <n v="25"/>
    <d v="2011-07-12T16:01:58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0.01"/>
    <n v="11.333333333333334"/>
    <d v="2015-06-17T23:00:5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0.14000000000000001"/>
    <n v="29.470588235294116"/>
    <d v="2012-02-28T14:45:23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d v="2014-04-16T19:49:50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0.1"/>
    <n v="63.098484848484851"/>
    <d v="2014-02-16T16:55:3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d v="2013-09-20T20:51:3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d v="2016-04-14T20:45:21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0.14000000000000001"/>
    <n v="43.846153846153847"/>
    <d v="2013-02-06T03:02:0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0.03"/>
    <n v="75"/>
    <d v="2011-11-16T00:19:14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0.08"/>
    <n v="45.972222222222221"/>
    <d v="2015-05-12T07:07:5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d v="2015-06-17T16:03:24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0.26"/>
    <n v="93.666666666666671"/>
    <d v="2014-07-26T23:28:26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0.02"/>
    <n v="53"/>
    <d v="2015-10-23T14:03:41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d v="2017-02-08T10:44:48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.05"/>
    <n v="47"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.2"/>
    <n v="66.666666666666671"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.1499999999999999"/>
    <n v="18.770491803278688"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.19"/>
    <n v="66.111111111111114"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.05"/>
    <n v="36.859154929577464"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.18"/>
    <n v="39.810810810810814"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.2"/>
    <n v="31.5"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.03"/>
    <n v="102.5"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.01"/>
    <n v="126.45833333333333"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.05"/>
    <n v="47.878787878787875"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.03"/>
    <n v="73.214285714285708"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.08"/>
    <n v="89.666666666666671"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.1100000000000001"/>
    <n v="151.4623287671233"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.5"/>
    <n v="25"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.04"/>
    <n v="36.5"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.1599999999999999"/>
    <n v="44"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.03"/>
    <n v="87.357553191489373"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.01"/>
    <n v="36.474820143884891"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.17"/>
    <n v="44.859538461538463"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.33"/>
    <n v="42.903225806451616"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.33"/>
    <n v="51.230769230769234"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.02"/>
    <n v="33.944444444444443"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.28"/>
    <n v="90.744680851063833"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.1499999999999999"/>
    <n v="50"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.1000000000000001"/>
    <n v="24.444444444444443"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.1200000000000001"/>
    <n v="44.25"/>
    <d v="2015-06-30T06:24:50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.26"/>
    <n v="67.741935483870961"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"/>
    <n v="65.376811594202906"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.02"/>
    <n v="121.9047619047619"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.08"/>
    <n v="47.456140350877192"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"/>
    <n v="92.842592592592595"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.1299999999999999"/>
    <n v="68.253012048192772"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.28"/>
    <n v="37.209583333333335"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.08"/>
    <n v="25.25"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.42"/>
    <n v="43.214285714285715"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.42"/>
    <n v="25.130177514792898"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.3"/>
    <n v="23.636363636363637"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.06"/>
    <n v="103.95098039215686"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.05"/>
    <n v="50.384615384615387"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.36"/>
    <n v="13.6"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"/>
    <n v="28.571428571428573"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"/>
    <n v="63.829787234042556"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.24"/>
    <n v="8.8571428571428577"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.17"/>
    <n v="50.666666666666664"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.03"/>
    <n v="60.784313725490193"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.08"/>
    <n v="113.42105263157895"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.2"/>
    <n v="104.56521739130434"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"/>
    <n v="98.30927835051547"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.07"/>
    <n v="35.039473684210527"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"/>
    <n v="272.72727272727275"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.1100000000000001"/>
    <n v="63.846153846153847"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.1499999999999999"/>
    <n v="30.189368421052631"/>
    <d v="2014-10-26T17:01:34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.08"/>
    <n v="83.51428571428572"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.7"/>
    <n v="64.761904761904759"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.87"/>
    <n v="20.118172043010752"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.08"/>
    <n v="44.090909090909093"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"/>
    <n v="40.476190476190474"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.2"/>
    <n v="44.537037037037038"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.1100000000000001"/>
    <n v="125.80645161290323"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.04"/>
    <n v="19.696969696969695"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0.01"/>
    <n v="10"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0.05"/>
    <n v="30"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0.32"/>
    <n v="60.666666666666664"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3333333333332"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0.01"/>
    <n v="5"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0.04"/>
    <n v="23.923076923076923"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0.02"/>
    <n v="15.833333333333334"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0.42"/>
    <n v="29.785714285714285"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0.5"/>
    <n v="60"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0.05"/>
    <n v="24.333333333333332"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0.2"/>
    <n v="500"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0.02"/>
    <n v="35"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.0000000000000007E-2"/>
    <n v="29.555555555555557"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0.32"/>
    <n v="26.666666666666668"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33333333333332"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d v="2014-07-11T16:12:0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0.02"/>
    <n v="13.333333333333334"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0.01"/>
    <n v="22.5"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0.2"/>
    <n v="50.4"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0.42"/>
    <n v="105.02933333333334"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0.01"/>
    <n v="35.4"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0.15"/>
    <n v="83.333333333333329"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0.05"/>
    <n v="35.92307692307692"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0.38"/>
    <n v="119.125"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0.05"/>
    <n v="90.333333333333329"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33333333333335"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0.11"/>
    <n v="108.33333333333333"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0.02"/>
    <n v="15.75"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0.23"/>
    <n v="96.551724137931032"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0.34"/>
    <n v="63"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0.19"/>
    <n v="381.6"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0.33"/>
    <n v="26"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0.05"/>
    <n v="10"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0.38"/>
    <n v="81.571428571428569"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0.01"/>
    <n v="7"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0.03"/>
    <n v="27.3"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0.09"/>
    <n v="29.411764705882351"/>
    <d v="2014-08-18T17:08:24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0.01"/>
    <n v="12.5"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0.05"/>
    <n v="5.75"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0.21"/>
    <n v="52.083333333333336"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0.05"/>
    <n v="183.33333333333334"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0.04"/>
    <n v="26.333333333333332"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0.62"/>
    <n v="486.42857142857144"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0.01"/>
    <n v="3"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0.01"/>
    <n v="9.75"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0.05"/>
    <n v="18.75"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0.18"/>
    <n v="36.588235294117645"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0.09"/>
    <n v="80.714285714285708"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0.03"/>
    <n v="52.8"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0.37"/>
    <n v="46.928571428571431"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0.14000000000000001"/>
    <n v="78.07692307692308"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0.61"/>
    <n v="203.66666666666666"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0.08"/>
    <n v="20.714285714285715"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0.22"/>
    <n v="48.555555555555557"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0.27"/>
    <n v="68.099999999999994"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0.09"/>
    <n v="8.5"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0.27"/>
    <n v="51.615384615384613"/>
    <d v="2015-02-23T19:01:1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.29"/>
    <n v="43"/>
    <d v="2014-08-26T21:16:44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"/>
    <n v="83.333333333333329"/>
    <d v="2015-04-03T20:58:47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"/>
    <n v="30"/>
    <d v="2015-01-09T03:39:39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.03"/>
    <n v="175.51020408163265"/>
    <d v="2015-04-09T13:21:5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.02"/>
    <n v="231.66175879396985"/>
    <d v="2014-08-12T14:01:08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.25"/>
    <n v="75"/>
    <d v="2015-02-09T18:22:59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.31"/>
    <n v="112.14285714285714"/>
    <d v="2014-06-16T16:03:49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"/>
    <n v="41.666666666666664"/>
    <d v="2016-02-03T23:57:26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.02"/>
    <n v="255.17343750000001"/>
    <d v="2014-04-25T13:32:38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.01"/>
    <n v="162.7741935483871"/>
    <d v="2015-04-07T14:01:04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.06"/>
    <n v="88.333333333333329"/>
    <d v="2014-08-21T06:59:2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.05"/>
    <n v="85.736842105263165"/>
    <d v="2015-01-21T03:57:17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.03"/>
    <n v="47.574074074074076"/>
    <d v="2016-05-05T22:57: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.08"/>
    <n v="72.972972972972968"/>
    <d v="2014-05-16T15:16:0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.01"/>
    <n v="90.538461538461533"/>
    <d v="2016-07-02T14:00:08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.28"/>
    <n v="37.647058823529413"/>
    <d v="2014-09-30T15:37:03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.33"/>
    <n v="36.363636363636367"/>
    <d v="2014-06-13T10:58:3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.01"/>
    <n v="126.71875"/>
    <d v="2014-12-31T16:53:34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.03"/>
    <n v="329.2"/>
    <d v="2014-07-25T19:25:12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.07"/>
    <n v="81.242424242424249"/>
    <d v="2014-12-09T18:33:38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d v="2015-01-30T23:02:3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0.2"/>
    <n v="202.22772277227722"/>
    <d v="2015-11-26T19:17:39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d v="2015-03-14T03:06:2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0.01"/>
    <n v="100"/>
    <d v="2015-05-08T21:56:3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d v="2015-04-24T03:21:0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d v="2016-07-16T12:44:5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0.04"/>
    <n v="82.461538461538467"/>
    <d v="2016-10-06T13:29:2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666666666666665"/>
    <d v="2015-04-03T15:34:53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0.03"/>
    <n v="12.5"/>
    <d v="2015-10-20T19:45:17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d v="2015-12-24T08:45:52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0.02"/>
    <n v="18.896551724137932"/>
    <d v="2014-08-21T19:16:1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0.08"/>
    <n v="200.625"/>
    <d v="2016-09-15T16:33:59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6666666666666"/>
    <d v="2015-09-08T19:00:21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d v="2017-02-24T14:00:03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0.6"/>
    <n v="65"/>
    <d v="2015-05-17T17:47:29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0.17"/>
    <n v="66.099999999999994"/>
    <d v="2016-04-04T23:00:50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0.02"/>
    <n v="93.333333333333329"/>
    <d v="2015-01-27T00:16:12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d v="2014-08-12T18:10:2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.1000000000000001"/>
    <n v="50.75"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.22"/>
    <n v="60.9"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.07"/>
    <n v="109.03061224489795"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.01"/>
    <n v="25.692295918367346"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.0900000000000001"/>
    <n v="41.92307692307692"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.1399999999999999"/>
    <n v="88.7734375"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.1399999999999999"/>
    <n v="80.225352112676063"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.06"/>
    <n v="78.936170212765958"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.63"/>
    <n v="95.588235294117652"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.06"/>
    <n v="69.890109890109883"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"/>
    <n v="74.534883720930239"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.05"/>
    <n v="123.94117647058823"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.75"/>
    <n v="264.84848484848487"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.02"/>
    <n v="58.620689655172413"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"/>
    <n v="70.884955752212392"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.71"/>
    <n v="8.5714285714285712"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.1399999999999999"/>
    <n v="113.56666666666666"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.29"/>
    <n v="60.6875"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.01"/>
    <n v="110.21739130434783"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.0900000000000001"/>
    <n v="136.45833333333334"/>
    <d v="2015-08-03T21:58:5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.29"/>
    <n v="53.164948453608247"/>
    <d v="2015-08-09T13:25:56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.02"/>
    <n v="86.491525423728817"/>
    <d v="2016-01-12T16:29:03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.47"/>
    <n v="155.23827397260274"/>
    <d v="2014-09-12T15:10:36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"/>
    <n v="115.08256880733946"/>
    <d v="2016-07-25T06:41:21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.22"/>
    <n v="109.5945945945946"/>
    <d v="2016-10-11T23:22:08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.06"/>
    <n v="45.214285714285715"/>
    <d v="2016-03-02T12:00:0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.1000000000000001"/>
    <n v="104.15169811320754"/>
    <d v="2016-09-14T07:22:31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"/>
    <n v="35.714285714285715"/>
    <d v="2016-05-21T08:41:21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.77"/>
    <n v="96.997252747252745"/>
    <d v="2015-11-29T00:29:22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"/>
    <n v="370.37037037037038"/>
    <d v="2015-12-03T13:47:0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.03"/>
    <n v="94.408602150537632"/>
    <d v="2017-01-05T20:05:30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.05"/>
    <n v="48.984375"/>
    <d v="2016-09-09T18:25:10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"/>
    <n v="45.590909090909093"/>
    <d v="2016-01-21T20:07:47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.58"/>
    <n v="23.275254237288134"/>
    <d v="2014-09-03T11:29:32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.05"/>
    <n v="63.2289156626506"/>
    <d v="2016-12-20T15:57:51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.72"/>
    <n v="153.5204081632653"/>
    <d v="2015-03-27T21:54:0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.04"/>
    <n v="90.2"/>
    <d v="2017-02-09T17:36:33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.03"/>
    <n v="118.97113163972287"/>
    <d v="2014-05-19T04:38:49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.19"/>
    <n v="80.25"/>
    <d v="2017-02-14T17:46:00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"/>
    <n v="62.5"/>
    <d v="2017-01-17T19:51:1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.19"/>
    <n v="131.37719999999999"/>
    <d v="2016-06-13T21:29:4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.0900000000000001"/>
    <n v="73.032980769230775"/>
    <d v="2012-11-26T20:04:1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.01"/>
    <n v="178.52941176470588"/>
    <d v="2016-01-29T20:22:56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.1299999999999999"/>
    <n v="162.90974729241879"/>
    <d v="2014-10-16T21:08:4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.2"/>
    <n v="108.24237288135593"/>
    <d v="2014-09-06T16:11:4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.08"/>
    <n v="88.865979381443296"/>
    <d v="2014-11-14T18:09:51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.8"/>
    <n v="54"/>
    <d v="2015-04-04T05:11:23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.01"/>
    <n v="116.73076923076923"/>
    <d v="2015-12-22T05:05:19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.2"/>
    <n v="233.8984375"/>
    <d v="2014-10-27T13:40:40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.58"/>
    <n v="158"/>
    <d v="2014-12-23T19:58:39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.24"/>
    <n v="14.84"/>
    <d v="2015-11-26T11:15:16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.17"/>
    <n v="85.181818181818187"/>
    <d v="2015-01-20T16:52:1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.57"/>
    <n v="146.69158878504672"/>
    <d v="2015-05-22T20:04:09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.1299999999999999"/>
    <n v="50.764811490125673"/>
    <d v="2014-10-08T02:58:00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.03"/>
    <n v="87.7"/>
    <d v="2014-05-26T17:27:1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.03"/>
    <n v="242.27777777777777"/>
    <d v="2014-05-19T13:09:12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.06"/>
    <n v="146.44654088050314"/>
    <d v="2014-07-21T20:24:0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.01"/>
    <n v="103.17073170731707"/>
    <d v="2015-06-08T07:09:36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.21"/>
    <n v="80.464601769911511"/>
    <d v="2014-04-29T20:00:20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.01"/>
    <n v="234.66666666666666"/>
    <d v="2015-06-15T20:18:53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.1599999999999999"/>
    <n v="50.689320388349515"/>
    <d v="2016-10-17T14:51:09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.01"/>
    <n v="162.70967741935485"/>
    <d v="2016-07-13T22:53:29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.03"/>
    <n v="120.16666666666667"/>
    <d v="2015-04-27T16:13:06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.46"/>
    <n v="67.697802197802204"/>
    <d v="2012-09-06T23:51:1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.02"/>
    <n v="52.103448275862071"/>
    <d v="2014-05-02T12:13:3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.43"/>
    <n v="51.6"/>
    <d v="2017-02-17T11:01:32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.31"/>
    <n v="164.3"/>
    <d v="2015-02-18T16:54:11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.68"/>
    <n v="84.858585858585855"/>
    <d v="2016-07-16T06:20:25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.1000000000000001"/>
    <n v="94.548850574712645"/>
    <d v="2014-10-20T17:00:47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.07"/>
    <n v="45.536585365853661"/>
    <d v="2015-08-17T17:56:11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"/>
    <n v="51.724137931034484"/>
    <d v="2016-08-15T21:10:47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.27"/>
    <n v="50.88"/>
    <d v="2015-08-12T01:04:19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.47"/>
    <n v="191.13043478260869"/>
    <d v="2016-07-19T02:38:45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.1299999999999999"/>
    <n v="89.314285714285717"/>
    <d v="2016-10-01T12:50:55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.0900000000000001"/>
    <n v="88.588631921824103"/>
    <d v="2013-04-04T13:26:49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.27"/>
    <n v="96.300911854103347"/>
    <d v="2013-07-11T18:50:4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.13"/>
    <n v="33.3125"/>
    <d v="2010-07-19T21:26:13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.01"/>
    <n v="37.222222222222221"/>
    <d v="2016-01-04T06:03:1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.0900000000000001"/>
    <n v="92.130423728813554"/>
    <d v="2013-12-02T19:03:5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.08"/>
    <n v="76.785714285714292"/>
    <d v="2015-06-22T19:00:21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.1000000000000001"/>
    <n v="96.526315789473685"/>
    <d v="2015-12-21T20:50:48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.28"/>
    <n v="51.891891891891895"/>
    <d v="2015-09-06T16:30:47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.1000000000000001"/>
    <n v="128.9140625"/>
    <d v="2015-03-20T01:41:39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.0900000000000001"/>
    <n v="84.108974358974365"/>
    <d v="2016-01-18T17:26:38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.33"/>
    <n v="82.941562500000003"/>
    <d v="2014-07-23T03:44:1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.91"/>
    <n v="259.94827586206895"/>
    <d v="2014-08-11T19:16:2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.49"/>
    <n v="37.25"/>
    <d v="2016-03-14T23:44:1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.66"/>
    <n v="177.02127659574469"/>
    <d v="2014-12-02T21:37:42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.07"/>
    <n v="74.074074074074076"/>
    <d v="2015-05-15T00:20:55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.06"/>
    <n v="70.666666666666671"/>
    <d v="2016-04-05T04:02:4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0.24"/>
    <n v="23.62857142857143"/>
    <d v="2017-01-09T09:59:05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d v="2015-04-28T16:04:5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3333333333334"/>
    <d v="2014-08-11T18:16: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d v="2015-01-23T19:59:1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d v="2014-11-10T22:59:50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d v="2016-03-04T15:36:51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d v="2016-03-31T08:59:00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0.03"/>
    <n v="41"/>
    <d v="2014-07-09T22:27:26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3333333333336"/>
    <d v="2015-08-29T06:35:34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d v="2014-07-14T18:49:08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0.67"/>
    <n v="99.761194029850742"/>
    <d v="2015-09-01T12:51:3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0.2"/>
    <n v="25.521739130434781"/>
    <d v="2016-09-17T22:08:58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0.11"/>
    <n v="117.65277777777777"/>
    <d v="2015-10-22T03:07:26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d v="2014-07-05T01:19:32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0.12"/>
    <n v="2796.6666666666665"/>
    <d v="2016-06-10T05:28:57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0.03"/>
    <n v="200"/>
    <d v="2015-08-10T22:31:19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d v="2015-09-16T16:35:52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0.14000000000000001"/>
    <n v="20.142857142857142"/>
    <d v="2014-11-14T20:00:34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0.03"/>
    <n v="20.875"/>
    <d v="2016-11-16T17:36:09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0.6"/>
    <n v="61.307692307692307"/>
    <d v="2015-04-03T17:34:4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d v="2016-10-15T16:34:2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2857142857139"/>
    <d v="2015-04-17T16:25:0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3333333333333"/>
    <d v="2016-02-09T13:42:39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0.09"/>
    <n v="64.8"/>
    <d v="2016-06-30T02:27:20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0.15"/>
    <n v="30.12"/>
    <d v="2015-08-10T15:38:43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d v="2017-01-31T22:57:5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66666666666668"/>
    <d v="2015-01-27T03:19:55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0.01"/>
    <n v="415.77777777777777"/>
    <d v="2015-02-20T17:07:15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4285714285715"/>
    <d v="2014-10-28T00:40:44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d v="2015-08-21T04:21:3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d v="2015-10-16T22:09:06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66666666666668"/>
    <d v="2014-08-02T13:31:18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0.12"/>
    <n v="78.333333333333329"/>
    <d v="2015-04-06T17:22:11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0.02"/>
    <n v="67.777777777777771"/>
    <d v="2015-08-30T21:12:39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66666666666668"/>
    <d v="2015-06-18T16:05:5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0.01"/>
    <n v="62.5"/>
    <d v="2016-10-22T03:36:3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d v="2014-12-08T13:44:07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0.23"/>
    <n v="130.0888888888889"/>
    <d v="2016-06-07T13:01:23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0.05"/>
    <n v="1270.2222222222222"/>
    <d v="2015-03-02T19:39:05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0.16"/>
    <n v="88.444444444444443"/>
    <d v="2016-07-15T22:45:43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0.01"/>
    <n v="56.342380952380957"/>
    <d v="2015-09-08T14:51:5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0.23"/>
    <n v="53.529411764705884"/>
    <d v="2014-05-01T21:49:01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d v="2015-07-22T19:05: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d v="2016-06-02T00:36:20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0.04"/>
    <n v="56.785714285714285"/>
    <d v="2015-04-20T19:48:4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0.17"/>
    <n v="40.833333333333336"/>
    <d v="2016-09-16T12:05:01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0.04"/>
    <n v="65.111111111111114"/>
    <d v="2015-12-21T19:00:49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0.14000000000000001"/>
    <n v="55.6"/>
    <d v="2016-01-13T04:33:11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0.15"/>
    <n v="140.53846153846155"/>
    <d v="2014-09-20T14:56:15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0.12"/>
    <n v="25"/>
    <d v="2015-06-16T09:12:17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0.39"/>
    <n v="69.533333333333331"/>
    <d v="2016-07-04T08:10:18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d v="2015-04-13T03:45:0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0.3"/>
    <n v="237"/>
    <d v="2015-01-02T21:48:31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0.42"/>
    <n v="79.870967741935488"/>
    <d v="2014-08-25T17:15:16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0.04"/>
    <n v="10.25"/>
    <d v="2015-08-25T10:17:5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0.2"/>
    <n v="272.58620689655174"/>
    <d v="2015-05-04T19:32:31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d v="2015-02-27T16:19:54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0.25"/>
    <n v="58.184210526315788"/>
    <d v="2014-07-24T03:00:10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d v="2017-01-10T00:45:19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0.27"/>
    <n v="70.10526315789474"/>
    <d v="2014-09-03T14:17:00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0.05"/>
    <n v="57.888888888888886"/>
    <d v="2016-09-02T02:55:34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0.04"/>
    <n v="125.27027027027027"/>
    <d v="2015-03-18T17:33:02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d v="2014-07-23T15:10:50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0.03"/>
    <n v="300"/>
    <d v="2016-05-06T10:43:47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0.56999999999999995"/>
    <n v="43"/>
    <d v="2015-03-18T12:22:05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d v="2016-05-19T08:59:2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d v="2016-06-13T15:35:2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d v="2015-02-25T01:05:3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d v="2016-03-06T22:36:36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0.01"/>
    <n v="10"/>
    <d v="2014-07-28T16:18:55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0.57999999999999996"/>
    <n v="58"/>
    <d v="2016-11-04T22:22:1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0.68"/>
    <n v="244.80459770114942"/>
    <d v="2016-06-09T23:49:58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d v="2014-12-04T18:43:21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d v="2015-12-08T04:57:52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0.04"/>
    <n v="61.176470588235297"/>
    <d v="2016-02-27T00:26:0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d v="2015-01-30T20:33:49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.0900000000000001"/>
    <n v="139.23931623931625"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0.01"/>
    <n v="10"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0.04"/>
    <n v="93.75"/>
    <d v="2017-03-14T15:21:56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0.16"/>
    <n v="53.75"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.08"/>
    <n v="33.75"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0.23"/>
    <n v="18.75"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0.21"/>
    <n v="23.142857142857142"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.28"/>
    <n v="29.045454545454547"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0.03"/>
    <n v="50"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0.05"/>
    <n v="450"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0.01"/>
    <n v="24"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0.52"/>
    <n v="32.25"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0.02"/>
    <n v="15"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0.75"/>
    <n v="251.33333333333334"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0.11"/>
    <n v="437.5"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.18"/>
    <n v="110.35211267605634"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.31"/>
    <n v="41.421052631578945"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.04"/>
    <n v="52"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.01"/>
    <n v="33.990384615384613"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"/>
    <n v="103.35294117647059"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.06"/>
    <n v="34.791044776119406"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.36"/>
    <n v="41.773858921161825"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.1299999999999999"/>
    <n v="64.268292682926827"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.89"/>
    <n v="31.209370860927152"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.02"/>
    <n v="62.921348314606739"/>
    <d v="2012-04-27T22:52:24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.01"/>
    <n v="98.536585365853654"/>
    <d v="2014-07-09T18:55:05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.1399999999999999"/>
    <n v="82.608695652173907"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.33"/>
    <n v="38.504230769230773"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.02"/>
    <n v="80.15789473684211"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.05"/>
    <n v="28.405405405405407"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.27"/>
    <n v="80.730158730158735"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.1100000000000001"/>
    <n v="200.69444444444446"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.07"/>
    <n v="37.591549295774648"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.63"/>
    <n v="58.095238095238095"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.6"/>
    <n v="60.300892473118282"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.1599999999999999"/>
    <n v="63.363636363636367"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.24"/>
    <n v="50.901639344262293"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.03"/>
    <n v="100.5"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.1200000000000001"/>
    <n v="31.619718309859156"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.0900000000000001"/>
    <n v="65.102564102564102"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.1499999999999999"/>
    <n v="79.310344827586206"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.03"/>
    <n v="139.18918918918919"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.01"/>
    <n v="131.91304347826087"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.1000000000000001"/>
    <n v="91.3"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.1499999999999999"/>
    <n v="39.672727272727272"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.17"/>
    <n v="57.549019607843135"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.72"/>
    <n v="33.025641025641029"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.1399999999999999"/>
    <n v="77.335806451612896"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.2"/>
    <n v="31.933333333333334"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.0900000000000001"/>
    <n v="36.333333333333336"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.01"/>
    <n v="46.768211920529801"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.0900000000000001"/>
    <n v="40.073529411764703"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.07"/>
    <n v="100.21739130434783"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"/>
    <n v="41.666666666666664"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.02"/>
    <n v="46.714285714285715"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.1599999999999999"/>
    <n v="71.491803278688522"/>
    <d v="2014-07-15T15:59:3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0.65"/>
    <n v="14.444444444444445"/>
    <d v="2015-05-20T09:58:22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0.12"/>
    <n v="356.84210526315792"/>
    <d v="2015-04-24T08:18:52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d v="2016-11-09T03:37:55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0.04"/>
    <n v="37.75"/>
    <d v="2016-06-17T18:07:49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0.01"/>
    <n v="12.75"/>
    <d v="2015-01-14T22:34:19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0.12"/>
    <n v="24.458333333333332"/>
    <d v="2015-01-06T23:14:16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d v="2015-06-27T01:29:58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0.59"/>
    <n v="53.07692307692308"/>
    <d v="2015-01-13T14:15:42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d v="2015-06-02T14:21:15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0.11"/>
    <n v="286.25"/>
    <d v="2015-01-05T11:50:18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66666666666664"/>
    <d v="2015-01-09T10:11:17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0.52"/>
    <n v="49.20754716981132"/>
    <d v="2014-08-07T18:16:58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d v="2016-03-31T07:41:41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0.01"/>
    <n v="12.5"/>
    <d v="2014-08-10T18:24:37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0.55000000000000004"/>
    <n v="109.04"/>
    <d v="2015-10-16T20:29:06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0.25"/>
    <n v="41.666666666666664"/>
    <d v="2015-08-26T23:43:42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d v="2015-06-17T16:27:59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0.03"/>
    <n v="22.75"/>
    <d v="2015-04-01T08:59:32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d v="2015-08-20T06:37:31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0.46"/>
    <n v="70.833333333333329"/>
    <d v="2015-02-22T06:40: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.04"/>
    <n v="63.109756097560975"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.19"/>
    <n v="50.157964601769912"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.26"/>
    <n v="62.883333333333333"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.2"/>
    <n v="85.531055900621112"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.26"/>
    <n v="53.723404255319146"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"/>
    <n v="127.80851063829788"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.02"/>
    <n v="106.57391304347826"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"/>
    <n v="262.11194029850748"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"/>
    <n v="57.171428571428571"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.1599999999999999"/>
    <n v="50.20192307692308"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.02"/>
    <n v="66.586956521739125"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"/>
    <n v="168.25210084033614"/>
    <d v="2015-02-15T23:35:47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.01"/>
    <n v="256.37288135593218"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.03"/>
    <n v="36.610619469026545"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.25"/>
    <n v="37.142857142857146"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.1000000000000001"/>
    <n v="45.878378378378379"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.02"/>
    <n v="141.71296296296296"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.02"/>
    <n v="52.487179487179489"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.04"/>
    <n v="59.523809523809526"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.25"/>
    <n v="50"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.02"/>
    <n v="193.62162162162161"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.08"/>
    <n v="106.79702970297029"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.1000000000000001"/>
    <n v="77.21621621621621"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.61"/>
    <n v="57.5"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.31"/>
    <n v="50.46153846153846"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.19"/>
    <n v="97.377049180327873"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"/>
    <n v="34.91921739130435"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.03"/>
    <n v="85.530386740331494"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.01"/>
    <n v="182.90909090909091"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.01"/>
    <n v="131.13620817843866"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.1200000000000001"/>
    <n v="39.810126582278478"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.06"/>
    <n v="59.701730769230764"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.01"/>
    <n v="88.735294117647058"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.1499999999999999"/>
    <n v="58.688622754491021"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.27"/>
    <n v="69.56513661202186"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.03"/>
    <n v="115.87323943661971"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.03"/>
    <n v="23.869565217391305"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.04"/>
    <n v="81.125925925925927"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.1100000000000001"/>
    <n v="57.626943005181346"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.06"/>
    <n v="46.429824561403507"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.01"/>
    <n v="60.475000000000001"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.05"/>
    <n v="65.579545454545453"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.02"/>
    <n v="119.1924882629108"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.1100000000000001"/>
    <n v="83.05"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.28"/>
    <n v="57.52"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.02"/>
    <n v="177.08695652173913"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.01"/>
    <n v="70.771505376344081"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.75"/>
    <n v="29.166666666666668"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.28"/>
    <n v="72.76136363636364"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.06"/>
    <n v="51.853414634146333"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.05"/>
    <n v="98.2"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.06"/>
    <n v="251.7381443298969"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.0900000000000001"/>
    <n v="74.821917808219183"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"/>
    <n v="67.65306122448979"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.03"/>
    <n v="93.81343283582089"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.1200000000000001"/>
    <n v="41.237647058823526"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.03"/>
    <n v="52.551020408163268"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.64"/>
    <n v="70.285714285714292"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.31"/>
    <n v="48.325153374233132"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.02"/>
    <n v="53.177083333333336"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.28"/>
    <n v="60.952380952380949"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.02"/>
    <n v="116"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.02"/>
    <n v="61"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.3"/>
    <n v="38.235294117647058"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.54"/>
    <n v="106.50344827586207"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.07"/>
    <n v="204.57142857142858"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.01"/>
    <n v="54.912587412587413"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"/>
    <n v="150.41666666666666"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.17"/>
    <n v="52.58"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.0900000000000001"/>
    <n v="54.3"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.03"/>
    <n v="76.029411764705884"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.1399999999999999"/>
    <n v="105.2063492063492"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.03"/>
    <n v="68.666666666666671"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.22"/>
    <n v="129.36170212765958"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.03"/>
    <n v="134.26371308016877"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.05"/>
    <n v="17.829787234042552"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.02"/>
    <n v="203.2"/>
    <d v="2016-01-11T21:14:13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.1200000000000001"/>
    <n v="69.18518518518519"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.02"/>
    <n v="125.12295081967213"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"/>
    <n v="73.529411764705884"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"/>
    <n v="48.437149758454105"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.33"/>
    <n v="26.608400000000003"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.21"/>
    <n v="33.666666666666664"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.1399999999999999"/>
    <n v="40.714285714285715"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.86"/>
    <n v="19.266666666666666"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.7"/>
    <n v="84.285714285714292"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.18"/>
    <n v="29.583333333333332"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.03"/>
    <n v="26.667037037037037"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.44"/>
    <n v="45.978723404255319"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"/>
    <n v="125.09090909090909"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.02"/>
    <n v="141.29166666666666"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.1599999999999999"/>
    <n v="55.333333333333336"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.36"/>
    <n v="46.420454545454547"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.33"/>
    <n v="57.2"/>
    <d v="2016-06-17T17:39:36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.03"/>
    <n v="173.7"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.1599999999999999"/>
    <n v="59.6"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.05"/>
    <n v="89.585714285714289"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.02"/>
    <n v="204.05"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.75"/>
    <n v="48.703703703703702"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.07"/>
    <n v="53.339999999999996"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.22"/>
    <n v="75.087719298245617"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.59"/>
    <n v="18"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"/>
    <n v="209.83870967741936"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.1000000000000001"/>
    <n v="61.022222222222226"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"/>
    <n v="61"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.1599999999999999"/>
    <n v="80.034482758620683"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.11"/>
    <n v="29.068965517241381"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.1000000000000001"/>
    <n v="49.438202247191015"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"/>
    <n v="93.977440000000001"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.06"/>
    <n v="61.944444444444443"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.26"/>
    <n v="78.5"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.08"/>
    <n v="33.75"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.01"/>
    <n v="66.44736842105263"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.07"/>
    <n v="35.799999999999997"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.02"/>
    <n v="145.65217391304347"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.26"/>
    <n v="25.693877551020407"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.02"/>
    <n v="152.5"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.1299999999999999"/>
    <n v="30"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.01"/>
    <n v="142.28070175438597"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.01"/>
    <n v="24.545454545454547"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.46"/>
    <n v="292.77777777777777"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.17"/>
    <n v="44.92307692307692"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.06"/>
    <n v="23.10144927536232"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.05"/>
    <n v="80.400000000000006"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"/>
    <n v="72.289156626506028"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.05"/>
    <n v="32.972972972972975"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.39"/>
    <n v="116.65217391304348"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"/>
    <n v="79.61904761904762"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"/>
    <n v="27.777777777777779"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.1000000000000001"/>
    <n v="81.029411764705884"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.02"/>
    <n v="136.84821428571428"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.04"/>
    <n v="177.61702127659575"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.38"/>
    <n v="109.07894736842105"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"/>
    <n v="119.64285714285714"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.02"/>
    <n v="78.205128205128204"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.71"/>
    <n v="52.173913043478258"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.01"/>
    <n v="114.125"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.3"/>
    <n v="50"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.1000000000000001"/>
    <n v="91.666666666666671"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.19"/>
    <n v="108.59090909090909"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"/>
    <n v="69.822784810126578"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.53"/>
    <n v="109.57142857142857"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.04"/>
    <n v="71.666666666666671"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.01"/>
    <n v="93.611111111111114"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.08"/>
    <n v="76.8"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.15"/>
    <n v="35.795454545454547"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.02"/>
    <n v="55.6"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.26"/>
    <n v="147.33333333333334"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.01"/>
    <n v="56.333333333333336"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.01"/>
    <n v="96.19047619047619"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.03"/>
    <n v="63.574074074074076"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.06"/>
    <n v="184.78260869565219"/>
    <d v="2017-01-11T01:22:14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.01"/>
    <n v="126.72222222222223"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.1299999999999999"/>
    <n v="83.42647058823529"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.1800000000000002"/>
    <n v="54.5"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.01"/>
    <n v="302.30769230769232"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.06"/>
    <n v="44.138888888888886"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.04"/>
    <n v="866.66666666666663"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.21"/>
    <n v="61.388888888888886"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.19"/>
    <n v="29.666666666666668"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.05"/>
    <n v="45.478260869565219"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.04"/>
    <n v="96.203703703703709"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.18"/>
    <n v="67.92307692307692"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.39"/>
    <n v="30.777777777777779"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.04"/>
    <n v="38.333333333333336"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"/>
    <n v="66.833333333333329"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.07"/>
    <n v="71.730769230769226"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"/>
    <n v="176.47058823529412"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"/>
    <n v="421.10526315789474"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.01"/>
    <n v="104.98701298701299"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.08"/>
    <n v="28.19047619047619"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.04"/>
    <n v="54.55263157894737"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.04"/>
    <n v="111.89285714285714"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.02"/>
    <n v="85.208333333333329"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.01"/>
    <n v="76.652173913043484"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.1200000000000001"/>
    <n v="65.166666666666671"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"/>
    <n v="93.760312499999998"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"/>
    <n v="133.33333333333334"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.05"/>
    <n v="51.219512195121951"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.17"/>
    <n v="100.17142857142858"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.04"/>
    <n v="34.6"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.1499999999999999"/>
    <n v="184.67741935483872"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.02"/>
    <n v="69.818181818181813"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.23"/>
    <n v="61.944444444444443"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"/>
    <n v="41.666666666666664"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.06"/>
    <n v="36.06818181818182"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.42"/>
    <n v="29"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.84"/>
    <n v="24.210526315789473"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.04"/>
    <n v="55.892857142857146"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.1200000000000001"/>
    <n v="11.666666666666666"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.1100000000000001"/>
    <n v="68.353846153846149"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.04"/>
    <n v="27.065217391304348"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"/>
    <n v="118.12941176470588"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.02"/>
    <n v="44.757575757575758"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.1000000000000001"/>
    <n v="99.787878787878782"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"/>
    <n v="117.64705882352941"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.22"/>
    <n v="203.33333333333334"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.38"/>
    <n v="28.323529411764707"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"/>
    <n v="110.23076923076923"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.07"/>
    <n v="31.970149253731343"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.11"/>
    <n v="58.611111111111114"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.24"/>
    <n v="29.428571428571427"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.0900000000000001"/>
    <n v="81.375"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.04"/>
    <n v="199.16666666666666"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"/>
    <n v="115.38461538461539"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.3"/>
    <n v="46.428571428571431"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.04"/>
    <n v="70.568181818181813"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"/>
    <n v="22.222222222222221"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.2"/>
    <n v="159.46666666666667"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"/>
    <n v="37.777999999999999"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.01"/>
    <n v="72.053571428571431"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.07"/>
    <n v="63.695652173913047"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.38"/>
    <n v="28.411764705882351"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.01"/>
    <n v="103.21428571428571"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.0900000000000001"/>
    <n v="71.152173913043484"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.4"/>
    <n v="35"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.04"/>
    <n v="81.776315789473685"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.03"/>
    <n v="297.02980769230766"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.08"/>
    <n v="46.609195402298852"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"/>
    <n v="51.724137931034484"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.03"/>
    <n v="40.294117647058826"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.3"/>
    <n v="16.25"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.0900000000000001"/>
    <n v="30.152638888888887"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"/>
    <n v="95.238095238095241"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.1000000000000001"/>
    <n v="52.214285714285715"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"/>
    <n v="134.1549295774648"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.06"/>
    <n v="62.827380952380949"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.1200000000000001"/>
    <n v="58.94736842105263"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.06"/>
    <n v="143.1081081081081"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.01"/>
    <n v="84.166666666666671"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.04"/>
    <n v="186.07142857142858"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.35"/>
    <n v="89.785555555555561"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.05"/>
    <n v="64.157560975609755"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.03"/>
    <n v="59.651162790697676"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"/>
    <n v="31.25"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.86"/>
    <n v="41.222222222222221"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.89"/>
    <n v="43.35"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"/>
    <n v="64.516129032258064"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.08"/>
    <n v="43.28"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.08"/>
    <n v="77"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.1000000000000001"/>
    <n v="51.222222222222221"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.71"/>
    <n v="68.25"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.52"/>
    <n v="19.487179487179485"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.01"/>
    <n v="41.125"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.53"/>
    <n v="41.405405405405403"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.28"/>
    <n v="27.5"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.01"/>
    <n v="33.571428571428569"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.01"/>
    <n v="145.86956521739131"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.91"/>
    <n v="358.6875"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.4"/>
    <n v="50.981818181818184"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.24"/>
    <n v="45.037037037037038"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.26"/>
    <n v="17.527777777777779"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.9"/>
    <n v="50"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.39"/>
    <n v="57.916666666666664"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.02"/>
    <n v="29.705882352941178"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.03"/>
    <n v="90.684210526315795"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.02"/>
    <n v="55.012688172043013"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.03"/>
    <n v="57.222222222222221"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.27"/>
    <n v="72.950819672131146"/>
    <d v="2016-02-20T00:27:30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.01"/>
    <n v="64.468085106382972"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.22"/>
    <n v="716.35294117647061"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.1299999999999999"/>
    <n v="50.396825396825399"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.5"/>
    <n v="41.666666666666664"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.15"/>
    <n v="35.766666666666666"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.02"/>
    <n v="88.739130434782609"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"/>
    <n v="148.4848484848485"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.01"/>
    <n v="51.794871794871796"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.1299999999999999"/>
    <n v="20"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.04"/>
    <n v="52"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.1499999999999999"/>
    <n v="53.230769230769234"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.1299999999999999"/>
    <n v="39.596491228070178"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.28"/>
    <n v="34.25"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.43"/>
    <n v="164.61538461538461"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.19"/>
    <n v="125.05263157894737"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.38"/>
    <n v="51.875"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.6"/>
    <n v="40.285714285714285"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.1399999999999999"/>
    <n v="64.909090909090907"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.01"/>
    <n v="55.333333333333336"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.55"/>
    <n v="83.142857142857139"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.28"/>
    <n v="38.712121212121211"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.21"/>
    <n v="125.37931034482759"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.1299999999999999"/>
    <n v="78.263888888888886"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.28"/>
    <n v="47.222222222222221"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.58"/>
    <n v="79.099999999999994"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.05"/>
    <n v="114.29199999999999"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"/>
    <n v="51.724137931034484"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"/>
    <n v="30.76923076923077"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.07"/>
    <n v="74.208333333333329"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.24"/>
    <n v="47.846153846153847"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.0900000000000001"/>
    <n v="34.408163265306122"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.02"/>
    <n v="40.238095238095241"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.06"/>
    <n v="60.285714285714285"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.06"/>
    <n v="25.30952380952381"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.01"/>
    <n v="35.952380952380949"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.05"/>
    <n v="136"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.08"/>
    <n v="70.763157894736835"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"/>
    <n v="125"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.04"/>
    <n v="66.512820512820511"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.02"/>
    <n v="105"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.04"/>
    <n v="145"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.8"/>
    <n v="12"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.06"/>
    <n v="96.666666666666671"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.01"/>
    <n v="60.333333333333336"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.01"/>
    <n v="79.89473684210526"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"/>
    <n v="58.823529411764703"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.18"/>
    <n v="75.340909090909093"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.1000000000000001"/>
    <n v="55"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.03"/>
    <n v="66.956521739130437"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"/>
    <n v="227.27272727272728"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"/>
    <n v="307.69230769230768"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.1000000000000001"/>
    <n v="50.020909090909093"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.01"/>
    <n v="72.392857142857139"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.01"/>
    <n v="95.952380952380949"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.69"/>
    <n v="45.615384615384613"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"/>
    <n v="41.029411764705884"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.1399999999999999"/>
    <n v="56.825000000000003"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.02"/>
    <n v="137.24324324324326"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.06"/>
    <n v="75.714285714285708"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.02"/>
    <n v="99"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.17"/>
    <n v="81.569767441860463"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.01"/>
    <n v="45.108108108108105"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.32"/>
    <n v="36.666666666666664"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"/>
    <n v="125"/>
    <d v="2016-03-13T14:57:37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.28"/>
    <n v="49.230769230769234"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.19"/>
    <n v="42.296296296296298"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.26"/>
    <n v="78.875"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.56"/>
    <n v="38.284313725490193"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.03"/>
    <n v="44.847826086956523"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.53"/>
    <n v="13.529411764705882"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.8"/>
    <n v="43.5"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.28"/>
    <n v="30.951807228915662"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.2"/>
    <n v="55.230769230769234"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.23"/>
    <n v="46.125"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.05"/>
    <n v="39.375"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.02"/>
    <n v="66.152941176470591"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.05"/>
    <n v="54.137931034482762"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"/>
    <n v="104.16666666666667"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"/>
    <n v="31.375"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.02"/>
    <n v="59.210526315789473"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.1399999999999999"/>
    <n v="119.17633928571429"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.02"/>
    <n v="164.61538461538461"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.02"/>
    <n v="24.285714285714285"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.05"/>
    <n v="40.9375"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.02"/>
    <n v="61.1"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"/>
    <n v="38.65"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.06"/>
    <n v="56.20192307692308"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.1299999999999999"/>
    <n v="107.00207547169811"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"/>
    <n v="171.42857142857142"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"/>
    <n v="110.5"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"/>
    <n v="179.27598566308242"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.44"/>
    <n v="22.90909090909091"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.04"/>
    <n v="43.125"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.08"/>
    <n v="46.891891891891895"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.02"/>
    <n v="47.407407407407405"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.49"/>
    <n v="15.129032258064516"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.05"/>
    <n v="21.098000000000003"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.01"/>
    <n v="59.117647058823529"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.31"/>
    <n v="97.916666666666671"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.05"/>
    <n v="55.131578947368418"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.0900000000000001"/>
    <n v="26.536585365853657"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.1100000000000001"/>
    <n v="58.421052631578945"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"/>
    <n v="122.53658536585365"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.1399999999999999"/>
    <n v="87.961538461538467"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.22"/>
    <n v="73.239999999999995"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"/>
    <n v="55.555555555555557"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.03"/>
    <n v="39.53846153846154"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.06"/>
    <n v="136.77777777777777"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.01"/>
    <n v="99.343137254901961"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"/>
    <n v="20"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.3"/>
    <n v="28.888888888888889"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"/>
    <n v="40.545945945945945"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"/>
    <n v="35.714285714285715"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.1399999999999999"/>
    <n v="37.962962962962962"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"/>
    <n v="33.333333333333336"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.87"/>
    <n v="58.571428571428569"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.0900000000000001"/>
    <n v="135.625"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.1599999999999999"/>
    <n v="30.9375"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.19"/>
    <n v="176.08695652173913"/>
    <d v="2014-11-21T17:11:30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.0900000000000001"/>
    <n v="151.9814814814815"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.27"/>
    <n v="22.607142857142858"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.01"/>
    <n v="18.272727272727273"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.28"/>
    <n v="82.258064516129039"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"/>
    <n v="68.534246575342465"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.75"/>
    <n v="68.055555555555557"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.27"/>
    <n v="72.714285714285708"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.1100000000000001"/>
    <n v="77.186046511627907"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.26"/>
    <n v="55.972222222222221"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.19"/>
    <n v="49.693548387096776"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.08"/>
    <n v="79"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.03"/>
    <n v="77.727272727272734"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.1000000000000001"/>
    <n v="40.777777777777779"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.02"/>
    <n v="59.411764705882355"/>
    <d v="2015-08-04T19:04:37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.3"/>
    <n v="3.25"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.04"/>
    <n v="39.377358490566039"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"/>
    <n v="81.673469387755105"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.71"/>
    <n v="44.912280701754383"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.1299999999999999"/>
    <n v="49.05797101449275"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.84"/>
    <n v="30.666666666666668"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.3"/>
    <n v="61.0625"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.05"/>
    <n v="29"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"/>
    <n v="29.62962962962963"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.53"/>
    <n v="143.0952380952381"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.62"/>
    <n v="52.354838709677416"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.36"/>
    <n v="66.666666666666671"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.44"/>
    <n v="126.66666666666667"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"/>
    <n v="62.5"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.01"/>
    <n v="35.492957746478872"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.07"/>
    <n v="37.083333333333336"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.25"/>
    <n v="69.333333333333329"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.19"/>
    <n v="17.254901960784313"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.01"/>
    <n v="36.071428571428569"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.1299999999999999"/>
    <n v="66.470588235294116"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.05"/>
    <n v="56.065989847715734"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.1000000000000001"/>
    <n v="47.028571428571432"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"/>
    <n v="47.666190476190479"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.2"/>
    <n v="88.235294117647058"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.05"/>
    <n v="80.717948717948715"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.03"/>
    <n v="39.487179487179489"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.02"/>
    <n v="84.854166666666671"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"/>
    <n v="68.965517241379317"/>
    <d v="2016-03-31T17:48:0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d v="2015-10-14T19:59:56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d v="2016-03-08T02:16:04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d v="2014-10-30T20:19:5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0.51"/>
    <n v="147.88135593220338"/>
    <d v="2014-08-29T18:04:57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0.2"/>
    <n v="100"/>
    <d v="2014-11-03T22:29:09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0.35"/>
    <n v="56.838709677419352"/>
    <d v="2016-10-06T14:57:47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0.04"/>
    <n v="176.94444444444446"/>
    <d v="2016-11-27T03:59: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0.36"/>
    <n v="127.6"/>
    <d v="2016-03-21T21:11:16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d v="2015-08-10T16:40:29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0.31"/>
    <n v="66.142857142857139"/>
    <d v="2014-12-02T16:48:55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.0000000000000007E-2"/>
    <n v="108"/>
    <d v="2015-02-18T16:08:52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d v="2016-08-08T16:15:06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0.06"/>
    <n v="18.333333333333332"/>
    <d v="2015-04-10T18:45:3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d v="2014-09-17T15:02:59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0.02"/>
    <n v="7.5"/>
    <d v="2015-10-20T19:35:27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d v="2015-10-08T03:27:19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0.16"/>
    <n v="68.416666666666671"/>
    <d v="2016-02-09T05:48:07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d v="2016-10-22T23:17:18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0.05"/>
    <n v="60.125"/>
    <d v="2015-05-16T10:06:42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0.06"/>
    <n v="15"/>
    <d v="2016-08-16T17:58: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"/>
    <n v="550.04109589041093"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.04"/>
    <n v="97.5"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"/>
    <n v="29.411764705882351"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.04"/>
    <n v="57.777777777777779"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.5099999999999998"/>
    <n v="44.235294117647058"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.01"/>
    <n v="60.909090909090907"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.74"/>
    <n v="68.84210526315789"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.1599999999999999"/>
    <n v="73.582278481012665"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.06"/>
    <n v="115.02173913043478"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.1100000000000001"/>
    <n v="110.75"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.01"/>
    <n v="75.5"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.02"/>
    <n v="235.46153846153845"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"/>
    <n v="11.363636363636363"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.1100000000000001"/>
    <n v="92.5"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.01"/>
    <n v="202.85"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.04"/>
    <n v="26"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.0900000000000001"/>
    <n v="46.05263157894737"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.1499999999999999"/>
    <n v="51"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"/>
    <n v="31.578947368421051"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.03"/>
    <n v="53.363965517241382"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.04"/>
    <n v="36.964285714285715"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.38"/>
    <n v="81.294117647058826"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.1000000000000001"/>
    <n v="20.083333333333332"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.01"/>
    <n v="88.25"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.02"/>
    <n v="53.438596491228068"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.1399999999999999"/>
    <n v="39.868421052631582"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"/>
    <n v="145.16129032258064"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.4"/>
    <n v="23.333333333333332"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.29"/>
    <n v="64.375"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.03"/>
    <n v="62.052763819095475"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.03"/>
    <n v="66.129032258064512"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.1000000000000001"/>
    <n v="73.400000000000006"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.1299999999999999"/>
    <n v="99.5"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.1200000000000001"/>
    <n v="62.166666666666664"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.39"/>
    <n v="62.328358208955223"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.1100000000000001"/>
    <n v="58.787878787878789"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.39"/>
    <n v="45.347826086956523"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.06"/>
    <n v="41.944444444444443"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.01"/>
    <n v="59.166666666666664"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"/>
    <n v="200.49"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.0900000000000001"/>
    <n v="83.974358974358978"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.18"/>
    <n v="57.258064516129032"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.2"/>
    <n v="58.064516129032256"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.28"/>
    <n v="186.80291970802921"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.26"/>
    <n v="74.117647058823536"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.29"/>
    <n v="30.714285714285715"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.07"/>
    <n v="62.666666666666664"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"/>
    <n v="121.36363636363636"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.55"/>
    <n v="39.743589743589745"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.08"/>
    <n v="72"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.1100000000000001"/>
    <n v="40.632352941176471"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.01"/>
    <n v="63"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.21"/>
    <n v="33.666666666666664"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"/>
    <n v="38.589743589743591"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.0900000000000001"/>
    <n v="155.95238095238096"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.23"/>
    <n v="43.2"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.36"/>
    <n v="15.148518518518518"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.03"/>
    <n v="83.571428571428569"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.21"/>
    <n v="140"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.86"/>
    <n v="80.869565217391298"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"/>
    <n v="53.846153846153847"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.08"/>
    <n v="30.928571428571427"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.41"/>
    <n v="67.962962962962962"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.1399999999999999"/>
    <n v="27.142857142857142"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.54"/>
    <n v="110.86538461538461"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.02"/>
    <n v="106.84210526315789"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.02"/>
    <n v="105.51546391752578"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.03"/>
    <n v="132.96296296296296"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.56"/>
    <n v="51.916666666666664"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.01"/>
    <n v="310"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.39"/>
    <n v="26.021739130434781"/>
    <d v="2015-01-28T17:11:15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.1"/>
    <n v="105"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.05"/>
    <n v="86.224999999999994"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.01"/>
    <n v="114.54545454545455"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.1100000000000001"/>
    <n v="47.657142857142858"/>
    <d v="2016-01-12T16:07:27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.02"/>
    <n v="72.888888888888886"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.03"/>
    <n v="49.545505617977533"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.27"/>
    <n v="25.4"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.39"/>
    <n v="62.586956521739133"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.01"/>
    <n v="61.060606060606062"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0.09"/>
    <n v="60.064516129032256"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.0000000000000007E-2"/>
    <n v="72.400000000000006"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0.1"/>
    <n v="100"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0.11"/>
    <n v="51.666666666666664"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0.15"/>
    <n v="32.75"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0.28000000000000003"/>
    <n v="61"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0.13"/>
    <n v="10"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0.01"/>
    <n v="10"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0.21"/>
    <n v="37.5"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0.18"/>
    <n v="45"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0.2"/>
    <n v="100.625"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0.18"/>
    <n v="25.571428571428573"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0.02"/>
    <n v="25"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0.1"/>
    <n v="10"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0.02"/>
    <n v="202"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0.01"/>
    <n v="25"/>
    <d v="2015-06-09T07:11:36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.04"/>
    <n v="99.538461538461533"/>
    <d v="2016-01-26T16:57:16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.05"/>
    <n v="75"/>
    <d v="2016-03-29T03:03:08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"/>
    <n v="215.25"/>
    <d v="2015-01-12T23:33:28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.33"/>
    <n v="120.54545454545455"/>
    <d v="2016-02-03T00:51:13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.1299999999999999"/>
    <n v="37.666666666666664"/>
    <d v="2016-09-06T19:15:35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.03"/>
    <n v="172.23333333333332"/>
    <d v="2015-05-04T19:46:4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.2"/>
    <n v="111.11111111111111"/>
    <d v="2014-06-18T21:08:57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.3"/>
    <n v="25.464285714285715"/>
    <d v="2016-03-16T20:48:27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.01"/>
    <n v="267.64705882352939"/>
    <d v="2014-05-12T19:33:18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.0900000000000001"/>
    <n v="75.959999999999994"/>
    <d v="2014-11-11T20:25:15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.02"/>
    <n v="59.03846153846154"/>
    <d v="2014-04-18T11:18: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.1000000000000001"/>
    <n v="50.111022727272733"/>
    <d v="2015-06-27T02:35:53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.01"/>
    <n v="55.502967032967035"/>
    <d v="2014-04-10T12:36:26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"/>
    <n v="166.66666666666666"/>
    <d v="2015-06-18T11:12:17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.06"/>
    <n v="47.428571428571431"/>
    <d v="2015-07-08T19:31:29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"/>
    <n v="64.935064935064929"/>
    <d v="2015-03-02T18:00:26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"/>
    <n v="55.555555555555557"/>
    <d v="2016-05-09T20:13:5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.1299999999999999"/>
    <n v="74.224299065420567"/>
    <d v="2014-06-30T18:38:02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.03"/>
    <n v="106.9271875"/>
    <d v="2014-05-29T04:00:4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.17"/>
    <n v="41.696428571428569"/>
    <d v="2015-02-15T00:28:1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.08"/>
    <n v="74.243275862068955"/>
    <d v="2014-05-13T17:28:10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"/>
    <n v="73.333333333333329"/>
    <d v="2016-03-16T14:21:1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"/>
    <n v="100"/>
    <d v="2015-05-14T22:20:1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.46"/>
    <n v="38.421052631578945"/>
    <d v="2016-05-03T20:34:1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.1000000000000001"/>
    <n v="166.96969696969697"/>
    <d v="2016-11-08T14:48:26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.08"/>
    <n v="94.912280701754383"/>
    <d v="2016-10-13T00:07:27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"/>
    <n v="100"/>
    <d v="2015-03-24T19:00:5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"/>
    <n v="143.21428571428572"/>
    <d v="2015-03-12T22:37:23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.07"/>
    <n v="90.819148936170208"/>
    <d v="2014-06-24T08:49:38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.43"/>
    <n v="48.542372881355931"/>
    <d v="2014-09-05T02:40:21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.05"/>
    <n v="70.027777777777771"/>
    <d v="2014-12-16T19:39:40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.04"/>
    <n v="135.62608695652173"/>
    <d v="2016-02-25T17:39:00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.2"/>
    <n v="100"/>
    <d v="2015-06-11T05:16:25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.1000000000000001"/>
    <n v="94.90384615384616"/>
    <d v="2014-08-14T21:11:25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.02"/>
    <n v="75.370370370370367"/>
    <d v="2016-06-25T20:41:37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.29"/>
    <n v="64.458333333333329"/>
    <d v="2016-02-20T03:22:00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.1499999999999999"/>
    <n v="115"/>
    <d v="2016-06-10T23:32:1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.51"/>
    <n v="100.5"/>
    <d v="2016-06-27T15:19:29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.1100000000000001"/>
    <n v="93.774647887323937"/>
    <d v="2016-04-27T00:54:35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"/>
    <n v="35.1"/>
    <d v="2015-06-12T12:50:06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0.01"/>
    <n v="500"/>
    <d v="2015-11-25T16:41:59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0.03"/>
    <n v="29"/>
    <d v="2015-05-14T19:10:18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d v="2016-10-23T16:00:23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d v="2014-05-07T16:36:32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d v="2015-06-15T10:43:4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0.6"/>
    <n v="174"/>
    <d v="2014-11-25T22:32:09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0.01"/>
    <n v="50"/>
    <d v="2015-05-08T13:55:5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0.02"/>
    <n v="5"/>
    <d v="2015-07-16T10:28:1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d v="2016-11-15T00:42:3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0.9"/>
    <n v="145.40540540540542"/>
    <d v="2015-03-21T21:09:25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0.01"/>
    <n v="205"/>
    <d v="2014-07-11T17:20:4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0.04"/>
    <n v="100.5"/>
    <d v="2016-02-10T22:20:43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0.04"/>
    <n v="55.0625"/>
    <d v="2014-12-09T17:41:23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0.09"/>
    <n v="47.333333333333336"/>
    <d v="2014-12-02T16:13:36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d v="2015-09-22T03:01:46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0.2"/>
    <n v="58.95"/>
    <d v="2016-02-03T23:19:28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d v="2016-06-06T00:13:4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d v="2014-07-29T21:17:20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d v="2014-06-09T06:13:01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0.3"/>
    <n v="50.555555555555557"/>
    <d v="2015-03-27T21:48:59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"/>
    <n v="41.666666666666664"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.01"/>
    <n v="53.289473684210527"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.22"/>
    <n v="70.230769230769226"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.3"/>
    <n v="43.421052631578945"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.1000000000000001"/>
    <n v="199.18181818181819"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.01"/>
    <n v="78.518148148148143"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.4"/>
    <n v="61.823529411764703"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"/>
    <n v="50.000500000000002"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.19"/>
    <n v="48.339729729729726"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.07"/>
    <n v="107.25"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.2799999999999998"/>
    <n v="57"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.06"/>
    <n v="40.92307692307692"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.43"/>
    <n v="21.5"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.05"/>
    <n v="79.543478260869563"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.1000000000000001"/>
    <n v="72.381578947368425"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.06"/>
    <n v="64.634146341463421"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.08"/>
    <n v="38.571428571428569"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.05"/>
    <n v="107.57142857142857"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.19"/>
    <n v="27.5"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.53"/>
    <n v="70.461538461538467"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"/>
    <n v="178.57142857142858"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"/>
    <n v="62.625"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.25"/>
    <n v="75"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.06"/>
    <n v="58.901111111111113"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.05"/>
    <n v="139.55555555555554"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.17"/>
    <n v="70"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.0900000000000001"/>
    <n v="57.385964912280699"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.6"/>
    <n v="40"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.1299999999999999"/>
    <n v="64.285714285714292"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.02"/>
    <n v="120.11764705882354"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.01"/>
    <n v="1008.24"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.01"/>
    <n v="63.28125"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"/>
    <n v="21.666666666666668"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0.09"/>
    <n v="25.647058823529413"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0.22"/>
    <n v="47.695652173913047"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0.21"/>
    <n v="56.05263157894737"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0.41"/>
    <n v="81.319999999999993"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0.02"/>
    <n v="70.166666666666671"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0.03"/>
    <n v="23.625"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0.16"/>
    <n v="188.55555555555554"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0.16"/>
    <n v="49.511627906976742"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.0000000000000007E-2"/>
    <n v="75.464285714285708"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0.04"/>
    <n v="9.5"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0.34"/>
    <n v="35.5"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0.16"/>
    <n v="89.4"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0.03"/>
    <n v="25"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0.05"/>
    <n v="65"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0.02"/>
    <n v="10"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0.18"/>
    <n v="81.538461538461533"/>
    <d v="2014-07-13T15:51:5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0.05"/>
    <n v="100"/>
    <d v="2014-10-02T14:09:37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0.01"/>
    <n v="20"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0.27"/>
    <n v="46.428571428571431"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0.01"/>
    <n v="5.5"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0.13"/>
    <n v="50.2"/>
    <d v="2016-05-19T19:32:19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d v="2014-08-14T15:50:05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0.03"/>
    <n v="30.133333333333333"/>
    <d v="2015-02-12T17:23:12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0.15"/>
    <n v="150"/>
    <d v="2014-06-03T04:07:58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0.03"/>
    <n v="13.333333333333334"/>
    <d v="2017-01-28T18:44:10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d v="2016-09-02T08:19:2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0.53"/>
    <n v="44.760869565217391"/>
    <d v="2016-01-03T14:58:48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0.05"/>
    <n v="88.642857142857139"/>
    <d v="2016-11-08T16:15:5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d v="2015-05-30T19:39:06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d v="2014-12-26T20:39:56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0.13"/>
    <n v="57.647058823529413"/>
    <d v="2014-06-25T19:33:4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0.05"/>
    <n v="25"/>
    <d v="2017-01-21T00:26:39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d v="2016-04-09T22:49:51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d v="2014-11-11T05:28:22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0.02"/>
    <n v="17.5"/>
    <d v="2015-03-16T20:35:29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0.27"/>
    <n v="38.714285714285715"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0.01"/>
    <n v="13.111111111111111"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0.17"/>
    <n v="315.5"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0.33"/>
    <n v="37.142857142857146"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0.22"/>
    <n v="128.27380952380952"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0.03"/>
    <n v="47.272727272727273"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0.05"/>
    <n v="50"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0.11"/>
    <n v="42.5"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0.18"/>
    <n v="44"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0.33"/>
    <n v="50.875"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0.01"/>
    <n v="62.5"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0.05"/>
    <n v="27"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0.01"/>
    <n v="25"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0.49"/>
    <n v="47.258064516129032"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d v="2015-07-01T00:16:05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0.12"/>
    <n v="24.714285714285715"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0.67"/>
    <n v="63.125"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0.15"/>
    <n v="38.25"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0.09"/>
    <n v="16.25"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0.03"/>
    <n v="61.666666666666664"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0.37"/>
    <n v="83.138888888888886"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0.1"/>
    <n v="142.85714285714286"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0.36"/>
    <n v="33.666666666666664"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0.02"/>
    <n v="30"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0.05"/>
    <n v="45"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0.08"/>
    <n v="10.166666666666666"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0.12"/>
    <n v="81.411764705882348"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0.15"/>
    <n v="57.25"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0.1"/>
    <n v="5"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0.01"/>
    <n v="12.5"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0.13"/>
    <n v="93"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0.02"/>
    <n v="32.357142857142854"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0.16"/>
    <n v="91.833333333333329"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0.11"/>
    <n v="45.833333333333336"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0.44"/>
    <n v="57.173913043478258"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0.86"/>
    <n v="248.5"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0.12"/>
    <n v="79.400000000000006"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0.01"/>
    <n v="25"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0.36"/>
    <n v="137.07692307692307"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0.03"/>
    <n v="39"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0.03"/>
    <n v="50.5"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0.16"/>
    <n v="49.28125"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0.01"/>
    <n v="25"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0.24"/>
    <n v="53.125"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0.32"/>
    <n v="40.0625"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0.24"/>
    <n v="24.333333333333332"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0.02"/>
    <n v="11.25"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0.03"/>
    <n v="15"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0.06"/>
    <n v="42"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0.14000000000000001"/>
    <n v="71.25"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0.01"/>
    <n v="22.5"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0.24"/>
    <n v="41"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0.11"/>
    <n v="47.909090909090907"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.0000000000000007E-2"/>
    <n v="35.166666666666664"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0.01"/>
    <n v="22.666666666666668"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0.21"/>
    <n v="26.375"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0.78"/>
    <n v="105.54054054054055"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0.32"/>
    <n v="29.09090909090909"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0.48"/>
    <n v="62"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0.01"/>
    <n v="217.5"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0.11"/>
    <n v="26.75"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0.02"/>
    <n v="18.333333333333332"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0.18"/>
    <n v="64.285714285714292"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0.04"/>
    <n v="175"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0.2"/>
    <n v="34"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0.35"/>
    <n v="84.282608695652172"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0.06"/>
    <n v="9.5"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0.32"/>
    <n v="33.736842105263158"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0.1"/>
    <n v="37.53846153846154"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0.38"/>
    <n v="11.615384615384615"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0.02"/>
    <n v="8"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0.04"/>
    <n v="23"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0.2"/>
    <n v="100"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0.05"/>
    <n v="60.111111111111114"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0.35"/>
    <n v="17.5"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0.17"/>
    <n v="29.235294117647058"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0.56999999999999995"/>
    <n v="59.583333333333336"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0.17"/>
    <n v="82.571428571428569"/>
    <d v="2014-07-22T19:53:18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0.38"/>
    <n v="32.357142857142854"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0.02"/>
    <n v="5.75"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0.1"/>
    <n v="100.5"/>
    <d v="2015-01-16T14:05:47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0.01"/>
    <n v="20"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0.06"/>
    <n v="15"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0.04"/>
    <n v="25"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0.24"/>
    <n v="45.842105263157897"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0.08"/>
    <n v="4.75"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0.01"/>
    <n v="13"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0.14000000000000001"/>
    <n v="10"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0.01"/>
    <n v="52.5"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0.09"/>
    <n v="32.5"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0.01"/>
    <n v="7.25"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0.17"/>
    <n v="33.333333333333336"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0.01"/>
    <n v="62.5"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0.7"/>
    <n v="63.558375634517766"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0.01"/>
    <n v="10"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0.05"/>
    <n v="62.5"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.0000000000000007E-2"/>
    <n v="30.714285714285715"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0.28000000000000003"/>
    <n v="51"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0.16"/>
    <n v="66.666666666666671"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.0000000000000007E-2"/>
    <n v="59"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0.26"/>
    <n v="65.340319148936175"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0.01"/>
    <n v="100"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0.37"/>
    <n v="147.4"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0.47"/>
    <n v="166.05882352941177"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0.11"/>
    <n v="40"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0.12"/>
    <n v="75.25"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0.6"/>
    <n v="60"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0.31"/>
    <n v="1250"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0.38"/>
    <n v="56.25"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0.08"/>
    <n v="38.333333333333336"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0.02"/>
    <n v="27.5"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0.18"/>
    <n v="32.978021978021978"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0.38"/>
    <n v="86.615384615384613"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0.22"/>
    <n v="55"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0.18"/>
    <n v="41.952380952380949"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0.53"/>
    <n v="88.333333333333329"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0.22"/>
    <n v="129.16666666666666"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0.03"/>
    <n v="23.75"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0.03"/>
    <n v="35.714285714285715"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0.03"/>
    <n v="57"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0.02"/>
    <n v="163.33333333333334"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0.01"/>
    <n v="15"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0.19"/>
    <n v="64.166666666666671"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0.01"/>
    <n v="6.75"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0.61"/>
    <n v="179.11764705882354"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0.01"/>
    <n v="34.950000000000003"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0.34"/>
    <n v="33.07692307692308"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0.17"/>
    <n v="27.5"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0.01"/>
    <n v="18.5"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0.27"/>
    <n v="35"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0.28999999999999998"/>
    <n v="44.307692307692307"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0.09"/>
    <n v="222.5"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0.16"/>
    <n v="29.166666666666668"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0.02"/>
    <n v="1.5"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0.22"/>
    <n v="126.5"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0.05"/>
    <n v="9.4"/>
    <d v="2015-10-27T22:34:59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0.11"/>
    <n v="72"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0.05"/>
    <n v="30"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0.03"/>
    <n v="10.666666666666666"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0.13"/>
    <n v="25.5"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0.02"/>
    <n v="15"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0.37"/>
    <n v="91.25"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0.03"/>
    <n v="800"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0.11"/>
    <n v="80"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0.01"/>
    <n v="50"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0.27"/>
    <n v="22.833333333333332"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0.1"/>
    <n v="16.666666666666668"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0.21"/>
    <n v="45.785714285714285"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.0000000000000007E-2"/>
    <n v="383.33333333333331"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0.71"/>
    <n v="106.96969696969697"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0.02"/>
    <n v="10.25"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0.02"/>
    <n v="59"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0.28999999999999998"/>
    <n v="14.333333333333334"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0.03"/>
    <n v="15.666666666666666"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d v="2015-12-20T13:45:2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E8672-C947-46BE-BF7E-E273008D92F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44" showAll="0"/>
    <pivotField numFmtId="14" showAll="0"/>
    <pivotField numFmtId="14"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8F9D1-9FD8-4B12-8D47-A64B1B51A14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1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Row" showAll="0">
      <items count="42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t="default"/>
      </items>
    </pivotField>
    <pivotField numFmtId="9" showAll="0"/>
    <pivotField numFmtId="4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B2C4F-1CAD-406D-A701-B16F04ABD6DA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3" colPageCount="1"/>
  <pivotFields count="21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Page" showAll="0">
      <items count="42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t="default"/>
      </items>
    </pivotField>
    <pivotField numFmtId="9"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20" hier="-1"/>
    <pageField fld="13" item="8" hier="-1"/>
    <pageField fld="14" item="2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05589-B5C8-4586-97DC-BD0AB7E01744}" name="PivotTable6" cacheId="6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outline="1" outlineData="1" multipleFieldFilters="0">
  <location ref="A5:E18" firstHeaderRow="0" firstDataRow="1" firstDataCol="1" rowPageCount="2" colPageCount="1"/>
  <pivotFields count="8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7"/>
    <field x="0"/>
  </rowFields>
  <rowItems count="13">
    <i>
      <x/>
    </i>
    <i r="1">
      <x/>
    </i>
    <i r="1">
      <x v="1"/>
    </i>
    <i r="1">
      <x v="2"/>
    </i>
    <i>
      <x v="1"/>
    </i>
    <i r="1">
      <x v="1"/>
    </i>
    <i r="1">
      <x v="3"/>
    </i>
    <i r="1">
      <x v="2"/>
    </i>
    <i>
      <x v="2"/>
    </i>
    <i r="1">
      <x/>
    </i>
    <i r="1">
      <x v="1"/>
    </i>
    <i r="1">
      <x v="3"/>
    </i>
    <i r="1"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hier="6" name="[Table1].[country].&amp;[US]" cap="US"/>
    <pageField fld="6" hier="13" name="[Table1].[Parent Category].&amp;[theater]" cap="theater"/>
  </pageFields>
  <dataFields count="4">
    <dataField name="Mean of Goal" fld="3" subtotal="average" baseField="0" baseItem="2" numFmtId="44"/>
    <dataField fld="2" subtotal="count" baseField="0" baseItem="0" numFmtId="44"/>
    <dataField name="Mean of Pledged" fld="5" subtotal="average" baseField="0" baseItem="2" numFmtId="44"/>
    <dataField fld="4" subtotal="count" baseField="0" baseItem="0" numFmtId="44"/>
  </dataFields>
  <pivotHierarchies count="28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Mean of Goal"/>
    <pivotHierarchy dragToData="1" caption="Mean of Pledged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28DC78-91A3-490A-A3F0-D9E77A8D1765}" name="Table1" displayName="Table1" ref="A1:T4115" totalsRowShown="0" headerRowDxfId="17">
  <autoFilter ref="A1:T4115" xr:uid="{11720BB2-4E17-4D23-B8A4-DA84074AA113}"/>
  <sortState xmlns:xlrd2="http://schemas.microsoft.com/office/spreadsheetml/2017/richdata2" ref="A2:S4115">
    <sortCondition ref="A1:A4115"/>
  </sortState>
  <tableColumns count="20">
    <tableColumn id="1" xr3:uid="{579B1722-CC0B-405C-A531-4CCAE5DDC417}" name="id"/>
    <tableColumn id="2" xr3:uid="{72B60CBE-87C3-44AB-8B14-CFE4848231EA}" name="name" dataDxfId="16"/>
    <tableColumn id="3" xr3:uid="{09487F50-CCE2-44E6-99CD-12E9F7274784}" name="blurb" dataDxfId="15"/>
    <tableColumn id="4" xr3:uid="{8826A683-07AA-4BFA-A070-89F26F918973}" name="goal" dataDxfId="14"/>
    <tableColumn id="5" xr3:uid="{4E165FE0-B23D-4471-B8D4-3EB895825023}" name="pledged" dataDxfId="13"/>
    <tableColumn id="6" xr3:uid="{F0E209A9-89A6-42A5-9AC0-4EF168B7F3EA}" name="outcomes"/>
    <tableColumn id="7" xr3:uid="{57D6C578-F64D-469F-8F76-20214F543665}" name="country"/>
    <tableColumn id="8" xr3:uid="{0FCB6326-70D4-40BD-8DE2-5C94800C3747}" name="currency"/>
    <tableColumn id="9" xr3:uid="{D1E7DBF5-AFD0-4B70-895D-0EEE07875F21}" name="deadline"/>
    <tableColumn id="10" xr3:uid="{1F091B84-4D6F-40BD-B014-4BC8D98B8CA5}" name="launched_at"/>
    <tableColumn id="11" xr3:uid="{12DE4A0F-7E4A-4846-BFEA-015AB6E86DA9}" name="staff_pick"/>
    <tableColumn id="12" xr3:uid="{758AA139-129E-4257-84C7-75C72237E009}" name="backers_count"/>
    <tableColumn id="13" xr3:uid="{44E44C75-587B-4F97-9FBA-0ECE4E42FA39}" name="spotlight"/>
    <tableColumn id="14" xr3:uid="{5DA31BA8-EDE7-453E-A97E-A667CF04A24D}" name="Parent Category "/>
    <tableColumn id="17" xr3:uid="{39A7ADA1-C832-407A-BAD6-0352C7694E00}" name="Subcategory"/>
    <tableColumn id="15" xr3:uid="{9EEB2495-7936-49A1-9B2F-819016C1EF29}" name="Percentage Funded" dataDxfId="12">
      <calculatedColumnFormula>ROUND(Table1[[#This Row],[pledged]]/Table1[[#This Row],[goal]],2)</calculatedColumnFormula>
    </tableColumn>
    <tableColumn id="16" xr3:uid="{43588CA2-C3D7-42BD-A1FD-CF13D835F21D}" name="Average Donation" dataDxfId="11">
      <calculatedColumnFormula>IFERROR(Table1[[#This Row],[pledged]]/Table1[[#This Row],[backers_count]],0)</calculatedColumnFormula>
    </tableColumn>
    <tableColumn id="18" xr3:uid="{AB4EE0B2-8B42-449C-96ED-266F2F2EB904}" name="Date Created Conversion" dataDxfId="10">
      <calculatedColumnFormula>(((J2/60)/60)/24)+DATE(1970,1,1)</calculatedColumnFormula>
    </tableColumn>
    <tableColumn id="19" xr3:uid="{DDCCEB29-2876-4BC0-98EF-436B56FD56F0}" name="Date Deadline Conversion" dataDxfId="9">
      <calculatedColumnFormula>(((I2/60)/60)/24)+DATE(1970,1,1)</calculatedColumnFormula>
    </tableColumn>
    <tableColumn id="20" xr3:uid="{0C5A71BB-0F32-42AD-B8B8-13B76D0B8512}" name="Years" dataDxfId="8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F09C98-7429-4A93-96E6-BAFB84F19191}" name="Table4" displayName="Table4" ref="C1:J13" totalsRowShown="0" dataDxfId="7" dataCellStyle="Percent">
  <autoFilter ref="C1:J13" xr:uid="{74B2C944-279D-49EE-9511-213C5C1CFF57}"/>
  <tableColumns count="8">
    <tableColumn id="1" xr3:uid="{9576AF59-1311-439C-8C50-0B1E0C6A1300}" name="Goal"/>
    <tableColumn id="2" xr3:uid="{CA2E5FD2-7FCB-46B4-AFF0-062DC677B27E}" name="Number Successful"/>
    <tableColumn id="3" xr3:uid="{EC3CC4B0-94A3-4409-B005-AE8700228333}" name="Number Failed"/>
    <tableColumn id="4" xr3:uid="{FDDAF25B-0A23-4FFF-B94D-0682D3469A39}" name="Number Canceled"/>
    <tableColumn id="5" xr3:uid="{F4052934-8085-4598-8373-1692284774ED}" name="Total Projects">
      <calculatedColumnFormula>SUM(D2:F2)</calculatedColumnFormula>
    </tableColumn>
    <tableColumn id="6" xr3:uid="{8346A891-953F-43A4-BF6D-1F31EF1F0DA4}" name="Percent Successful" dataDxfId="6" dataCellStyle="Percent">
      <calculatedColumnFormula>D2/G2</calculatedColumnFormula>
    </tableColumn>
    <tableColumn id="7" xr3:uid="{265E63E8-C666-4150-9682-57B3F259993B}" name="Percent Failed" dataDxfId="5" dataCellStyle="Percent">
      <calculatedColumnFormula>E2/G2</calculatedColumnFormula>
    </tableColumn>
    <tableColumn id="8" xr3:uid="{39B593E1-96CB-4B92-8023-ACF4E1311ED0}" name="Percent Canceled" dataDxfId="4" dataCellStyle="Percent">
      <calculatedColumnFormula>F2/G2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D457D6-4B4E-4498-BCF8-66F2A0FC42E8}" name="Table2" displayName="Table2" ref="A1:D6" totalsRowShown="0">
  <autoFilter ref="A1:D6" xr:uid="{6CF48BF7-1E2A-43FD-926A-E6AA2A3B1F80}"/>
  <tableColumns count="4">
    <tableColumn id="1" xr3:uid="{E72A71EB-7752-4F1C-9C09-4DA1D37910E9}" name="Name" dataDxfId="3"/>
    <tableColumn id="2" xr3:uid="{C93E13E7-939F-4DCA-84A8-DFD214A65EBC}" name="Blurb" dataDxfId="2">
      <calculatedColumnFormula>VLOOKUP(A2, Kickstarter!B:C, 2, FALSE)</calculatedColumnFormula>
    </tableColumn>
    <tableColumn id="3" xr3:uid="{9C42122E-22D4-400B-9049-93E0016549EB}" name="Goal" dataDxfId="1">
      <calculatedColumnFormula>VLOOKUP(A2, Kickstarter!B:E, 3, FALSE)</calculatedColumnFormula>
    </tableColumn>
    <tableColumn id="4" xr3:uid="{C1B85087-9D7C-4122-B8A9-06DEB7793359}" name="Pledged" dataDxfId="0">
      <calculatedColumnFormula>VLOOKUP(A2, Kickstarter!B:E, 4, FALSE)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selection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7.109375" style="10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1.88671875" customWidth="1"/>
    <col min="17" max="17" width="22.109375" style="10" customWidth="1"/>
    <col min="18" max="18" width="28.5546875" style="15" customWidth="1"/>
    <col min="19" max="19" width="29.5546875" style="1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9" t="s">
        <v>8265</v>
      </c>
      <c r="R1" s="14" t="s">
        <v>8323</v>
      </c>
      <c r="S1" s="14" t="s">
        <v>8324</v>
      </c>
      <c r="T1" s="1" t="s">
        <v>8337</v>
      </c>
    </row>
    <row r="2" spans="1:20" ht="43.2" x14ac:dyDescent="0.3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7">
        <f>ROUND(Table1[[#This Row],[pledged]]/Table1[[#This Row],[goal]],2)</f>
        <v>1.37</v>
      </c>
      <c r="Q2" s="10">
        <f>IFERROR(Table1[[#This Row],[pledged]]/Table1[[#This Row],[backers_count]],0)</f>
        <v>63.917582417582416</v>
      </c>
      <c r="R2" s="15">
        <f t="shared" ref="R2:R65" si="0">(((J2/60)/60)/24)+DATE(1970,1,1)</f>
        <v>42177.007071759261</v>
      </c>
      <c r="S2" s="15">
        <f t="shared" ref="S2:S65" si="1">(((I2/60)/60)/24)+DATE(1970,1,1)</f>
        <v>42208.125</v>
      </c>
      <c r="T2">
        <f>YEAR(Table1[[#This Row],[Date Created Conversion]])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8">
        <f>ROUND(Table1[[#This Row],[pledged]]/Table1[[#This Row],[goal]],2)</f>
        <v>1.43</v>
      </c>
      <c r="Q3" s="10">
        <f>IFERROR(Table1[[#This Row],[pledged]]/Table1[[#This Row],[backers_count]],0)</f>
        <v>185.48101265822785</v>
      </c>
      <c r="R3" s="15">
        <f t="shared" si="0"/>
        <v>42766.600497685184</v>
      </c>
      <c r="S3" s="15">
        <f t="shared" si="1"/>
        <v>42796.600497685184</v>
      </c>
      <c r="T3">
        <f>YEAR(Table1[[#This Row],[Date Created Conversion]])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8">
        <f>ROUND(Table1[[#This Row],[pledged]]/Table1[[#This Row],[goal]],2)</f>
        <v>1.05</v>
      </c>
      <c r="Q4" s="10">
        <f>IFERROR(Table1[[#This Row],[pledged]]/Table1[[#This Row],[backers_count]],0)</f>
        <v>15</v>
      </c>
      <c r="R4" s="15">
        <f t="shared" si="0"/>
        <v>42405.702349537038</v>
      </c>
      <c r="S4" s="15">
        <f t="shared" si="1"/>
        <v>42415.702349537038</v>
      </c>
      <c r="T4">
        <f>YEAR(Table1[[#This Row],[Date Created Conversion]])</f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8">
        <f>ROUND(Table1[[#This Row],[pledged]]/Table1[[#This Row],[goal]],2)</f>
        <v>1.04</v>
      </c>
      <c r="Q5" s="10">
        <f>IFERROR(Table1[[#This Row],[pledged]]/Table1[[#This Row],[backers_count]],0)</f>
        <v>69.266666666666666</v>
      </c>
      <c r="R5" s="15">
        <f t="shared" si="0"/>
        <v>41828.515127314815</v>
      </c>
      <c r="S5" s="15">
        <f t="shared" si="1"/>
        <v>41858.515127314815</v>
      </c>
      <c r="T5">
        <f>YEAR(Table1[[#This Row],[Date Created Conversion]])</f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8">
        <f>ROUND(Table1[[#This Row],[pledged]]/Table1[[#This Row],[goal]],2)</f>
        <v>1.23</v>
      </c>
      <c r="Q6" s="10">
        <f>IFERROR(Table1[[#This Row],[pledged]]/Table1[[#This Row],[backers_count]],0)</f>
        <v>190.55028169014085</v>
      </c>
      <c r="R6" s="15">
        <f t="shared" si="0"/>
        <v>42327.834247685183</v>
      </c>
      <c r="S6" s="15">
        <f t="shared" si="1"/>
        <v>42357.834247685183</v>
      </c>
      <c r="T6">
        <f>YEAR(Table1[[#This Row],[Date Created Conversion]])</f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8">
        <f>ROUND(Table1[[#This Row],[pledged]]/Table1[[#This Row],[goal]],2)</f>
        <v>1.1000000000000001</v>
      </c>
      <c r="Q7" s="10">
        <f>IFERROR(Table1[[#This Row],[pledged]]/Table1[[#This Row],[backers_count]],0)</f>
        <v>93.40425531914893</v>
      </c>
      <c r="R7" s="15">
        <f t="shared" si="0"/>
        <v>42563.932951388888</v>
      </c>
      <c r="S7" s="15">
        <f t="shared" si="1"/>
        <v>42580.232638888891</v>
      </c>
      <c r="T7">
        <f>YEAR(Table1[[#This Row],[Date Created Conversion]])</f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8">
        <f>ROUND(Table1[[#This Row],[pledged]]/Table1[[#This Row],[goal]],2)</f>
        <v>1.06</v>
      </c>
      <c r="Q8" s="10">
        <f>IFERROR(Table1[[#This Row],[pledged]]/Table1[[#This Row],[backers_count]],0)</f>
        <v>146.87931034482759</v>
      </c>
      <c r="R8" s="15">
        <f t="shared" si="0"/>
        <v>41794.072337962964</v>
      </c>
      <c r="S8" s="15">
        <f t="shared" si="1"/>
        <v>41804.072337962964</v>
      </c>
      <c r="T8">
        <f>YEAR(Table1[[#This Row],[Date Created Conversion]])</f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8">
        <f>ROUND(Table1[[#This Row],[pledged]]/Table1[[#This Row],[goal]],2)</f>
        <v>1.01</v>
      </c>
      <c r="Q9" s="10">
        <f>IFERROR(Table1[[#This Row],[pledged]]/Table1[[#This Row],[backers_count]],0)</f>
        <v>159.82456140350877</v>
      </c>
      <c r="R9" s="15">
        <f t="shared" si="0"/>
        <v>42516.047071759262</v>
      </c>
      <c r="S9" s="15">
        <f t="shared" si="1"/>
        <v>42556.047071759262</v>
      </c>
      <c r="T9">
        <f>YEAR(Table1[[#This Row],[Date Created Conversion]])</f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8">
        <f>ROUND(Table1[[#This Row],[pledged]]/Table1[[#This Row],[goal]],2)</f>
        <v>1</v>
      </c>
      <c r="Q10" s="10">
        <f>IFERROR(Table1[[#This Row],[pledged]]/Table1[[#This Row],[backers_count]],0)</f>
        <v>291.79333333333335</v>
      </c>
      <c r="R10" s="15">
        <f t="shared" si="0"/>
        <v>42468.94458333333</v>
      </c>
      <c r="S10" s="15">
        <f t="shared" si="1"/>
        <v>42475.875</v>
      </c>
      <c r="T10">
        <f>YEAR(Table1[[#This Row],[Date Created Conversion]])</f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8">
        <f>ROUND(Table1[[#This Row],[pledged]]/Table1[[#This Row],[goal]],2)</f>
        <v>1.26</v>
      </c>
      <c r="Q11" s="10">
        <f>IFERROR(Table1[[#This Row],[pledged]]/Table1[[#This Row],[backers_count]],0)</f>
        <v>31.499500000000001</v>
      </c>
      <c r="R11" s="15">
        <f t="shared" si="0"/>
        <v>42447.103518518517</v>
      </c>
      <c r="S11" s="15">
        <f t="shared" si="1"/>
        <v>42477.103518518517</v>
      </c>
      <c r="T11">
        <f>YEAR(Table1[[#This Row],[Date Created Conversion]])</f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8">
        <f>ROUND(Table1[[#This Row],[pledged]]/Table1[[#This Row],[goal]],2)</f>
        <v>1.01</v>
      </c>
      <c r="Q12" s="10">
        <f>IFERROR(Table1[[#This Row],[pledged]]/Table1[[#This Row],[backers_count]],0)</f>
        <v>158.68421052631578</v>
      </c>
      <c r="R12" s="15">
        <f t="shared" si="0"/>
        <v>41780.068043981482</v>
      </c>
      <c r="S12" s="15">
        <f t="shared" si="1"/>
        <v>41815.068043981482</v>
      </c>
      <c r="T12">
        <f>YEAR(Table1[[#This Row],[Date Created Conversion]])</f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8">
        <f>ROUND(Table1[[#This Row],[pledged]]/Table1[[#This Row],[goal]],2)</f>
        <v>1.21</v>
      </c>
      <c r="Q13" s="10">
        <f>IFERROR(Table1[[#This Row],[pledged]]/Table1[[#This Row],[backers_count]],0)</f>
        <v>80.333333333333329</v>
      </c>
      <c r="R13" s="15">
        <f t="shared" si="0"/>
        <v>42572.778495370367</v>
      </c>
      <c r="S13" s="15">
        <f t="shared" si="1"/>
        <v>42604.125</v>
      </c>
      <c r="T13">
        <f>YEAR(Table1[[#This Row],[Date Created Conversion]])</f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8">
        <f>ROUND(Table1[[#This Row],[pledged]]/Table1[[#This Row],[goal]],2)</f>
        <v>1.65</v>
      </c>
      <c r="Q14" s="10">
        <f>IFERROR(Table1[[#This Row],[pledged]]/Table1[[#This Row],[backers_count]],0)</f>
        <v>59.961305925030231</v>
      </c>
      <c r="R14" s="15">
        <f t="shared" si="0"/>
        <v>41791.713252314818</v>
      </c>
      <c r="S14" s="15">
        <f t="shared" si="1"/>
        <v>41836.125</v>
      </c>
      <c r="T14">
        <f>YEAR(Table1[[#This Row],[Date Created Conversion]])</f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8">
        <f>ROUND(Table1[[#This Row],[pledged]]/Table1[[#This Row],[goal]],2)</f>
        <v>1.6</v>
      </c>
      <c r="Q15" s="10">
        <f>IFERROR(Table1[[#This Row],[pledged]]/Table1[[#This Row],[backers_count]],0)</f>
        <v>109.78431372549019</v>
      </c>
      <c r="R15" s="15">
        <f t="shared" si="0"/>
        <v>42508.677187499998</v>
      </c>
      <c r="S15" s="15">
        <f t="shared" si="1"/>
        <v>42544.852083333331</v>
      </c>
      <c r="T15">
        <f>YEAR(Table1[[#This Row],[Date Created Conversion]])</f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8">
        <f>ROUND(Table1[[#This Row],[pledged]]/Table1[[#This Row],[goal]],2)</f>
        <v>1.01</v>
      </c>
      <c r="Q16" s="10">
        <f>IFERROR(Table1[[#This Row],[pledged]]/Table1[[#This Row],[backers_count]],0)</f>
        <v>147.70731707317074</v>
      </c>
      <c r="R16" s="15">
        <f t="shared" si="0"/>
        <v>41808.02648148148</v>
      </c>
      <c r="S16" s="15">
        <f t="shared" si="1"/>
        <v>41833.582638888889</v>
      </c>
      <c r="T16">
        <f>YEAR(Table1[[#This Row],[Date Created Conversion]])</f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8">
        <f>ROUND(Table1[[#This Row],[pledged]]/Table1[[#This Row],[goal]],2)</f>
        <v>1.07</v>
      </c>
      <c r="Q17" s="10">
        <f>IFERROR(Table1[[#This Row],[pledged]]/Table1[[#This Row],[backers_count]],0)</f>
        <v>21.755102040816325</v>
      </c>
      <c r="R17" s="15">
        <f t="shared" si="0"/>
        <v>42256.391875000001</v>
      </c>
      <c r="S17" s="15">
        <f t="shared" si="1"/>
        <v>42274.843055555553</v>
      </c>
      <c r="T17">
        <f>YEAR(Table1[[#This Row],[Date Created Conversion]])</f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8">
        <f>ROUND(Table1[[#This Row],[pledged]]/Table1[[#This Row],[goal]],2)</f>
        <v>1</v>
      </c>
      <c r="Q18" s="10">
        <f>IFERROR(Table1[[#This Row],[pledged]]/Table1[[#This Row],[backers_count]],0)</f>
        <v>171.84285714285716</v>
      </c>
      <c r="R18" s="15">
        <f t="shared" si="0"/>
        <v>41760.796423611115</v>
      </c>
      <c r="S18" s="15">
        <f t="shared" si="1"/>
        <v>41806.229166666664</v>
      </c>
      <c r="T18">
        <f>YEAR(Table1[[#This Row],[Date Created Conversion]])</f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8">
        <f>ROUND(Table1[[#This Row],[pledged]]/Table1[[#This Row],[goal]],2)</f>
        <v>1.01</v>
      </c>
      <c r="Q19" s="10">
        <f>IFERROR(Table1[[#This Row],[pledged]]/Table1[[#This Row],[backers_count]],0)</f>
        <v>41.944444444444443</v>
      </c>
      <c r="R19" s="15">
        <f t="shared" si="0"/>
        <v>41917.731736111113</v>
      </c>
      <c r="S19" s="15">
        <f t="shared" si="1"/>
        <v>41947.773402777777</v>
      </c>
      <c r="T19">
        <f>YEAR(Table1[[#This Row],[Date Created Conversion]])</f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8">
        <f>ROUND(Table1[[#This Row],[pledged]]/Table1[[#This Row],[goal]],2)</f>
        <v>1.06</v>
      </c>
      <c r="Q20" s="10">
        <f>IFERROR(Table1[[#This Row],[pledged]]/Table1[[#This Row],[backers_count]],0)</f>
        <v>93.264122807017543</v>
      </c>
      <c r="R20" s="15">
        <f t="shared" si="0"/>
        <v>41869.542314814818</v>
      </c>
      <c r="S20" s="15">
        <f t="shared" si="1"/>
        <v>41899.542314814818</v>
      </c>
      <c r="T20">
        <f>YEAR(Table1[[#This Row],[Date Created Conversion]])</f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8">
        <f>ROUND(Table1[[#This Row],[pledged]]/Table1[[#This Row],[goal]],2)</f>
        <v>1.45</v>
      </c>
      <c r="Q21" s="10">
        <f>IFERROR(Table1[[#This Row],[pledged]]/Table1[[#This Row],[backers_count]],0)</f>
        <v>56.136363636363633</v>
      </c>
      <c r="R21" s="15">
        <f t="shared" si="0"/>
        <v>42175.816365740742</v>
      </c>
      <c r="S21" s="15">
        <f t="shared" si="1"/>
        <v>42205.816365740742</v>
      </c>
      <c r="T21">
        <f>YEAR(Table1[[#This Row],[Date Created Conversion]])</f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8">
        <f>ROUND(Table1[[#This Row],[pledged]]/Table1[[#This Row],[goal]],2)</f>
        <v>1</v>
      </c>
      <c r="Q22" s="10">
        <f>IFERROR(Table1[[#This Row],[pledged]]/Table1[[#This Row],[backers_count]],0)</f>
        <v>80.16</v>
      </c>
      <c r="R22" s="15">
        <f t="shared" si="0"/>
        <v>42200.758240740746</v>
      </c>
      <c r="S22" s="15">
        <f t="shared" si="1"/>
        <v>42260.758240740746</v>
      </c>
      <c r="T22">
        <f>YEAR(Table1[[#This Row],[Date Created Conversion]])</f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8">
        <f>ROUND(Table1[[#This Row],[pledged]]/Table1[[#This Row],[goal]],2)</f>
        <v>1.0900000000000001</v>
      </c>
      <c r="Q23" s="10">
        <f>IFERROR(Table1[[#This Row],[pledged]]/Table1[[#This Row],[backers_count]],0)</f>
        <v>199.9009900990099</v>
      </c>
      <c r="R23" s="15">
        <f t="shared" si="0"/>
        <v>41878.627187500002</v>
      </c>
      <c r="S23" s="15">
        <f t="shared" si="1"/>
        <v>41908.627187500002</v>
      </c>
      <c r="T23">
        <f>YEAR(Table1[[#This Row],[Date Created Conversion]])</f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8">
        <f>ROUND(Table1[[#This Row],[pledged]]/Table1[[#This Row],[goal]],2)</f>
        <v>1.17</v>
      </c>
      <c r="Q24" s="10">
        <f>IFERROR(Table1[[#This Row],[pledged]]/Table1[[#This Row],[backers_count]],0)</f>
        <v>51.25</v>
      </c>
      <c r="R24" s="15">
        <f t="shared" si="0"/>
        <v>41989.91134259259</v>
      </c>
      <c r="S24" s="15">
        <f t="shared" si="1"/>
        <v>42005.332638888889</v>
      </c>
      <c r="T24">
        <f>YEAR(Table1[[#This Row],[Date Created Conversion]])</f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8">
        <f>ROUND(Table1[[#This Row],[pledged]]/Table1[[#This Row],[goal]],2)</f>
        <v>1.19</v>
      </c>
      <c r="Q25" s="10">
        <f>IFERROR(Table1[[#This Row],[pledged]]/Table1[[#This Row],[backers_count]],0)</f>
        <v>103.04347826086956</v>
      </c>
      <c r="R25" s="15">
        <f t="shared" si="0"/>
        <v>42097.778946759259</v>
      </c>
      <c r="S25" s="15">
        <f t="shared" si="1"/>
        <v>42124.638888888891</v>
      </c>
      <c r="T25">
        <f>YEAR(Table1[[#This Row],[Date Created Conversion]])</f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8">
        <f>ROUND(Table1[[#This Row],[pledged]]/Table1[[#This Row],[goal]],2)</f>
        <v>1.0900000000000001</v>
      </c>
      <c r="Q26" s="10">
        <f>IFERROR(Table1[[#This Row],[pledged]]/Table1[[#This Row],[backers_count]],0)</f>
        <v>66.346149825783982</v>
      </c>
      <c r="R26" s="15">
        <f t="shared" si="0"/>
        <v>42229.820173611108</v>
      </c>
      <c r="S26" s="15">
        <f t="shared" si="1"/>
        <v>42262.818750000006</v>
      </c>
      <c r="T26">
        <f>YEAR(Table1[[#This Row],[Date Created Conversion]])</f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8">
        <f>ROUND(Table1[[#This Row],[pledged]]/Table1[[#This Row],[goal]],2)</f>
        <v>1.33</v>
      </c>
      <c r="Q27" s="10">
        <f>IFERROR(Table1[[#This Row],[pledged]]/Table1[[#This Row],[backers_count]],0)</f>
        <v>57.142857142857146</v>
      </c>
      <c r="R27" s="15">
        <f t="shared" si="0"/>
        <v>42318.025011574078</v>
      </c>
      <c r="S27" s="15">
        <f t="shared" si="1"/>
        <v>42378.025011574078</v>
      </c>
      <c r="T27">
        <f>YEAR(Table1[[#This Row],[Date Created Conversion]])</f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8">
        <f>ROUND(Table1[[#This Row],[pledged]]/Table1[[#This Row],[goal]],2)</f>
        <v>1.55</v>
      </c>
      <c r="Q28" s="10">
        <f>IFERROR(Table1[[#This Row],[pledged]]/Table1[[#This Row],[backers_count]],0)</f>
        <v>102.10526315789474</v>
      </c>
      <c r="R28" s="15">
        <f t="shared" si="0"/>
        <v>41828.515555555554</v>
      </c>
      <c r="S28" s="15">
        <f t="shared" si="1"/>
        <v>41868.515555555554</v>
      </c>
      <c r="T28">
        <f>YEAR(Table1[[#This Row],[Date Created Conversion]])</f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8">
        <f>ROUND(Table1[[#This Row],[pledged]]/Table1[[#This Row],[goal]],2)</f>
        <v>1.1200000000000001</v>
      </c>
      <c r="Q29" s="10">
        <f>IFERROR(Table1[[#This Row],[pledged]]/Table1[[#This Row],[backers_count]],0)</f>
        <v>148.96666666666667</v>
      </c>
      <c r="R29" s="15">
        <f t="shared" si="0"/>
        <v>41929.164733796293</v>
      </c>
      <c r="S29" s="15">
        <f t="shared" si="1"/>
        <v>41959.206400462965</v>
      </c>
      <c r="T29">
        <f>YEAR(Table1[[#This Row],[Date Created Conversion]])</f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8">
        <f>ROUND(Table1[[#This Row],[pledged]]/Table1[[#This Row],[goal]],2)</f>
        <v>1</v>
      </c>
      <c r="Q30" s="10">
        <f>IFERROR(Table1[[#This Row],[pledged]]/Table1[[#This Row],[backers_count]],0)</f>
        <v>169.6056338028169</v>
      </c>
      <c r="R30" s="15">
        <f t="shared" si="0"/>
        <v>42324.96393518518</v>
      </c>
      <c r="S30" s="15">
        <f t="shared" si="1"/>
        <v>42354.96393518518</v>
      </c>
      <c r="T30">
        <f>YEAR(Table1[[#This Row],[Date Created Conversion]])</f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8">
        <f>ROUND(Table1[[#This Row],[pledged]]/Table1[[#This Row],[goal]],2)</f>
        <v>1.23</v>
      </c>
      <c r="Q31" s="10">
        <f>IFERROR(Table1[[#This Row],[pledged]]/Table1[[#This Row],[backers_count]],0)</f>
        <v>31.623931623931625</v>
      </c>
      <c r="R31" s="15">
        <f t="shared" si="0"/>
        <v>41812.67324074074</v>
      </c>
      <c r="S31" s="15">
        <f t="shared" si="1"/>
        <v>41842.67324074074</v>
      </c>
      <c r="T31">
        <f>YEAR(Table1[[#This Row],[Date Created Conversion]])</f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8">
        <f>ROUND(Table1[[#This Row],[pledged]]/Table1[[#This Row],[goal]],2)</f>
        <v>1.01</v>
      </c>
      <c r="Q32" s="10">
        <f>IFERROR(Table1[[#This Row],[pledged]]/Table1[[#This Row],[backers_count]],0)</f>
        <v>76.45264150943396</v>
      </c>
      <c r="R32" s="15">
        <f t="shared" si="0"/>
        <v>41842.292997685188</v>
      </c>
      <c r="S32" s="15">
        <f t="shared" si="1"/>
        <v>41872.292997685188</v>
      </c>
      <c r="T32">
        <f>YEAR(Table1[[#This Row],[Date Created Conversion]])</f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8">
        <f>ROUND(Table1[[#This Row],[pledged]]/Table1[[#This Row],[goal]],2)</f>
        <v>1</v>
      </c>
      <c r="Q33" s="10">
        <f>IFERROR(Table1[[#This Row],[pledged]]/Table1[[#This Row],[backers_count]],0)</f>
        <v>13</v>
      </c>
      <c r="R33" s="15">
        <f t="shared" si="0"/>
        <v>42376.79206018518</v>
      </c>
      <c r="S33" s="15">
        <f t="shared" si="1"/>
        <v>42394.79206018518</v>
      </c>
      <c r="T33">
        <f>YEAR(Table1[[#This Row],[Date Created Conversion]])</f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8">
        <f>ROUND(Table1[[#This Row],[pledged]]/Table1[[#This Row],[goal]],2)</f>
        <v>1</v>
      </c>
      <c r="Q34" s="10">
        <f>IFERROR(Table1[[#This Row],[pledged]]/Table1[[#This Row],[backers_count]],0)</f>
        <v>320.44943820224717</v>
      </c>
      <c r="R34" s="15">
        <f t="shared" si="0"/>
        <v>42461.627511574072</v>
      </c>
      <c r="S34" s="15">
        <f t="shared" si="1"/>
        <v>42503.165972222225</v>
      </c>
      <c r="T34">
        <f>YEAR(Table1[[#This Row],[Date Created Conversion]])</f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8">
        <f>ROUND(Table1[[#This Row],[pledged]]/Table1[[#This Row],[goal]],2)</f>
        <v>1.02</v>
      </c>
      <c r="Q35" s="10">
        <f>IFERROR(Table1[[#This Row],[pledged]]/Table1[[#This Row],[backers_count]],0)</f>
        <v>83.75</v>
      </c>
      <c r="R35" s="15">
        <f t="shared" si="0"/>
        <v>42286.660891203705</v>
      </c>
      <c r="S35" s="15">
        <f t="shared" si="1"/>
        <v>42316.702557870376</v>
      </c>
      <c r="T35">
        <f>YEAR(Table1[[#This Row],[Date Created Conversion]])</f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8">
        <f>ROUND(Table1[[#This Row],[pledged]]/Table1[[#This Row],[goal]],2)</f>
        <v>1.3</v>
      </c>
      <c r="Q36" s="10">
        <f>IFERROR(Table1[[#This Row],[pledged]]/Table1[[#This Row],[backers_count]],0)</f>
        <v>49.882352941176471</v>
      </c>
      <c r="R36" s="15">
        <f t="shared" si="0"/>
        <v>41841.321770833332</v>
      </c>
      <c r="S36" s="15">
        <f t="shared" si="1"/>
        <v>41856.321770833332</v>
      </c>
      <c r="T36">
        <f>YEAR(Table1[[#This Row],[Date Created Conversion]])</f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8">
        <f>ROUND(Table1[[#This Row],[pledged]]/Table1[[#This Row],[goal]],2)</f>
        <v>1.67</v>
      </c>
      <c r="Q37" s="10">
        <f>IFERROR(Table1[[#This Row],[pledged]]/Table1[[#This Row],[backers_count]],0)</f>
        <v>59.464285714285715</v>
      </c>
      <c r="R37" s="15">
        <f t="shared" si="0"/>
        <v>42098.291828703703</v>
      </c>
      <c r="S37" s="15">
        <f t="shared" si="1"/>
        <v>42122</v>
      </c>
      <c r="T37">
        <f>YEAR(Table1[[#This Row],[Date Created Conversion]])</f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8">
        <f>ROUND(Table1[[#This Row],[pledged]]/Table1[[#This Row],[goal]],2)</f>
        <v>1.42</v>
      </c>
      <c r="Q38" s="10">
        <f>IFERROR(Table1[[#This Row],[pledged]]/Table1[[#This Row],[backers_count]],0)</f>
        <v>193.84090909090909</v>
      </c>
      <c r="R38" s="15">
        <f t="shared" si="0"/>
        <v>42068.307002314818</v>
      </c>
      <c r="S38" s="15">
        <f t="shared" si="1"/>
        <v>42098.265335648146</v>
      </c>
      <c r="T38">
        <f>YEAR(Table1[[#This Row],[Date Created Conversion]])</f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8">
        <f>ROUND(Table1[[#This Row],[pledged]]/Table1[[#This Row],[goal]],2)</f>
        <v>1.83</v>
      </c>
      <c r="Q39" s="10">
        <f>IFERROR(Table1[[#This Row],[pledged]]/Table1[[#This Row],[backers_count]],0)</f>
        <v>159.51383399209487</v>
      </c>
      <c r="R39" s="15">
        <f t="shared" si="0"/>
        <v>42032.693043981482</v>
      </c>
      <c r="S39" s="15">
        <f t="shared" si="1"/>
        <v>42062.693043981482</v>
      </c>
      <c r="T39">
        <f>YEAR(Table1[[#This Row],[Date Created Conversion]])</f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8">
        <f>ROUND(Table1[[#This Row],[pledged]]/Table1[[#This Row],[goal]],2)</f>
        <v>1.1000000000000001</v>
      </c>
      <c r="Q40" s="10">
        <f>IFERROR(Table1[[#This Row],[pledged]]/Table1[[#This Row],[backers_count]],0)</f>
        <v>41.68181818181818</v>
      </c>
      <c r="R40" s="15">
        <f t="shared" si="0"/>
        <v>41375.057222222218</v>
      </c>
      <c r="S40" s="15">
        <f t="shared" si="1"/>
        <v>41405.057222222218</v>
      </c>
      <c r="T40">
        <f>YEAR(Table1[[#This Row],[Date Created Conversion]])</f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8">
        <f>ROUND(Table1[[#This Row],[pledged]]/Table1[[#This Row],[goal]],2)</f>
        <v>1.31</v>
      </c>
      <c r="Q41" s="10">
        <f>IFERROR(Table1[[#This Row],[pledged]]/Table1[[#This Row],[backers_count]],0)</f>
        <v>150.89861751152074</v>
      </c>
      <c r="R41" s="15">
        <f t="shared" si="0"/>
        <v>41754.047083333331</v>
      </c>
      <c r="S41" s="15">
        <f t="shared" si="1"/>
        <v>41784.957638888889</v>
      </c>
      <c r="T41">
        <f>YEAR(Table1[[#This Row],[Date Created Conversion]])</f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8">
        <f>ROUND(Table1[[#This Row],[pledged]]/Table1[[#This Row],[goal]],2)</f>
        <v>1.01</v>
      </c>
      <c r="Q42" s="10">
        <f>IFERROR(Table1[[#This Row],[pledged]]/Table1[[#This Row],[backers_count]],0)</f>
        <v>126.6875</v>
      </c>
      <c r="R42" s="15">
        <f t="shared" si="0"/>
        <v>41789.21398148148</v>
      </c>
      <c r="S42" s="15">
        <f t="shared" si="1"/>
        <v>41809.166666666664</v>
      </c>
      <c r="T42">
        <f>YEAR(Table1[[#This Row],[Date Created Conversion]])</f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8">
        <f>ROUND(Table1[[#This Row],[pledged]]/Table1[[#This Row],[goal]],2)</f>
        <v>1</v>
      </c>
      <c r="Q43" s="10">
        <f>IFERROR(Table1[[#This Row],[pledged]]/Table1[[#This Row],[backers_count]],0)</f>
        <v>105.26315789473684</v>
      </c>
      <c r="R43" s="15">
        <f t="shared" si="0"/>
        <v>41887.568912037037</v>
      </c>
      <c r="S43" s="15">
        <f t="shared" si="1"/>
        <v>41917.568912037037</v>
      </c>
      <c r="T43">
        <f>YEAR(Table1[[#This Row],[Date Created Conversion]])</f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8">
        <f>ROUND(Table1[[#This Row],[pledged]]/Table1[[#This Row],[goal]],2)</f>
        <v>1.42</v>
      </c>
      <c r="Q44" s="10">
        <f>IFERROR(Table1[[#This Row],[pledged]]/Table1[[#This Row],[backers_count]],0)</f>
        <v>117.51479289940828</v>
      </c>
      <c r="R44" s="15">
        <f t="shared" si="0"/>
        <v>41971.639189814814</v>
      </c>
      <c r="S44" s="15">
        <f t="shared" si="1"/>
        <v>42001.639189814814</v>
      </c>
      <c r="T44">
        <f>YEAR(Table1[[#This Row],[Date Created Conversion]])</f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8">
        <f>ROUND(Table1[[#This Row],[pledged]]/Table1[[#This Row],[goal]],2)</f>
        <v>3.09</v>
      </c>
      <c r="Q45" s="10">
        <f>IFERROR(Table1[[#This Row],[pledged]]/Table1[[#This Row],[backers_count]],0)</f>
        <v>117.36121673003802</v>
      </c>
      <c r="R45" s="15">
        <f t="shared" si="0"/>
        <v>41802.790347222224</v>
      </c>
      <c r="S45" s="15">
        <f t="shared" si="1"/>
        <v>41833</v>
      </c>
      <c r="T45">
        <f>YEAR(Table1[[#This Row],[Date Created Conversion]])</f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8">
        <f>ROUND(Table1[[#This Row],[pledged]]/Table1[[#This Row],[goal]],2)</f>
        <v>1</v>
      </c>
      <c r="Q46" s="10">
        <f>IFERROR(Table1[[#This Row],[pledged]]/Table1[[#This Row],[backers_count]],0)</f>
        <v>133.33333333333334</v>
      </c>
      <c r="R46" s="15">
        <f t="shared" si="0"/>
        <v>41874.098807870374</v>
      </c>
      <c r="S46" s="15">
        <f t="shared" si="1"/>
        <v>41919.098807870374</v>
      </c>
      <c r="T46">
        <f>YEAR(Table1[[#This Row],[Date Created Conversion]])</f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8">
        <f>ROUND(Table1[[#This Row],[pledged]]/Table1[[#This Row],[goal]],2)</f>
        <v>1.2</v>
      </c>
      <c r="Q47" s="10">
        <f>IFERROR(Table1[[#This Row],[pledged]]/Table1[[#This Row],[backers_count]],0)</f>
        <v>98.360655737704917</v>
      </c>
      <c r="R47" s="15">
        <f t="shared" si="0"/>
        <v>42457.623923611114</v>
      </c>
      <c r="S47" s="15">
        <f t="shared" si="1"/>
        <v>42487.623923611114</v>
      </c>
      <c r="T47">
        <f>YEAR(Table1[[#This Row],[Date Created Conversion]])</f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8">
        <f>ROUND(Table1[[#This Row],[pledged]]/Table1[[#This Row],[goal]],2)</f>
        <v>1.04</v>
      </c>
      <c r="Q48" s="10">
        <f>IFERROR(Table1[[#This Row],[pledged]]/Table1[[#This Row],[backers_count]],0)</f>
        <v>194.44444444444446</v>
      </c>
      <c r="R48" s="15">
        <f t="shared" si="0"/>
        <v>42323.964976851858</v>
      </c>
      <c r="S48" s="15">
        <f t="shared" si="1"/>
        <v>42353.964976851858</v>
      </c>
      <c r="T48">
        <f>YEAR(Table1[[#This Row],[Date Created Conversion]])</f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8">
        <f>ROUND(Table1[[#This Row],[pledged]]/Table1[[#This Row],[goal]],2)</f>
        <v>1.08</v>
      </c>
      <c r="Q49" s="10">
        <f>IFERROR(Table1[[#This Row],[pledged]]/Table1[[#This Row],[backers_count]],0)</f>
        <v>76.865000000000009</v>
      </c>
      <c r="R49" s="15">
        <f t="shared" si="0"/>
        <v>41932.819525462961</v>
      </c>
      <c r="S49" s="15">
        <f t="shared" si="1"/>
        <v>41992.861192129625</v>
      </c>
      <c r="T49">
        <f>YEAR(Table1[[#This Row],[Date Created Conversion]])</f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8">
        <f>ROUND(Table1[[#This Row],[pledged]]/Table1[[#This Row],[goal]],2)</f>
        <v>1.08</v>
      </c>
      <c r="Q50" s="10">
        <f>IFERROR(Table1[[#This Row],[pledged]]/Table1[[#This Row],[backers_count]],0)</f>
        <v>56.815789473684212</v>
      </c>
      <c r="R50" s="15">
        <f t="shared" si="0"/>
        <v>42033.516898148147</v>
      </c>
      <c r="S50" s="15">
        <f t="shared" si="1"/>
        <v>42064.5</v>
      </c>
      <c r="T50">
        <f>YEAR(Table1[[#This Row],[Date Created Conversion]])</f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8">
        <f>ROUND(Table1[[#This Row],[pledged]]/Table1[[#This Row],[goal]],2)</f>
        <v>1</v>
      </c>
      <c r="Q51" s="10">
        <f>IFERROR(Table1[[#This Row],[pledged]]/Table1[[#This Row],[backers_count]],0)</f>
        <v>137.93103448275863</v>
      </c>
      <c r="R51" s="15">
        <f t="shared" si="0"/>
        <v>42271.176446759258</v>
      </c>
      <c r="S51" s="15">
        <f t="shared" si="1"/>
        <v>42301.176446759258</v>
      </c>
      <c r="T51">
        <f>YEAR(Table1[[#This Row],[Date Created Conversion]])</f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8">
        <f>ROUND(Table1[[#This Row],[pledged]]/Table1[[#This Row],[goal]],2)</f>
        <v>1</v>
      </c>
      <c r="Q52" s="10">
        <f>IFERROR(Table1[[#This Row],[pledged]]/Table1[[#This Row],[backers_count]],0)</f>
        <v>27.272727272727273</v>
      </c>
      <c r="R52" s="15">
        <f t="shared" si="0"/>
        <v>41995.752986111111</v>
      </c>
      <c r="S52" s="15">
        <f t="shared" si="1"/>
        <v>42034.708333333328</v>
      </c>
      <c r="T52">
        <f>YEAR(Table1[[#This Row],[Date Created Conversion]])</f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8">
        <f>ROUND(Table1[[#This Row],[pledged]]/Table1[[#This Row],[goal]],2)</f>
        <v>1.28</v>
      </c>
      <c r="Q53" s="10">
        <f>IFERROR(Table1[[#This Row],[pledged]]/Table1[[#This Row],[backers_count]],0)</f>
        <v>118.33613445378151</v>
      </c>
      <c r="R53" s="15">
        <f t="shared" si="0"/>
        <v>42196.928668981483</v>
      </c>
      <c r="S53" s="15">
        <f t="shared" si="1"/>
        <v>42226.928668981483</v>
      </c>
      <c r="T53">
        <f>YEAR(Table1[[#This Row],[Date Created Conversion]])</f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8">
        <f>ROUND(Table1[[#This Row],[pledged]]/Table1[[#This Row],[goal]],2)</f>
        <v>1.1599999999999999</v>
      </c>
      <c r="Q54" s="10">
        <f>IFERROR(Table1[[#This Row],[pledged]]/Table1[[#This Row],[backers_count]],0)</f>
        <v>223.48076923076923</v>
      </c>
      <c r="R54" s="15">
        <f t="shared" si="0"/>
        <v>41807.701921296299</v>
      </c>
      <c r="S54" s="15">
        <f t="shared" si="1"/>
        <v>41837.701921296299</v>
      </c>
      <c r="T54">
        <f>YEAR(Table1[[#This Row],[Date Created Conversion]])</f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8">
        <f>ROUND(Table1[[#This Row],[pledged]]/Table1[[#This Row],[goal]],2)</f>
        <v>1.1000000000000001</v>
      </c>
      <c r="Q55" s="10">
        <f>IFERROR(Table1[[#This Row],[pledged]]/Table1[[#This Row],[backers_count]],0)</f>
        <v>28.111111111111111</v>
      </c>
      <c r="R55" s="15">
        <f t="shared" si="0"/>
        <v>41719.549131944441</v>
      </c>
      <c r="S55" s="15">
        <f t="shared" si="1"/>
        <v>41733.916666666664</v>
      </c>
      <c r="T55">
        <f>YEAR(Table1[[#This Row],[Date Created Conversion]])</f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8">
        <f>ROUND(Table1[[#This Row],[pledged]]/Table1[[#This Row],[goal]],2)</f>
        <v>1.01</v>
      </c>
      <c r="Q56" s="10">
        <f>IFERROR(Table1[[#This Row],[pledged]]/Table1[[#This Row],[backers_count]],0)</f>
        <v>194.23076923076923</v>
      </c>
      <c r="R56" s="15">
        <f t="shared" si="0"/>
        <v>42333.713206018518</v>
      </c>
      <c r="S56" s="15">
        <f t="shared" si="1"/>
        <v>42363.713206018518</v>
      </c>
      <c r="T56">
        <f>YEAR(Table1[[#This Row],[Date Created Conversion]])</f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8">
        <f>ROUND(Table1[[#This Row],[pledged]]/Table1[[#This Row],[goal]],2)</f>
        <v>1.29</v>
      </c>
      <c r="Q57" s="10">
        <f>IFERROR(Table1[[#This Row],[pledged]]/Table1[[#This Row],[backers_count]],0)</f>
        <v>128.95348837209303</v>
      </c>
      <c r="R57" s="15">
        <f t="shared" si="0"/>
        <v>42496.968935185185</v>
      </c>
      <c r="S57" s="15">
        <f t="shared" si="1"/>
        <v>42517.968935185185</v>
      </c>
      <c r="T57">
        <f>YEAR(Table1[[#This Row],[Date Created Conversion]])</f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8">
        <f>ROUND(Table1[[#This Row],[pledged]]/Table1[[#This Row],[goal]],2)</f>
        <v>1.07</v>
      </c>
      <c r="Q58" s="10">
        <f>IFERROR(Table1[[#This Row],[pledged]]/Table1[[#This Row],[backers_count]],0)</f>
        <v>49.316091954022987</v>
      </c>
      <c r="R58" s="15">
        <f t="shared" si="0"/>
        <v>42149.548888888887</v>
      </c>
      <c r="S58" s="15">
        <f t="shared" si="1"/>
        <v>42163.666666666672</v>
      </c>
      <c r="T58">
        <f>YEAR(Table1[[#This Row],[Date Created Conversion]])</f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8">
        <f>ROUND(Table1[[#This Row],[pledged]]/Table1[[#This Row],[goal]],2)</f>
        <v>1.02</v>
      </c>
      <c r="Q59" s="10">
        <f>IFERROR(Table1[[#This Row],[pledged]]/Table1[[#This Row],[backers_count]],0)</f>
        <v>221.52173913043478</v>
      </c>
      <c r="R59" s="15">
        <f t="shared" si="0"/>
        <v>42089.83289351852</v>
      </c>
      <c r="S59" s="15">
        <f t="shared" si="1"/>
        <v>42119.83289351852</v>
      </c>
      <c r="T59">
        <f>YEAR(Table1[[#This Row],[Date Created Conversion]])</f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8">
        <f>ROUND(Table1[[#This Row],[pledged]]/Table1[[#This Row],[goal]],2)</f>
        <v>1.03</v>
      </c>
      <c r="Q60" s="10">
        <f>IFERROR(Table1[[#This Row],[pledged]]/Table1[[#This Row],[backers_count]],0)</f>
        <v>137.21333333333334</v>
      </c>
      <c r="R60" s="15">
        <f t="shared" si="0"/>
        <v>41932.745046296295</v>
      </c>
      <c r="S60" s="15">
        <f t="shared" si="1"/>
        <v>41962.786712962959</v>
      </c>
      <c r="T60">
        <f>YEAR(Table1[[#This Row],[Date Created Conversion]])</f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8">
        <f>ROUND(Table1[[#This Row],[pledged]]/Table1[[#This Row],[goal]],2)</f>
        <v>1</v>
      </c>
      <c r="Q61" s="10">
        <f>IFERROR(Table1[[#This Row],[pledged]]/Table1[[#This Row],[backers_count]],0)</f>
        <v>606.82242424242418</v>
      </c>
      <c r="R61" s="15">
        <f t="shared" si="0"/>
        <v>42230.23583333334</v>
      </c>
      <c r="S61" s="15">
        <f t="shared" si="1"/>
        <v>42261.875</v>
      </c>
      <c r="T61">
        <f>YEAR(Table1[[#This Row],[Date Created Conversion]])</f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8">
        <f>ROUND(Table1[[#This Row],[pledged]]/Table1[[#This Row],[goal]],2)</f>
        <v>1.03</v>
      </c>
      <c r="Q62" s="10">
        <f>IFERROR(Table1[[#This Row],[pledged]]/Table1[[#This Row],[backers_count]],0)</f>
        <v>43.040092592592593</v>
      </c>
      <c r="R62" s="15">
        <f t="shared" si="0"/>
        <v>41701.901817129627</v>
      </c>
      <c r="S62" s="15">
        <f t="shared" si="1"/>
        <v>41721</v>
      </c>
      <c r="T62">
        <f>YEAR(Table1[[#This Row],[Date Created Conversion]])</f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8">
        <f>ROUND(Table1[[#This Row],[pledged]]/Table1[[#This Row],[goal]],2)</f>
        <v>1.48</v>
      </c>
      <c r="Q63" s="10">
        <f>IFERROR(Table1[[#This Row],[pledged]]/Table1[[#This Row],[backers_count]],0)</f>
        <v>322.39130434782606</v>
      </c>
      <c r="R63" s="15">
        <f t="shared" si="0"/>
        <v>41409.814317129632</v>
      </c>
      <c r="S63" s="15">
        <f t="shared" si="1"/>
        <v>41431.814317129632</v>
      </c>
      <c r="T63">
        <f>YEAR(Table1[[#This Row],[Date Created Conversion]])</f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8">
        <f>ROUND(Table1[[#This Row],[pledged]]/Table1[[#This Row],[goal]],2)</f>
        <v>1.55</v>
      </c>
      <c r="Q64" s="10">
        <f>IFERROR(Table1[[#This Row],[pledged]]/Table1[[#This Row],[backers_count]],0)</f>
        <v>96.708333333333329</v>
      </c>
      <c r="R64" s="15">
        <f t="shared" si="0"/>
        <v>41311.799513888887</v>
      </c>
      <c r="S64" s="15">
        <f t="shared" si="1"/>
        <v>41336.799513888887</v>
      </c>
      <c r="T64">
        <f>YEAR(Table1[[#This Row],[Date Created Conversion]])</f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8">
        <f>ROUND(Table1[[#This Row],[pledged]]/Table1[[#This Row],[goal]],2)</f>
        <v>1.1399999999999999</v>
      </c>
      <c r="Q65" s="10">
        <f>IFERROR(Table1[[#This Row],[pledged]]/Table1[[#This Row],[backers_count]],0)</f>
        <v>35.474531249999998</v>
      </c>
      <c r="R65" s="15">
        <f t="shared" si="0"/>
        <v>41612.912187499998</v>
      </c>
      <c r="S65" s="15">
        <f t="shared" si="1"/>
        <v>41636.207638888889</v>
      </c>
      <c r="T65">
        <f>YEAR(Table1[[#This Row],[Date Created Conversion]])</f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8">
        <f>ROUND(Table1[[#This Row],[pledged]]/Table1[[#This Row],[goal]],2)</f>
        <v>1.73</v>
      </c>
      <c r="Q66" s="10">
        <f>IFERROR(Table1[[#This Row],[pledged]]/Table1[[#This Row],[backers_count]],0)</f>
        <v>86.666666666666671</v>
      </c>
      <c r="R66" s="15">
        <f t="shared" ref="R66:R129" si="2">(((J66/60)/60)/24)+DATE(1970,1,1)</f>
        <v>41433.01829861111</v>
      </c>
      <c r="S66" s="15">
        <f t="shared" ref="S66:S129" si="3">(((I66/60)/60)/24)+DATE(1970,1,1)</f>
        <v>41463.01829861111</v>
      </c>
      <c r="T66">
        <f>YEAR(Table1[[#This Row],[Date Created Conversion]])</f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8">
        <f>ROUND(Table1[[#This Row],[pledged]]/Table1[[#This Row],[goal]],2)</f>
        <v>1.08</v>
      </c>
      <c r="Q67" s="10">
        <f>IFERROR(Table1[[#This Row],[pledged]]/Table1[[#This Row],[backers_count]],0)</f>
        <v>132.05263157894737</v>
      </c>
      <c r="R67" s="15">
        <f t="shared" si="2"/>
        <v>41835.821226851855</v>
      </c>
      <c r="S67" s="15">
        <f t="shared" si="3"/>
        <v>41862.249305555553</v>
      </c>
      <c r="T67">
        <f>YEAR(Table1[[#This Row],[Date Created Conversion]])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8">
        <f>ROUND(Table1[[#This Row],[pledged]]/Table1[[#This Row],[goal]],2)</f>
        <v>1.19</v>
      </c>
      <c r="Q68" s="10">
        <f>IFERROR(Table1[[#This Row],[pledged]]/Table1[[#This Row],[backers_count]],0)</f>
        <v>91.230769230769226</v>
      </c>
      <c r="R68" s="15">
        <f t="shared" si="2"/>
        <v>42539.849768518514</v>
      </c>
      <c r="S68" s="15">
        <f t="shared" si="3"/>
        <v>42569.849768518514</v>
      </c>
      <c r="T68">
        <f>YEAR(Table1[[#This Row],[Date Created Conversion]])</f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8">
        <f>ROUND(Table1[[#This Row],[pledged]]/Table1[[#This Row],[goal]],2)</f>
        <v>1.1599999999999999</v>
      </c>
      <c r="Q69" s="10">
        <f>IFERROR(Table1[[#This Row],[pledged]]/Table1[[#This Row],[backers_count]],0)</f>
        <v>116.25</v>
      </c>
      <c r="R69" s="15">
        <f t="shared" si="2"/>
        <v>41075.583379629628</v>
      </c>
      <c r="S69" s="15">
        <f t="shared" si="3"/>
        <v>41105.583379629628</v>
      </c>
      <c r="T69">
        <f>YEAR(Table1[[#This Row],[Date Created Conversion]])</f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8">
        <f>ROUND(Table1[[#This Row],[pledged]]/Table1[[#This Row],[goal]],2)</f>
        <v>1.27</v>
      </c>
      <c r="Q70" s="10">
        <f>IFERROR(Table1[[#This Row],[pledged]]/Table1[[#This Row],[backers_count]],0)</f>
        <v>21.194444444444443</v>
      </c>
      <c r="R70" s="15">
        <f t="shared" si="2"/>
        <v>41663.569340277776</v>
      </c>
      <c r="S70" s="15">
        <f t="shared" si="3"/>
        <v>41693.569340277776</v>
      </c>
      <c r="T70">
        <f>YEAR(Table1[[#This Row],[Date Created Conversion]])</f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8">
        <f>ROUND(Table1[[#This Row],[pledged]]/Table1[[#This Row],[goal]],2)</f>
        <v>1.1100000000000001</v>
      </c>
      <c r="Q71" s="10">
        <f>IFERROR(Table1[[#This Row],[pledged]]/Table1[[#This Row],[backers_count]],0)</f>
        <v>62.327134831460668</v>
      </c>
      <c r="R71" s="15">
        <f t="shared" si="2"/>
        <v>40786.187789351854</v>
      </c>
      <c r="S71" s="15">
        <f t="shared" si="3"/>
        <v>40818.290972222225</v>
      </c>
      <c r="T71">
        <f>YEAR(Table1[[#This Row],[Date Created Conversion]])</f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8">
        <f>ROUND(Table1[[#This Row],[pledged]]/Table1[[#This Row],[goal]],2)</f>
        <v>1.27</v>
      </c>
      <c r="Q72" s="10">
        <f>IFERROR(Table1[[#This Row],[pledged]]/Table1[[#This Row],[backers_count]],0)</f>
        <v>37.411764705882355</v>
      </c>
      <c r="R72" s="15">
        <f t="shared" si="2"/>
        <v>40730.896354166667</v>
      </c>
      <c r="S72" s="15">
        <f t="shared" si="3"/>
        <v>40790.896354166667</v>
      </c>
      <c r="T72">
        <f>YEAR(Table1[[#This Row],[Date Created Conversion]])</f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8">
        <f>ROUND(Table1[[#This Row],[pledged]]/Table1[[#This Row],[goal]],2)</f>
        <v>1.24</v>
      </c>
      <c r="Q73" s="10">
        <f>IFERROR(Table1[[#This Row],[pledged]]/Table1[[#This Row],[backers_count]],0)</f>
        <v>69.71875</v>
      </c>
      <c r="R73" s="15">
        <f t="shared" si="2"/>
        <v>40997.271493055552</v>
      </c>
      <c r="S73" s="15">
        <f t="shared" si="3"/>
        <v>41057.271493055552</v>
      </c>
      <c r="T73">
        <f>YEAR(Table1[[#This Row],[Date Created Conversion]])</f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8">
        <f>ROUND(Table1[[#This Row],[pledged]]/Table1[[#This Row],[goal]],2)</f>
        <v>1.08</v>
      </c>
      <c r="Q74" s="10">
        <f>IFERROR(Table1[[#This Row],[pledged]]/Table1[[#This Row],[backers_count]],0)</f>
        <v>58.170731707317074</v>
      </c>
      <c r="R74" s="15">
        <f t="shared" si="2"/>
        <v>41208.010196759256</v>
      </c>
      <c r="S74" s="15">
        <f t="shared" si="3"/>
        <v>41228</v>
      </c>
      <c r="T74">
        <f>YEAR(Table1[[#This Row],[Date Created Conversion]])</f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8">
        <f>ROUND(Table1[[#This Row],[pledged]]/Table1[[#This Row],[goal]],2)</f>
        <v>1</v>
      </c>
      <c r="Q75" s="10">
        <f>IFERROR(Table1[[#This Row],[pledged]]/Table1[[#This Row],[backers_count]],0)</f>
        <v>50</v>
      </c>
      <c r="R75" s="15">
        <f t="shared" si="2"/>
        <v>40587.75675925926</v>
      </c>
      <c r="S75" s="15">
        <f t="shared" si="3"/>
        <v>40666.165972222225</v>
      </c>
      <c r="T75">
        <f>YEAR(Table1[[#This Row],[Date Created Conversion]])</f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8">
        <f>ROUND(Table1[[#This Row],[pledged]]/Table1[[#This Row],[goal]],2)</f>
        <v>1.1299999999999999</v>
      </c>
      <c r="Q76" s="10">
        <f>IFERROR(Table1[[#This Row],[pledged]]/Table1[[#This Row],[backers_count]],0)</f>
        <v>19.471034482758618</v>
      </c>
      <c r="R76" s="15">
        <f t="shared" si="2"/>
        <v>42360.487210648149</v>
      </c>
      <c r="S76" s="15">
        <f t="shared" si="3"/>
        <v>42390.487210648149</v>
      </c>
      <c r="T76">
        <f>YEAR(Table1[[#This Row],[Date Created Conversion]])</f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8">
        <f>ROUND(Table1[[#This Row],[pledged]]/Table1[[#This Row],[goal]],2)</f>
        <v>1.1499999999999999</v>
      </c>
      <c r="Q77" s="10">
        <f>IFERROR(Table1[[#This Row],[pledged]]/Table1[[#This Row],[backers_count]],0)</f>
        <v>85.957446808510639</v>
      </c>
      <c r="R77" s="15">
        <f t="shared" si="2"/>
        <v>41357.209166666667</v>
      </c>
      <c r="S77" s="15">
        <f t="shared" si="3"/>
        <v>41387.209166666667</v>
      </c>
      <c r="T77">
        <f>YEAR(Table1[[#This Row],[Date Created Conversion]])</f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8">
        <f>ROUND(Table1[[#This Row],[pledged]]/Table1[[#This Row],[goal]],2)</f>
        <v>1.53</v>
      </c>
      <c r="Q78" s="10">
        <f>IFERROR(Table1[[#This Row],[pledged]]/Table1[[#This Row],[backers_count]],0)</f>
        <v>30.666666666666668</v>
      </c>
      <c r="R78" s="15">
        <f t="shared" si="2"/>
        <v>40844.691643518519</v>
      </c>
      <c r="S78" s="15">
        <f t="shared" si="3"/>
        <v>40904.733310185184</v>
      </c>
      <c r="T78">
        <f>YEAR(Table1[[#This Row],[Date Created Conversion]])</f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8">
        <f>ROUND(Table1[[#This Row],[pledged]]/Table1[[#This Row],[goal]],2)</f>
        <v>3.93</v>
      </c>
      <c r="Q79" s="10">
        <f>IFERROR(Table1[[#This Row],[pledged]]/Table1[[#This Row],[backers_count]],0)</f>
        <v>60.384615384615387</v>
      </c>
      <c r="R79" s="15">
        <f t="shared" si="2"/>
        <v>40997.144872685189</v>
      </c>
      <c r="S79" s="15">
        <f t="shared" si="3"/>
        <v>41050.124305555553</v>
      </c>
      <c r="T79">
        <f>YEAR(Table1[[#This Row],[Date Created Conversion]])</f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8">
        <f>ROUND(Table1[[#This Row],[pledged]]/Table1[[#This Row],[goal]],2)</f>
        <v>27.02</v>
      </c>
      <c r="Q80" s="10">
        <f>IFERROR(Table1[[#This Row],[pledged]]/Table1[[#This Row],[backers_count]],0)</f>
        <v>38.6</v>
      </c>
      <c r="R80" s="15">
        <f t="shared" si="2"/>
        <v>42604.730567129634</v>
      </c>
      <c r="S80" s="15">
        <f t="shared" si="3"/>
        <v>42614.730567129634</v>
      </c>
      <c r="T80">
        <f>YEAR(Table1[[#This Row],[Date Created Conversion]])</f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8">
        <f>ROUND(Table1[[#This Row],[pledged]]/Table1[[#This Row],[goal]],2)</f>
        <v>1.27</v>
      </c>
      <c r="Q81" s="10">
        <f>IFERROR(Table1[[#This Row],[pledged]]/Table1[[#This Row],[backers_count]],0)</f>
        <v>40.268292682926827</v>
      </c>
      <c r="R81" s="15">
        <f t="shared" si="2"/>
        <v>41724.776539351849</v>
      </c>
      <c r="S81" s="15">
        <f t="shared" si="3"/>
        <v>41754.776539351849</v>
      </c>
      <c r="T81">
        <f>YEAR(Table1[[#This Row],[Date Created Conversion]])</f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8">
        <f>ROUND(Table1[[#This Row],[pledged]]/Table1[[#This Row],[goal]],2)</f>
        <v>1.07</v>
      </c>
      <c r="Q82" s="10">
        <f>IFERROR(Table1[[#This Row],[pledged]]/Table1[[#This Row],[backers_count]],0)</f>
        <v>273.82978723404256</v>
      </c>
      <c r="R82" s="15">
        <f t="shared" si="2"/>
        <v>41583.083981481483</v>
      </c>
      <c r="S82" s="15">
        <f t="shared" si="3"/>
        <v>41618.083981481483</v>
      </c>
      <c r="T82">
        <f>YEAR(Table1[[#This Row],[Date Created Conversion]])</f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8">
        <f>ROUND(Table1[[#This Row],[pledged]]/Table1[[#This Row],[goal]],2)</f>
        <v>1.98</v>
      </c>
      <c r="Q83" s="10">
        <f>IFERROR(Table1[[#This Row],[pledged]]/Table1[[#This Row],[backers_count]],0)</f>
        <v>53.035714285714285</v>
      </c>
      <c r="R83" s="15">
        <f t="shared" si="2"/>
        <v>41100.158877314818</v>
      </c>
      <c r="S83" s="15">
        <f t="shared" si="3"/>
        <v>41104.126388888886</v>
      </c>
      <c r="T83">
        <f>YEAR(Table1[[#This Row],[Date Created Conversion]])</f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8">
        <f>ROUND(Table1[[#This Row],[pledged]]/Table1[[#This Row],[goal]],2)</f>
        <v>1</v>
      </c>
      <c r="Q84" s="10">
        <f>IFERROR(Table1[[#This Row],[pledged]]/Table1[[#This Row],[backers_count]],0)</f>
        <v>40.005000000000003</v>
      </c>
      <c r="R84" s="15">
        <f t="shared" si="2"/>
        <v>40795.820150462961</v>
      </c>
      <c r="S84" s="15">
        <f t="shared" si="3"/>
        <v>40825.820150462961</v>
      </c>
      <c r="T84">
        <f>YEAR(Table1[[#This Row],[Date Created Conversion]])</f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8">
        <f>ROUND(Table1[[#This Row],[pledged]]/Table1[[#This Row],[goal]],2)</f>
        <v>1.03</v>
      </c>
      <c r="Q85" s="10">
        <f>IFERROR(Table1[[#This Row],[pledged]]/Table1[[#This Row],[backers_count]],0)</f>
        <v>15.76923076923077</v>
      </c>
      <c r="R85" s="15">
        <f t="shared" si="2"/>
        <v>42042.615613425922</v>
      </c>
      <c r="S85" s="15">
        <f t="shared" si="3"/>
        <v>42057.479166666672</v>
      </c>
      <c r="T85">
        <f>YEAR(Table1[[#This Row],[Date Created Conversion]])</f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8">
        <f>ROUND(Table1[[#This Row],[pledged]]/Table1[[#This Row],[goal]],2)</f>
        <v>1</v>
      </c>
      <c r="Q86" s="10">
        <f>IFERROR(Table1[[#This Row],[pledged]]/Table1[[#This Row],[backers_count]],0)</f>
        <v>71.428571428571431</v>
      </c>
      <c r="R86" s="15">
        <f t="shared" si="2"/>
        <v>40648.757939814815</v>
      </c>
      <c r="S86" s="15">
        <f t="shared" si="3"/>
        <v>40678.757939814815</v>
      </c>
      <c r="T86">
        <f>YEAR(Table1[[#This Row],[Date Created Conversion]])</f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8">
        <f>ROUND(Table1[[#This Row],[pledged]]/Table1[[#This Row],[goal]],2)</f>
        <v>1.26</v>
      </c>
      <c r="Q87" s="10">
        <f>IFERROR(Table1[[#This Row],[pledged]]/Table1[[#This Row],[backers_count]],0)</f>
        <v>71.714285714285708</v>
      </c>
      <c r="R87" s="15">
        <f t="shared" si="2"/>
        <v>40779.125428240739</v>
      </c>
      <c r="S87" s="15">
        <f t="shared" si="3"/>
        <v>40809.125428240739</v>
      </c>
      <c r="T87">
        <f>YEAR(Table1[[#This Row],[Date Created Conversion]])</f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8">
        <f>ROUND(Table1[[#This Row],[pledged]]/Table1[[#This Row],[goal]],2)</f>
        <v>1.06</v>
      </c>
      <c r="Q88" s="10">
        <f>IFERROR(Table1[[#This Row],[pledged]]/Table1[[#This Row],[backers_count]],0)</f>
        <v>375.76470588235293</v>
      </c>
      <c r="R88" s="15">
        <f t="shared" si="2"/>
        <v>42291.556076388893</v>
      </c>
      <c r="S88" s="15">
        <f t="shared" si="3"/>
        <v>42365.59774305555</v>
      </c>
      <c r="T88">
        <f>YEAR(Table1[[#This Row],[Date Created Conversion]])</f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8">
        <f>ROUND(Table1[[#This Row],[pledged]]/Table1[[#This Row],[goal]],2)</f>
        <v>1.05</v>
      </c>
      <c r="Q89" s="10">
        <f>IFERROR(Table1[[#This Row],[pledged]]/Table1[[#This Row],[backers_count]],0)</f>
        <v>104.6</v>
      </c>
      <c r="R89" s="15">
        <f t="shared" si="2"/>
        <v>40322.53938657407</v>
      </c>
      <c r="S89" s="15">
        <f t="shared" si="3"/>
        <v>40332.070138888892</v>
      </c>
      <c r="T89">
        <f>YEAR(Table1[[#This Row],[Date Created Conversion]])</f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8">
        <f>ROUND(Table1[[#This Row],[pledged]]/Table1[[#This Row],[goal]],2)</f>
        <v>1.03</v>
      </c>
      <c r="Q90" s="10">
        <f>IFERROR(Table1[[#This Row],[pledged]]/Table1[[#This Row],[backers_count]],0)</f>
        <v>60</v>
      </c>
      <c r="R90" s="15">
        <f t="shared" si="2"/>
        <v>41786.65892361111</v>
      </c>
      <c r="S90" s="15">
        <f t="shared" si="3"/>
        <v>41812.65892361111</v>
      </c>
      <c r="T90">
        <f>YEAR(Table1[[#This Row],[Date Created Conversion]])</f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8">
        <f>ROUND(Table1[[#This Row],[pledged]]/Table1[[#This Row],[goal]],2)</f>
        <v>1.1499999999999999</v>
      </c>
      <c r="Q91" s="10">
        <f>IFERROR(Table1[[#This Row],[pledged]]/Table1[[#This Row],[backers_count]],0)</f>
        <v>123.28571428571429</v>
      </c>
      <c r="R91" s="15">
        <f t="shared" si="2"/>
        <v>41402.752222222225</v>
      </c>
      <c r="S91" s="15">
        <f t="shared" si="3"/>
        <v>41427.752222222225</v>
      </c>
      <c r="T91">
        <f>YEAR(Table1[[#This Row],[Date Created Conversion]])</f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8">
        <f>ROUND(Table1[[#This Row],[pledged]]/Table1[[#This Row],[goal]],2)</f>
        <v>1</v>
      </c>
      <c r="Q92" s="10">
        <f>IFERROR(Table1[[#This Row],[pledged]]/Table1[[#This Row],[backers_count]],0)</f>
        <v>31.375</v>
      </c>
      <c r="R92" s="15">
        <f t="shared" si="2"/>
        <v>40706.297442129631</v>
      </c>
      <c r="S92" s="15">
        <f t="shared" si="3"/>
        <v>40736.297442129631</v>
      </c>
      <c r="T92">
        <f>YEAR(Table1[[#This Row],[Date Created Conversion]])</f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8">
        <f>ROUND(Table1[[#This Row],[pledged]]/Table1[[#This Row],[goal]],2)</f>
        <v>1.2</v>
      </c>
      <c r="Q93" s="10">
        <f>IFERROR(Table1[[#This Row],[pledged]]/Table1[[#This Row],[backers_count]],0)</f>
        <v>78.260869565217391</v>
      </c>
      <c r="R93" s="15">
        <f t="shared" si="2"/>
        <v>40619.402361111112</v>
      </c>
      <c r="S93" s="15">
        <f t="shared" si="3"/>
        <v>40680.402361111112</v>
      </c>
      <c r="T93">
        <f>YEAR(Table1[[#This Row],[Date Created Conversion]])</f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8">
        <f>ROUND(Table1[[#This Row],[pledged]]/Table1[[#This Row],[goal]],2)</f>
        <v>1.05</v>
      </c>
      <c r="Q94" s="10">
        <f>IFERROR(Table1[[#This Row],[pledged]]/Table1[[#This Row],[backers_count]],0)</f>
        <v>122.32558139534883</v>
      </c>
      <c r="R94" s="15">
        <f t="shared" si="2"/>
        <v>42721.198877314819</v>
      </c>
      <c r="S94" s="15">
        <f t="shared" si="3"/>
        <v>42767.333333333328</v>
      </c>
      <c r="T94">
        <f>YEAR(Table1[[#This Row],[Date Created Conversion]])</f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8">
        <f>ROUND(Table1[[#This Row],[pledged]]/Table1[[#This Row],[goal]],2)</f>
        <v>1.1100000000000001</v>
      </c>
      <c r="Q95" s="10">
        <f>IFERROR(Table1[[#This Row],[pledged]]/Table1[[#This Row],[backers_count]],0)</f>
        <v>73.733333333333334</v>
      </c>
      <c r="R95" s="15">
        <f t="shared" si="2"/>
        <v>41065.858067129629</v>
      </c>
      <c r="S95" s="15">
        <f t="shared" si="3"/>
        <v>41093.875</v>
      </c>
      <c r="T95">
        <f>YEAR(Table1[[#This Row],[Date Created Conversion]])</f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8">
        <f>ROUND(Table1[[#This Row],[pledged]]/Table1[[#This Row],[goal]],2)</f>
        <v>1.04</v>
      </c>
      <c r="Q96" s="10">
        <f>IFERROR(Table1[[#This Row],[pledged]]/Table1[[#This Row],[backers_count]],0)</f>
        <v>21.666666666666668</v>
      </c>
      <c r="R96" s="15">
        <f t="shared" si="2"/>
        <v>41716.717847222222</v>
      </c>
      <c r="S96" s="15">
        <f t="shared" si="3"/>
        <v>41736.717847222222</v>
      </c>
      <c r="T96">
        <f>YEAR(Table1[[#This Row],[Date Created Conversion]])</f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8">
        <f>ROUND(Table1[[#This Row],[pledged]]/Table1[[#This Row],[goal]],2)</f>
        <v>1.31</v>
      </c>
      <c r="Q97" s="10">
        <f>IFERROR(Table1[[#This Row],[pledged]]/Table1[[#This Row],[backers_count]],0)</f>
        <v>21.904761904761905</v>
      </c>
      <c r="R97" s="15">
        <f t="shared" si="2"/>
        <v>40935.005104166667</v>
      </c>
      <c r="S97" s="15">
        <f t="shared" si="3"/>
        <v>40965.005104166667</v>
      </c>
      <c r="T97">
        <f>YEAR(Table1[[#This Row],[Date Created Conversion]])</f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8">
        <f>ROUND(Table1[[#This Row],[pledged]]/Table1[[#This Row],[goal]],2)</f>
        <v>1.1499999999999999</v>
      </c>
      <c r="Q98" s="10">
        <f>IFERROR(Table1[[#This Row],[pledged]]/Table1[[#This Row],[backers_count]],0)</f>
        <v>50.588235294117645</v>
      </c>
      <c r="R98" s="15">
        <f t="shared" si="2"/>
        <v>40324.662511574075</v>
      </c>
      <c r="S98" s="15">
        <f t="shared" si="3"/>
        <v>40391.125</v>
      </c>
      <c r="T98">
        <f>YEAR(Table1[[#This Row],[Date Created Conversion]])</f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8">
        <f>ROUND(Table1[[#This Row],[pledged]]/Table1[[#This Row],[goal]],2)</f>
        <v>1.06</v>
      </c>
      <c r="Q99" s="10">
        <f>IFERROR(Table1[[#This Row],[pledged]]/Table1[[#This Row],[backers_count]],0)</f>
        <v>53.125</v>
      </c>
      <c r="R99" s="15">
        <f t="shared" si="2"/>
        <v>40706.135208333333</v>
      </c>
      <c r="S99" s="15">
        <f t="shared" si="3"/>
        <v>40736.135208333333</v>
      </c>
      <c r="T99">
        <f>YEAR(Table1[[#This Row],[Date Created Conversion]])</f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8">
        <f>ROUND(Table1[[#This Row],[pledged]]/Table1[[#This Row],[goal]],2)</f>
        <v>1.06</v>
      </c>
      <c r="Q100" s="10">
        <f>IFERROR(Table1[[#This Row],[pledged]]/Table1[[#This Row],[backers_count]],0)</f>
        <v>56.666666666666664</v>
      </c>
      <c r="R100" s="15">
        <f t="shared" si="2"/>
        <v>41214.79483796296</v>
      </c>
      <c r="S100" s="15">
        <f t="shared" si="3"/>
        <v>41250.979166666664</v>
      </c>
      <c r="T100">
        <f>YEAR(Table1[[#This Row],[Date Created Conversion]])</f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8">
        <f>ROUND(Table1[[#This Row],[pledged]]/Table1[[#This Row],[goal]],2)</f>
        <v>1.06</v>
      </c>
      <c r="Q101" s="10">
        <f>IFERROR(Table1[[#This Row],[pledged]]/Table1[[#This Row],[backers_count]],0)</f>
        <v>40.776666666666664</v>
      </c>
      <c r="R101" s="15">
        <f t="shared" si="2"/>
        <v>41631.902766203704</v>
      </c>
      <c r="S101" s="15">
        <f t="shared" si="3"/>
        <v>41661.902766203704</v>
      </c>
      <c r="T101">
        <f>YEAR(Table1[[#This Row],[Date Created Conversion]])</f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8">
        <f>ROUND(Table1[[#This Row],[pledged]]/Table1[[#This Row],[goal]],2)</f>
        <v>1</v>
      </c>
      <c r="Q102" s="10">
        <f>IFERROR(Table1[[#This Row],[pledged]]/Table1[[#This Row],[backers_count]],0)</f>
        <v>192.30769230769232</v>
      </c>
      <c r="R102" s="15">
        <f t="shared" si="2"/>
        <v>41197.753310185188</v>
      </c>
      <c r="S102" s="15">
        <f t="shared" si="3"/>
        <v>41217.794976851852</v>
      </c>
      <c r="T102">
        <f>YEAR(Table1[[#This Row],[Date Created Conversion]])</f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8">
        <f>ROUND(Table1[[#This Row],[pledged]]/Table1[[#This Row],[goal]],2)</f>
        <v>1</v>
      </c>
      <c r="Q103" s="10">
        <f>IFERROR(Table1[[#This Row],[pledged]]/Table1[[#This Row],[backers_count]],0)</f>
        <v>100</v>
      </c>
      <c r="R103" s="15">
        <f t="shared" si="2"/>
        <v>41274.776736111111</v>
      </c>
      <c r="S103" s="15">
        <f t="shared" si="3"/>
        <v>41298.776736111111</v>
      </c>
      <c r="T103">
        <f>YEAR(Table1[[#This Row],[Date Created Conversion]])</f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8">
        <f>ROUND(Table1[[#This Row],[pledged]]/Table1[[#This Row],[goal]],2)</f>
        <v>1.28</v>
      </c>
      <c r="Q104" s="10">
        <f>IFERROR(Table1[[#This Row],[pledged]]/Table1[[#This Row],[backers_count]],0)</f>
        <v>117.92307692307692</v>
      </c>
      <c r="R104" s="15">
        <f t="shared" si="2"/>
        <v>40505.131168981483</v>
      </c>
      <c r="S104" s="15">
        <f t="shared" si="3"/>
        <v>40535.131168981483</v>
      </c>
      <c r="T104">
        <f>YEAR(Table1[[#This Row],[Date Created Conversion]])</f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8">
        <f>ROUND(Table1[[#This Row],[pledged]]/Table1[[#This Row],[goal]],2)</f>
        <v>1.05</v>
      </c>
      <c r="Q105" s="10">
        <f>IFERROR(Table1[[#This Row],[pledged]]/Table1[[#This Row],[backers_count]],0)</f>
        <v>27.897959183673468</v>
      </c>
      <c r="R105" s="15">
        <f t="shared" si="2"/>
        <v>41682.805902777778</v>
      </c>
      <c r="S105" s="15">
        <f t="shared" si="3"/>
        <v>41705.805902777778</v>
      </c>
      <c r="T105">
        <f>YEAR(Table1[[#This Row],[Date Created Conversion]])</f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8">
        <f>ROUND(Table1[[#This Row],[pledged]]/Table1[[#This Row],[goal]],2)</f>
        <v>1.2</v>
      </c>
      <c r="Q106" s="10">
        <f>IFERROR(Table1[[#This Row],[pledged]]/Table1[[#This Row],[backers_count]],0)</f>
        <v>60</v>
      </c>
      <c r="R106" s="15">
        <f t="shared" si="2"/>
        <v>40612.695208333331</v>
      </c>
      <c r="S106" s="15">
        <f t="shared" si="3"/>
        <v>40636.041666666664</v>
      </c>
      <c r="T106">
        <f>YEAR(Table1[[#This Row],[Date Created Conversion]])</f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8">
        <f>ROUND(Table1[[#This Row],[pledged]]/Table1[[#This Row],[goal]],2)</f>
        <v>1.07</v>
      </c>
      <c r="Q107" s="10">
        <f>IFERROR(Table1[[#This Row],[pledged]]/Table1[[#This Row],[backers_count]],0)</f>
        <v>39.383333333333333</v>
      </c>
      <c r="R107" s="15">
        <f t="shared" si="2"/>
        <v>42485.724768518514</v>
      </c>
      <c r="S107" s="15">
        <f t="shared" si="3"/>
        <v>42504</v>
      </c>
      <c r="T107">
        <f>YEAR(Table1[[#This Row],[Date Created Conversion]])</f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8">
        <f>ROUND(Table1[[#This Row],[pledged]]/Table1[[#This Row],[goal]],2)</f>
        <v>1.01</v>
      </c>
      <c r="Q108" s="10">
        <f>IFERROR(Table1[[#This Row],[pledged]]/Table1[[#This Row],[backers_count]],0)</f>
        <v>186.11111111111111</v>
      </c>
      <c r="R108" s="15">
        <f t="shared" si="2"/>
        <v>40987.776631944449</v>
      </c>
      <c r="S108" s="15">
        <f t="shared" si="3"/>
        <v>41001.776631944449</v>
      </c>
      <c r="T108">
        <f>YEAR(Table1[[#This Row],[Date Created Conversion]])</f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8">
        <f>ROUND(Table1[[#This Row],[pledged]]/Table1[[#This Row],[goal]],2)</f>
        <v>1.02</v>
      </c>
      <c r="Q109" s="10">
        <f>IFERROR(Table1[[#This Row],[pledged]]/Table1[[#This Row],[backers_count]],0)</f>
        <v>111.37681159420291</v>
      </c>
      <c r="R109" s="15">
        <f t="shared" si="2"/>
        <v>40635.982488425929</v>
      </c>
      <c r="S109" s="15">
        <f t="shared" si="3"/>
        <v>40657.982488425929</v>
      </c>
      <c r="T109">
        <f>YEAR(Table1[[#This Row],[Date Created Conversion]])</f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8">
        <f>ROUND(Table1[[#This Row],[pledged]]/Table1[[#This Row],[goal]],2)</f>
        <v>2.4700000000000002</v>
      </c>
      <c r="Q110" s="10">
        <f>IFERROR(Table1[[#This Row],[pledged]]/Table1[[#This Row],[backers_count]],0)</f>
        <v>78.723404255319153</v>
      </c>
      <c r="R110" s="15">
        <f t="shared" si="2"/>
        <v>41365.613078703704</v>
      </c>
      <c r="S110" s="15">
        <f t="shared" si="3"/>
        <v>41425.613078703704</v>
      </c>
      <c r="T110">
        <f>YEAR(Table1[[#This Row],[Date Created Conversion]])</f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8">
        <f>ROUND(Table1[[#This Row],[pledged]]/Table1[[#This Row],[goal]],2)</f>
        <v>2.2000000000000002</v>
      </c>
      <c r="Q111" s="10">
        <f>IFERROR(Table1[[#This Row],[pledged]]/Table1[[#This Row],[backers_count]],0)</f>
        <v>46.702127659574465</v>
      </c>
      <c r="R111" s="15">
        <f t="shared" si="2"/>
        <v>40570.025810185187</v>
      </c>
      <c r="S111" s="15">
        <f t="shared" si="3"/>
        <v>40600.025810185187</v>
      </c>
      <c r="T111">
        <f>YEAR(Table1[[#This Row],[Date Created Conversion]])</f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8">
        <f>ROUND(Table1[[#This Row],[pledged]]/Table1[[#This Row],[goal]],2)</f>
        <v>1.31</v>
      </c>
      <c r="Q112" s="10">
        <f>IFERROR(Table1[[#This Row],[pledged]]/Table1[[#This Row],[backers_count]],0)</f>
        <v>65.384615384615387</v>
      </c>
      <c r="R112" s="15">
        <f t="shared" si="2"/>
        <v>41557.949687500004</v>
      </c>
      <c r="S112" s="15">
        <f t="shared" si="3"/>
        <v>41592.249305555553</v>
      </c>
      <c r="T112">
        <f>YEAR(Table1[[#This Row],[Date Created Conversion]])</f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8">
        <f>ROUND(Table1[[#This Row],[pledged]]/Table1[[#This Row],[goal]],2)</f>
        <v>1.55</v>
      </c>
      <c r="Q113" s="10">
        <f>IFERROR(Table1[[#This Row],[pledged]]/Table1[[#This Row],[backers_count]],0)</f>
        <v>102.0754716981132</v>
      </c>
      <c r="R113" s="15">
        <f t="shared" si="2"/>
        <v>42125.333182870367</v>
      </c>
      <c r="S113" s="15">
        <f t="shared" si="3"/>
        <v>42155.333182870367</v>
      </c>
      <c r="T113">
        <f>YEAR(Table1[[#This Row],[Date Created Conversion]])</f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8">
        <f>ROUND(Table1[[#This Row],[pledged]]/Table1[[#This Row],[goal]],2)</f>
        <v>1.04</v>
      </c>
      <c r="Q114" s="10">
        <f>IFERROR(Table1[[#This Row],[pledged]]/Table1[[#This Row],[backers_count]],0)</f>
        <v>64.197530864197532</v>
      </c>
      <c r="R114" s="15">
        <f t="shared" si="2"/>
        <v>41718.043032407404</v>
      </c>
      <c r="S114" s="15">
        <f t="shared" si="3"/>
        <v>41742.083333333336</v>
      </c>
      <c r="T114">
        <f>YEAR(Table1[[#This Row],[Date Created Conversion]])</f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8">
        <f>ROUND(Table1[[#This Row],[pledged]]/Table1[[#This Row],[goal]],2)</f>
        <v>1.41</v>
      </c>
      <c r="Q115" s="10">
        <f>IFERROR(Table1[[#This Row],[pledged]]/Table1[[#This Row],[backers_count]],0)</f>
        <v>90.384615384615387</v>
      </c>
      <c r="R115" s="15">
        <f t="shared" si="2"/>
        <v>40753.758425925924</v>
      </c>
      <c r="S115" s="15">
        <f t="shared" si="3"/>
        <v>40761.625</v>
      </c>
      <c r="T115">
        <f>YEAR(Table1[[#This Row],[Date Created Conversion]])</f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8">
        <f>ROUND(Table1[[#This Row],[pledged]]/Table1[[#This Row],[goal]],2)</f>
        <v>1.03</v>
      </c>
      <c r="Q116" s="10">
        <f>IFERROR(Table1[[#This Row],[pledged]]/Table1[[#This Row],[backers_count]],0)</f>
        <v>88.571428571428569</v>
      </c>
      <c r="R116" s="15">
        <f t="shared" si="2"/>
        <v>40861.27416666667</v>
      </c>
      <c r="S116" s="15">
        <f t="shared" si="3"/>
        <v>40921.27416666667</v>
      </c>
      <c r="T116">
        <f>YEAR(Table1[[#This Row],[Date Created Conversion]])</f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8">
        <f>ROUND(Table1[[#This Row],[pledged]]/Table1[[#This Row],[goal]],2)</f>
        <v>1.4</v>
      </c>
      <c r="Q117" s="10">
        <f>IFERROR(Table1[[#This Row],[pledged]]/Table1[[#This Row],[backers_count]],0)</f>
        <v>28.727272727272727</v>
      </c>
      <c r="R117" s="15">
        <f t="shared" si="2"/>
        <v>40918.738935185182</v>
      </c>
      <c r="S117" s="15">
        <f t="shared" si="3"/>
        <v>40943.738935185182</v>
      </c>
      <c r="T117">
        <f>YEAR(Table1[[#This Row],[Date Created Conversion]])</f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8">
        <f>ROUND(Table1[[#This Row],[pledged]]/Table1[[#This Row],[goal]],2)</f>
        <v>1.1399999999999999</v>
      </c>
      <c r="Q118" s="10">
        <f>IFERROR(Table1[[#This Row],[pledged]]/Table1[[#This Row],[backers_count]],0)</f>
        <v>69.78947368421052</v>
      </c>
      <c r="R118" s="15">
        <f t="shared" si="2"/>
        <v>40595.497164351851</v>
      </c>
      <c r="S118" s="15">
        <f t="shared" si="3"/>
        <v>40641.455497685187</v>
      </c>
      <c r="T118">
        <f>YEAR(Table1[[#This Row],[Date Created Conversion]])</f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8">
        <f>ROUND(Table1[[#This Row],[pledged]]/Table1[[#This Row],[goal]],2)</f>
        <v>1</v>
      </c>
      <c r="Q119" s="10">
        <f>IFERROR(Table1[[#This Row],[pledged]]/Table1[[#This Row],[backers_count]],0)</f>
        <v>167.48962962962963</v>
      </c>
      <c r="R119" s="15">
        <f t="shared" si="2"/>
        <v>40248.834999999999</v>
      </c>
      <c r="S119" s="15">
        <f t="shared" si="3"/>
        <v>40338.791666666664</v>
      </c>
      <c r="T119">
        <f>YEAR(Table1[[#This Row],[Date Created Conversion]])</f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8">
        <f>ROUND(Table1[[#This Row],[pledged]]/Table1[[#This Row],[goal]],2)</f>
        <v>1.1299999999999999</v>
      </c>
      <c r="Q120" s="10">
        <f>IFERROR(Table1[[#This Row],[pledged]]/Table1[[#This Row],[backers_count]],0)</f>
        <v>144.91230769230768</v>
      </c>
      <c r="R120" s="15">
        <f t="shared" si="2"/>
        <v>40723.053657407407</v>
      </c>
      <c r="S120" s="15">
        <f t="shared" si="3"/>
        <v>40753.053657407407</v>
      </c>
      <c r="T120">
        <f>YEAR(Table1[[#This Row],[Date Created Conversion]])</f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8">
        <f>ROUND(Table1[[#This Row],[pledged]]/Table1[[#This Row],[goal]],2)</f>
        <v>1.05</v>
      </c>
      <c r="Q121" s="10">
        <f>IFERROR(Table1[[#This Row],[pledged]]/Table1[[#This Row],[backers_count]],0)</f>
        <v>91.840540540540545</v>
      </c>
      <c r="R121" s="15">
        <f t="shared" si="2"/>
        <v>40739.069282407407</v>
      </c>
      <c r="S121" s="15">
        <f t="shared" si="3"/>
        <v>40768.958333333336</v>
      </c>
      <c r="T121">
        <f>YEAR(Table1[[#This Row],[Date Created Conversion]])</f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8">
        <f>ROUND(Table1[[#This Row],[pledged]]/Table1[[#This Row],[goal]],2)</f>
        <v>0</v>
      </c>
      <c r="Q122" s="10">
        <f>IFERROR(Table1[[#This Row],[pledged]]/Table1[[#This Row],[backers_count]],0)</f>
        <v>10</v>
      </c>
      <c r="R122" s="15">
        <f t="shared" si="2"/>
        <v>42616.049849537041</v>
      </c>
      <c r="S122" s="15">
        <f t="shared" si="3"/>
        <v>42646.049849537041</v>
      </c>
      <c r="T122">
        <f>YEAR(Table1[[#This Row],[Date Created Conversion]])</f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8">
        <f>ROUND(Table1[[#This Row],[pledged]]/Table1[[#This Row],[goal]],2)</f>
        <v>0</v>
      </c>
      <c r="Q123" s="10">
        <f>IFERROR(Table1[[#This Row],[pledged]]/Table1[[#This Row],[backers_count]],0)</f>
        <v>1</v>
      </c>
      <c r="R123" s="15">
        <f t="shared" si="2"/>
        <v>42096.704976851848</v>
      </c>
      <c r="S123" s="15">
        <f t="shared" si="3"/>
        <v>42112.427777777775</v>
      </c>
      <c r="T123">
        <f>YEAR(Table1[[#This Row],[Date Created Conversion]])</f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8">
        <f>ROUND(Table1[[#This Row],[pledged]]/Table1[[#This Row],[goal]],2)</f>
        <v>0</v>
      </c>
      <c r="Q124" s="10">
        <f>IFERROR(Table1[[#This Row],[pledged]]/Table1[[#This Row],[backers_count]],0)</f>
        <v>0</v>
      </c>
      <c r="R124" s="15">
        <f t="shared" si="2"/>
        <v>42593.431793981479</v>
      </c>
      <c r="S124" s="15">
        <f t="shared" si="3"/>
        <v>42653.431793981479</v>
      </c>
      <c r="T124">
        <f>YEAR(Table1[[#This Row],[Date Created Conversion]])</f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8">
        <f>ROUND(Table1[[#This Row],[pledged]]/Table1[[#This Row],[goal]],2)</f>
        <v>0</v>
      </c>
      <c r="Q125" s="10">
        <f>IFERROR(Table1[[#This Row],[pledged]]/Table1[[#This Row],[backers_count]],0)</f>
        <v>25.166666666666668</v>
      </c>
      <c r="R125" s="15">
        <f t="shared" si="2"/>
        <v>41904.781990740739</v>
      </c>
      <c r="S125" s="15">
        <f t="shared" si="3"/>
        <v>41940.916666666664</v>
      </c>
      <c r="T125">
        <f>YEAR(Table1[[#This Row],[Date Created Conversion]])</f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8">
        <f>ROUND(Table1[[#This Row],[pledged]]/Table1[[#This Row],[goal]],2)</f>
        <v>0</v>
      </c>
      <c r="Q126" s="10">
        <f>IFERROR(Table1[[#This Row],[pledged]]/Table1[[#This Row],[backers_count]],0)</f>
        <v>0</v>
      </c>
      <c r="R126" s="15">
        <f t="shared" si="2"/>
        <v>42114.928726851853</v>
      </c>
      <c r="S126" s="15">
        <f t="shared" si="3"/>
        <v>42139.928726851853</v>
      </c>
      <c r="T126">
        <f>YEAR(Table1[[#This Row],[Date Created Conversion]])</f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8">
        <f>ROUND(Table1[[#This Row],[pledged]]/Table1[[#This Row],[goal]],2)</f>
        <v>0.14000000000000001</v>
      </c>
      <c r="Q127" s="10">
        <f>IFERROR(Table1[[#This Row],[pledged]]/Table1[[#This Row],[backers_count]],0)</f>
        <v>11.666666666666666</v>
      </c>
      <c r="R127" s="15">
        <f t="shared" si="2"/>
        <v>42709.993981481486</v>
      </c>
      <c r="S127" s="15">
        <f t="shared" si="3"/>
        <v>42769.993981481486</v>
      </c>
      <c r="T127">
        <f>YEAR(Table1[[#This Row],[Date Created Conversion]])</f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8">
        <f>ROUND(Table1[[#This Row],[pledged]]/Table1[[#This Row],[goal]],2)</f>
        <v>0.06</v>
      </c>
      <c r="Q128" s="10">
        <f>IFERROR(Table1[[#This Row],[pledged]]/Table1[[#This Row],[backers_count]],0)</f>
        <v>106.69230769230769</v>
      </c>
      <c r="R128" s="15">
        <f t="shared" si="2"/>
        <v>42135.589548611111</v>
      </c>
      <c r="S128" s="15">
        <f t="shared" si="3"/>
        <v>42166.083333333328</v>
      </c>
      <c r="T128">
        <f>YEAR(Table1[[#This Row],[Date Created Conversion]])</f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8">
        <f>ROUND(Table1[[#This Row],[pledged]]/Table1[[#This Row],[goal]],2)</f>
        <v>0.02</v>
      </c>
      <c r="Q129" s="10">
        <f>IFERROR(Table1[[#This Row],[pledged]]/Table1[[#This Row],[backers_count]],0)</f>
        <v>47.5</v>
      </c>
      <c r="R129" s="15">
        <f t="shared" si="2"/>
        <v>42067.62431712963</v>
      </c>
      <c r="S129" s="15">
        <f t="shared" si="3"/>
        <v>42097.582650462966</v>
      </c>
      <c r="T129">
        <f>YEAR(Table1[[#This Row],[Date Created Conversion]])</f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8">
        <f>ROUND(Table1[[#This Row],[pledged]]/Table1[[#This Row],[goal]],2)</f>
        <v>0.02</v>
      </c>
      <c r="Q130" s="10">
        <f>IFERROR(Table1[[#This Row],[pledged]]/Table1[[#This Row],[backers_count]],0)</f>
        <v>311.16666666666669</v>
      </c>
      <c r="R130" s="15">
        <f t="shared" ref="R130:R193" si="4">(((J130/60)/60)/24)+DATE(1970,1,1)</f>
        <v>42628.22792824074</v>
      </c>
      <c r="S130" s="15">
        <f t="shared" ref="S130:S193" si="5">(((I130/60)/60)/24)+DATE(1970,1,1)</f>
        <v>42663.22792824074</v>
      </c>
      <c r="T130">
        <f>YEAR(Table1[[#This Row],[Date Created Conversion]])</f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8">
        <f>ROUND(Table1[[#This Row],[pledged]]/Table1[[#This Row],[goal]],2)</f>
        <v>0</v>
      </c>
      <c r="Q131" s="10">
        <f>IFERROR(Table1[[#This Row],[pledged]]/Table1[[#This Row],[backers_count]],0)</f>
        <v>0</v>
      </c>
      <c r="R131" s="15">
        <f t="shared" si="4"/>
        <v>41882.937303240738</v>
      </c>
      <c r="S131" s="15">
        <f t="shared" si="5"/>
        <v>41942.937303240738</v>
      </c>
      <c r="T131">
        <f>YEAR(Table1[[#This Row],[Date Created Conversion]])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8">
        <f>ROUND(Table1[[#This Row],[pledged]]/Table1[[#This Row],[goal]],2)</f>
        <v>0</v>
      </c>
      <c r="Q132" s="10">
        <f>IFERROR(Table1[[#This Row],[pledged]]/Table1[[#This Row],[backers_count]],0)</f>
        <v>0</v>
      </c>
      <c r="R132" s="15">
        <f t="shared" si="4"/>
        <v>41778.915416666663</v>
      </c>
      <c r="S132" s="15">
        <f t="shared" si="5"/>
        <v>41806.844444444447</v>
      </c>
      <c r="T132">
        <f>YEAR(Table1[[#This Row],[Date Created Conversion]])</f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8">
        <f>ROUND(Table1[[#This Row],[pledged]]/Table1[[#This Row],[goal]],2)</f>
        <v>0</v>
      </c>
      <c r="Q133" s="10">
        <f>IFERROR(Table1[[#This Row],[pledged]]/Table1[[#This Row],[backers_count]],0)</f>
        <v>0</v>
      </c>
      <c r="R133" s="15">
        <f t="shared" si="4"/>
        <v>42541.837511574078</v>
      </c>
      <c r="S133" s="15">
        <f t="shared" si="5"/>
        <v>42557</v>
      </c>
      <c r="T133">
        <f>YEAR(Table1[[#This Row],[Date Created Conversion]])</f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8">
        <f>ROUND(Table1[[#This Row],[pledged]]/Table1[[#This Row],[goal]],2)</f>
        <v>0.1</v>
      </c>
      <c r="Q134" s="10">
        <f>IFERROR(Table1[[#This Row],[pledged]]/Table1[[#This Row],[backers_count]],0)</f>
        <v>94.506172839506178</v>
      </c>
      <c r="R134" s="15">
        <f t="shared" si="4"/>
        <v>41905.812581018516</v>
      </c>
      <c r="S134" s="15">
        <f t="shared" si="5"/>
        <v>41950.854247685187</v>
      </c>
      <c r="T134">
        <f>YEAR(Table1[[#This Row],[Date Created Conversion]])</f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8">
        <f>ROUND(Table1[[#This Row],[pledged]]/Table1[[#This Row],[goal]],2)</f>
        <v>0</v>
      </c>
      <c r="Q135" s="10">
        <f>IFERROR(Table1[[#This Row],[pledged]]/Table1[[#This Row],[backers_count]],0)</f>
        <v>0</v>
      </c>
      <c r="R135" s="15">
        <f t="shared" si="4"/>
        <v>42491.80768518518</v>
      </c>
      <c r="S135" s="15">
        <f t="shared" si="5"/>
        <v>42521.729861111111</v>
      </c>
      <c r="T135">
        <f>YEAR(Table1[[#This Row],[Date Created Conversion]])</f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8">
        <f>ROUND(Table1[[#This Row],[pledged]]/Table1[[#This Row],[goal]],2)</f>
        <v>0</v>
      </c>
      <c r="Q136" s="10">
        <f>IFERROR(Table1[[#This Row],[pledged]]/Table1[[#This Row],[backers_count]],0)</f>
        <v>0</v>
      </c>
      <c r="R136" s="15">
        <f t="shared" si="4"/>
        <v>42221.909930555557</v>
      </c>
      <c r="S136" s="15">
        <f t="shared" si="5"/>
        <v>42251.708333333328</v>
      </c>
      <c r="T136">
        <f>YEAR(Table1[[#This Row],[Date Created Conversion]])</f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8">
        <f>ROUND(Table1[[#This Row],[pledged]]/Table1[[#This Row],[goal]],2)</f>
        <v>0.13</v>
      </c>
      <c r="Q137" s="10">
        <f>IFERROR(Table1[[#This Row],[pledged]]/Table1[[#This Row],[backers_count]],0)</f>
        <v>80.599999999999994</v>
      </c>
      <c r="R137" s="15">
        <f t="shared" si="4"/>
        <v>41788.381909722222</v>
      </c>
      <c r="S137" s="15">
        <f t="shared" si="5"/>
        <v>41821.791666666664</v>
      </c>
      <c r="T137">
        <f>YEAR(Table1[[#This Row],[Date Created Conversion]])</f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8">
        <f>ROUND(Table1[[#This Row],[pledged]]/Table1[[#This Row],[goal]],2)</f>
        <v>0</v>
      </c>
      <c r="Q138" s="10">
        <f>IFERROR(Table1[[#This Row],[pledged]]/Table1[[#This Row],[backers_count]],0)</f>
        <v>0</v>
      </c>
      <c r="R138" s="15">
        <f t="shared" si="4"/>
        <v>42096.410115740742</v>
      </c>
      <c r="S138" s="15">
        <f t="shared" si="5"/>
        <v>42140.427777777775</v>
      </c>
      <c r="T138">
        <f>YEAR(Table1[[#This Row],[Date Created Conversion]])</f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8">
        <f>ROUND(Table1[[#This Row],[pledged]]/Table1[[#This Row],[goal]],2)</f>
        <v>0</v>
      </c>
      <c r="Q139" s="10">
        <f>IFERROR(Table1[[#This Row],[pledged]]/Table1[[#This Row],[backers_count]],0)</f>
        <v>0</v>
      </c>
      <c r="R139" s="15">
        <f t="shared" si="4"/>
        <v>42239.573993055557</v>
      </c>
      <c r="S139" s="15">
        <f t="shared" si="5"/>
        <v>42289.573993055557</v>
      </c>
      <c r="T139">
        <f>YEAR(Table1[[#This Row],[Date Created Conversion]])</f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8">
        <f>ROUND(Table1[[#This Row],[pledged]]/Table1[[#This Row],[goal]],2)</f>
        <v>0.03</v>
      </c>
      <c r="Q140" s="10">
        <f>IFERROR(Table1[[#This Row],[pledged]]/Table1[[#This Row],[backers_count]],0)</f>
        <v>81.241379310344826</v>
      </c>
      <c r="R140" s="15">
        <f t="shared" si="4"/>
        <v>42186.257418981477</v>
      </c>
      <c r="S140" s="15">
        <f t="shared" si="5"/>
        <v>42217.207638888889</v>
      </c>
      <c r="T140">
        <f>YEAR(Table1[[#This Row],[Date Created Conversion]])</f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8">
        <f>ROUND(Table1[[#This Row],[pledged]]/Table1[[#This Row],[goal]],2)</f>
        <v>1</v>
      </c>
      <c r="Q141" s="10">
        <f>IFERROR(Table1[[#This Row],[pledged]]/Table1[[#This Row],[backers_count]],0)</f>
        <v>500</v>
      </c>
      <c r="R141" s="15">
        <f t="shared" si="4"/>
        <v>42187.920972222222</v>
      </c>
      <c r="S141" s="15">
        <f t="shared" si="5"/>
        <v>42197.920972222222</v>
      </c>
      <c r="T141">
        <f>YEAR(Table1[[#This Row],[Date Created Conversion]])</f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8">
        <f>ROUND(Table1[[#This Row],[pledged]]/Table1[[#This Row],[goal]],2)</f>
        <v>0</v>
      </c>
      <c r="Q142" s="10">
        <f>IFERROR(Table1[[#This Row],[pledged]]/Table1[[#This Row],[backers_count]],0)</f>
        <v>0</v>
      </c>
      <c r="R142" s="15">
        <f t="shared" si="4"/>
        <v>42053.198287037041</v>
      </c>
      <c r="S142" s="15">
        <f t="shared" si="5"/>
        <v>42083.15662037037</v>
      </c>
      <c r="T142">
        <f>YEAR(Table1[[#This Row],[Date Created Conversion]])</f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8">
        <f>ROUND(Table1[[#This Row],[pledged]]/Table1[[#This Row],[goal]],2)</f>
        <v>0.11</v>
      </c>
      <c r="Q143" s="10">
        <f>IFERROR(Table1[[#This Row],[pledged]]/Table1[[#This Row],[backers_count]],0)</f>
        <v>46.178571428571431</v>
      </c>
      <c r="R143" s="15">
        <f t="shared" si="4"/>
        <v>42110.153043981481</v>
      </c>
      <c r="S143" s="15">
        <f t="shared" si="5"/>
        <v>42155.153043981481</v>
      </c>
      <c r="T143">
        <f>YEAR(Table1[[#This Row],[Date Created Conversion]])</f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8">
        <f>ROUND(Table1[[#This Row],[pledged]]/Table1[[#This Row],[goal]],2)</f>
        <v>0</v>
      </c>
      <c r="Q144" s="10">
        <f>IFERROR(Table1[[#This Row],[pledged]]/Table1[[#This Row],[backers_count]],0)</f>
        <v>10</v>
      </c>
      <c r="R144" s="15">
        <f t="shared" si="4"/>
        <v>41938.893263888887</v>
      </c>
      <c r="S144" s="15">
        <f t="shared" si="5"/>
        <v>41959.934930555552</v>
      </c>
      <c r="T144">
        <f>YEAR(Table1[[#This Row],[Date Created Conversion]])</f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8">
        <f>ROUND(Table1[[#This Row],[pledged]]/Table1[[#This Row],[goal]],2)</f>
        <v>0</v>
      </c>
      <c r="Q145" s="10">
        <f>IFERROR(Table1[[#This Row],[pledged]]/Table1[[#This Row],[backers_count]],0)</f>
        <v>0</v>
      </c>
      <c r="R145" s="15">
        <f t="shared" si="4"/>
        <v>42559.064143518524</v>
      </c>
      <c r="S145" s="15">
        <f t="shared" si="5"/>
        <v>42616.246527777781</v>
      </c>
      <c r="T145">
        <f>YEAR(Table1[[#This Row],[Date Created Conversion]])</f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8">
        <f>ROUND(Table1[[#This Row],[pledged]]/Table1[[#This Row],[goal]],2)</f>
        <v>0.28000000000000003</v>
      </c>
      <c r="Q146" s="10">
        <f>IFERROR(Table1[[#This Row],[pledged]]/Table1[[#This Row],[backers_count]],0)</f>
        <v>55.945945945945944</v>
      </c>
      <c r="R146" s="15">
        <f t="shared" si="4"/>
        <v>42047.762407407412</v>
      </c>
      <c r="S146" s="15">
        <f t="shared" si="5"/>
        <v>42107.72074074074</v>
      </c>
      <c r="T146">
        <f>YEAR(Table1[[#This Row],[Date Created Conversion]])</f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8">
        <f>ROUND(Table1[[#This Row],[pledged]]/Table1[[#This Row],[goal]],2)</f>
        <v>0.08</v>
      </c>
      <c r="Q147" s="10">
        <f>IFERROR(Table1[[#This Row],[pledged]]/Table1[[#This Row],[backers_count]],0)</f>
        <v>37.555555555555557</v>
      </c>
      <c r="R147" s="15">
        <f t="shared" si="4"/>
        <v>42200.542268518519</v>
      </c>
      <c r="S147" s="15">
        <f t="shared" si="5"/>
        <v>42227.542268518519</v>
      </c>
      <c r="T147">
        <f>YEAR(Table1[[#This Row],[Date Created Conversion]])</f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8">
        <f>ROUND(Table1[[#This Row],[pledged]]/Table1[[#This Row],[goal]],2)</f>
        <v>0.01</v>
      </c>
      <c r="Q148" s="10">
        <f>IFERROR(Table1[[#This Row],[pledged]]/Table1[[#This Row],[backers_count]],0)</f>
        <v>38.333333333333336</v>
      </c>
      <c r="R148" s="15">
        <f t="shared" si="4"/>
        <v>42693.016180555554</v>
      </c>
      <c r="S148" s="15">
        <f t="shared" si="5"/>
        <v>42753.016180555554</v>
      </c>
      <c r="T148">
        <f>YEAR(Table1[[#This Row],[Date Created Conversion]])</f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8">
        <f>ROUND(Table1[[#This Row],[pledged]]/Table1[[#This Row],[goal]],2)</f>
        <v>0</v>
      </c>
      <c r="Q149" s="10">
        <f>IFERROR(Table1[[#This Row],[pledged]]/Table1[[#This Row],[backers_count]],0)</f>
        <v>0</v>
      </c>
      <c r="R149" s="15">
        <f t="shared" si="4"/>
        <v>41969.767824074079</v>
      </c>
      <c r="S149" s="15">
        <f t="shared" si="5"/>
        <v>42012.762499999997</v>
      </c>
      <c r="T149">
        <f>YEAR(Table1[[#This Row],[Date Created Conversion]])</f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8">
        <f>ROUND(Table1[[#This Row],[pledged]]/Table1[[#This Row],[goal]],2)</f>
        <v>0</v>
      </c>
      <c r="Q150" s="10">
        <f>IFERROR(Table1[[#This Row],[pledged]]/Table1[[#This Row],[backers_count]],0)</f>
        <v>20</v>
      </c>
      <c r="R150" s="15">
        <f t="shared" si="4"/>
        <v>42397.281666666662</v>
      </c>
      <c r="S150" s="15">
        <f t="shared" si="5"/>
        <v>42427.281666666662</v>
      </c>
      <c r="T150">
        <f>YEAR(Table1[[#This Row],[Date Created Conversion]])</f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8">
        <f>ROUND(Table1[[#This Row],[pledged]]/Table1[[#This Row],[goal]],2)</f>
        <v>0.01</v>
      </c>
      <c r="Q151" s="10">
        <f>IFERROR(Table1[[#This Row],[pledged]]/Table1[[#This Row],[backers_count]],0)</f>
        <v>15.333333333333334</v>
      </c>
      <c r="R151" s="15">
        <f t="shared" si="4"/>
        <v>41968.172106481477</v>
      </c>
      <c r="S151" s="15">
        <f t="shared" si="5"/>
        <v>41998.333333333328</v>
      </c>
      <c r="T151">
        <f>YEAR(Table1[[#This Row],[Date Created Conversion]])</f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8">
        <f>ROUND(Table1[[#This Row],[pledged]]/Table1[[#This Row],[goal]],2)</f>
        <v>0.23</v>
      </c>
      <c r="Q152" s="10">
        <f>IFERROR(Table1[[#This Row],[pledged]]/Table1[[#This Row],[backers_count]],0)</f>
        <v>449.43283582089555</v>
      </c>
      <c r="R152" s="15">
        <f t="shared" si="4"/>
        <v>42090.161828703705</v>
      </c>
      <c r="S152" s="15">
        <f t="shared" si="5"/>
        <v>42150.161828703705</v>
      </c>
      <c r="T152">
        <f>YEAR(Table1[[#This Row],[Date Created Conversion]])</f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8">
        <f>ROUND(Table1[[#This Row],[pledged]]/Table1[[#This Row],[goal]],2)</f>
        <v>0</v>
      </c>
      <c r="Q153" s="10">
        <f>IFERROR(Table1[[#This Row],[pledged]]/Table1[[#This Row],[backers_count]],0)</f>
        <v>28</v>
      </c>
      <c r="R153" s="15">
        <f t="shared" si="4"/>
        <v>42113.550821759258</v>
      </c>
      <c r="S153" s="15">
        <f t="shared" si="5"/>
        <v>42173.550821759258</v>
      </c>
      <c r="T153">
        <f>YEAR(Table1[[#This Row],[Date Created Conversion]])</f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8">
        <f>ROUND(Table1[[#This Row],[pledged]]/Table1[[#This Row],[goal]],2)</f>
        <v>0</v>
      </c>
      <c r="Q154" s="10">
        <f>IFERROR(Table1[[#This Row],[pledged]]/Table1[[#This Row],[backers_count]],0)</f>
        <v>15</v>
      </c>
      <c r="R154" s="15">
        <f t="shared" si="4"/>
        <v>41875.077546296299</v>
      </c>
      <c r="S154" s="15">
        <f t="shared" si="5"/>
        <v>41905.077546296299</v>
      </c>
      <c r="T154">
        <f>YEAR(Table1[[#This Row],[Date Created Conversion]])</f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8">
        <f>ROUND(Table1[[#This Row],[pledged]]/Table1[[#This Row],[goal]],2)</f>
        <v>0.01</v>
      </c>
      <c r="Q155" s="10">
        <f>IFERROR(Table1[[#This Row],[pledged]]/Table1[[#This Row],[backers_count]],0)</f>
        <v>35.9</v>
      </c>
      <c r="R155" s="15">
        <f t="shared" si="4"/>
        <v>41933.586157407408</v>
      </c>
      <c r="S155" s="15">
        <f t="shared" si="5"/>
        <v>41975.627824074079</v>
      </c>
      <c r="T155">
        <f>YEAR(Table1[[#This Row],[Date Created Conversion]])</f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8">
        <f>ROUND(Table1[[#This Row],[pledged]]/Table1[[#This Row],[goal]],2)</f>
        <v>0.03</v>
      </c>
      <c r="Q156" s="10">
        <f>IFERROR(Table1[[#This Row],[pledged]]/Table1[[#This Row],[backers_count]],0)</f>
        <v>13.333333333333334</v>
      </c>
      <c r="R156" s="15">
        <f t="shared" si="4"/>
        <v>42115.547395833331</v>
      </c>
      <c r="S156" s="15">
        <f t="shared" si="5"/>
        <v>42158.547395833331</v>
      </c>
      <c r="T156">
        <f>YEAR(Table1[[#This Row],[Date Created Conversion]])</f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8">
        <f>ROUND(Table1[[#This Row],[pledged]]/Table1[[#This Row],[goal]],2)</f>
        <v>0</v>
      </c>
      <c r="Q157" s="10">
        <f>IFERROR(Table1[[#This Row],[pledged]]/Table1[[#This Row],[backers_count]],0)</f>
        <v>20.25</v>
      </c>
      <c r="R157" s="15">
        <f t="shared" si="4"/>
        <v>42168.559432870374</v>
      </c>
      <c r="S157" s="15">
        <f t="shared" si="5"/>
        <v>42208.559432870374</v>
      </c>
      <c r="T157">
        <f>YEAR(Table1[[#This Row],[Date Created Conversion]])</f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8">
        <f>ROUND(Table1[[#This Row],[pledged]]/Table1[[#This Row],[goal]],2)</f>
        <v>0.05</v>
      </c>
      <c r="Q158" s="10">
        <f>IFERROR(Table1[[#This Row],[pledged]]/Table1[[#This Row],[backers_count]],0)</f>
        <v>119</v>
      </c>
      <c r="R158" s="15">
        <f t="shared" si="4"/>
        <v>41794.124953703707</v>
      </c>
      <c r="S158" s="15">
        <f t="shared" si="5"/>
        <v>41854.124953703707</v>
      </c>
      <c r="T158">
        <f>YEAR(Table1[[#This Row],[Date Created Conversion]])</f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8">
        <f>ROUND(Table1[[#This Row],[pledged]]/Table1[[#This Row],[goal]],2)</f>
        <v>0</v>
      </c>
      <c r="Q159" s="10">
        <f>IFERROR(Table1[[#This Row],[pledged]]/Table1[[#This Row],[backers_count]],0)</f>
        <v>4</v>
      </c>
      <c r="R159" s="15">
        <f t="shared" si="4"/>
        <v>42396.911712962959</v>
      </c>
      <c r="S159" s="15">
        <f t="shared" si="5"/>
        <v>42426.911712962959</v>
      </c>
      <c r="T159">
        <f>YEAR(Table1[[#This Row],[Date Created Conversion]])</f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8">
        <f>ROUND(Table1[[#This Row],[pledged]]/Table1[[#This Row],[goal]],2)</f>
        <v>0</v>
      </c>
      <c r="Q160" s="10">
        <f>IFERROR(Table1[[#This Row],[pledged]]/Table1[[#This Row],[backers_count]],0)</f>
        <v>0</v>
      </c>
      <c r="R160" s="15">
        <f t="shared" si="4"/>
        <v>41904.07671296296</v>
      </c>
      <c r="S160" s="15">
        <f t="shared" si="5"/>
        <v>41934.07671296296</v>
      </c>
      <c r="T160">
        <f>YEAR(Table1[[#This Row],[Date Created Conversion]])</f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8">
        <f>ROUND(Table1[[#This Row],[pledged]]/Table1[[#This Row],[goal]],2)</f>
        <v>0</v>
      </c>
      <c r="Q161" s="10">
        <f>IFERROR(Table1[[#This Row],[pledged]]/Table1[[#This Row],[backers_count]],0)</f>
        <v>10</v>
      </c>
      <c r="R161" s="15">
        <f t="shared" si="4"/>
        <v>42514.434548611112</v>
      </c>
      <c r="S161" s="15">
        <f t="shared" si="5"/>
        <v>42554.434548611112</v>
      </c>
      <c r="T161">
        <f>YEAR(Table1[[#This Row],[Date Created Conversion]])</f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8">
        <f>ROUND(Table1[[#This Row],[pledged]]/Table1[[#This Row],[goal]],2)</f>
        <v>0</v>
      </c>
      <c r="Q162" s="10">
        <f>IFERROR(Table1[[#This Row],[pledged]]/Table1[[#This Row],[backers_count]],0)</f>
        <v>0</v>
      </c>
      <c r="R162" s="15">
        <f t="shared" si="4"/>
        <v>42171.913090277783</v>
      </c>
      <c r="S162" s="15">
        <f t="shared" si="5"/>
        <v>42231.913090277783</v>
      </c>
      <c r="T162">
        <f>YEAR(Table1[[#This Row],[Date Created Conversion]])</f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8">
        <f>ROUND(Table1[[#This Row],[pledged]]/Table1[[#This Row],[goal]],2)</f>
        <v>0</v>
      </c>
      <c r="Q163" s="10">
        <f>IFERROR(Table1[[#This Row],[pledged]]/Table1[[#This Row],[backers_count]],0)</f>
        <v>5</v>
      </c>
      <c r="R163" s="15">
        <f t="shared" si="4"/>
        <v>41792.687442129631</v>
      </c>
      <c r="S163" s="15">
        <f t="shared" si="5"/>
        <v>41822.687442129631</v>
      </c>
      <c r="T163">
        <f>YEAR(Table1[[#This Row],[Date Created Conversion]])</f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8">
        <f>ROUND(Table1[[#This Row],[pledged]]/Table1[[#This Row],[goal]],2)</f>
        <v>0.16</v>
      </c>
      <c r="Q164" s="10">
        <f>IFERROR(Table1[[#This Row],[pledged]]/Table1[[#This Row],[backers_count]],0)</f>
        <v>43.5</v>
      </c>
      <c r="R164" s="15">
        <f t="shared" si="4"/>
        <v>41835.126805555556</v>
      </c>
      <c r="S164" s="15">
        <f t="shared" si="5"/>
        <v>41867.987500000003</v>
      </c>
      <c r="T164">
        <f>YEAR(Table1[[#This Row],[Date Created Conversion]])</f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8">
        <f>ROUND(Table1[[#This Row],[pledged]]/Table1[[#This Row],[goal]],2)</f>
        <v>0</v>
      </c>
      <c r="Q165" s="10">
        <f>IFERROR(Table1[[#This Row],[pledged]]/Table1[[#This Row],[backers_count]],0)</f>
        <v>0</v>
      </c>
      <c r="R165" s="15">
        <f t="shared" si="4"/>
        <v>42243.961273148147</v>
      </c>
      <c r="S165" s="15">
        <f t="shared" si="5"/>
        <v>42278</v>
      </c>
      <c r="T165">
        <f>YEAR(Table1[[#This Row],[Date Created Conversion]])</f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8">
        <f>ROUND(Table1[[#This Row],[pledged]]/Table1[[#This Row],[goal]],2)</f>
        <v>0.01</v>
      </c>
      <c r="Q166" s="10">
        <f>IFERROR(Table1[[#This Row],[pledged]]/Table1[[#This Row],[backers_count]],0)</f>
        <v>91.428571428571431</v>
      </c>
      <c r="R166" s="15">
        <f t="shared" si="4"/>
        <v>41841.762743055559</v>
      </c>
      <c r="S166" s="15">
        <f t="shared" si="5"/>
        <v>41901.762743055559</v>
      </c>
      <c r="T166">
        <f>YEAR(Table1[[#This Row],[Date Created Conversion]])</f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8">
        <f>ROUND(Table1[[#This Row],[pledged]]/Table1[[#This Row],[goal]],2)</f>
        <v>0</v>
      </c>
      <c r="Q167" s="10">
        <f>IFERROR(Table1[[#This Row],[pledged]]/Table1[[#This Row],[backers_count]],0)</f>
        <v>0</v>
      </c>
      <c r="R167" s="15">
        <f t="shared" si="4"/>
        <v>42351.658842592587</v>
      </c>
      <c r="S167" s="15">
        <f t="shared" si="5"/>
        <v>42381.658842592587</v>
      </c>
      <c r="T167">
        <f>YEAR(Table1[[#This Row],[Date Created Conversion]])</f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8">
        <f>ROUND(Table1[[#This Row],[pledged]]/Table1[[#This Row],[goal]],2)</f>
        <v>0.6</v>
      </c>
      <c r="Q168" s="10">
        <f>IFERROR(Table1[[#This Row],[pledged]]/Table1[[#This Row],[backers_count]],0)</f>
        <v>3000</v>
      </c>
      <c r="R168" s="15">
        <f t="shared" si="4"/>
        <v>42721.075949074075</v>
      </c>
      <c r="S168" s="15">
        <f t="shared" si="5"/>
        <v>42751.075949074075</v>
      </c>
      <c r="T168">
        <f>YEAR(Table1[[#This Row],[Date Created Conversion]])</f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8">
        <f>ROUND(Table1[[#This Row],[pledged]]/Table1[[#This Row],[goal]],2)</f>
        <v>0</v>
      </c>
      <c r="Q169" s="10">
        <f>IFERROR(Table1[[#This Row],[pledged]]/Table1[[#This Row],[backers_count]],0)</f>
        <v>5.5</v>
      </c>
      <c r="R169" s="15">
        <f t="shared" si="4"/>
        <v>42160.927488425921</v>
      </c>
      <c r="S169" s="15">
        <f t="shared" si="5"/>
        <v>42220.927488425921</v>
      </c>
      <c r="T169">
        <f>YEAR(Table1[[#This Row],[Date Created Conversion]])</f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8">
        <f>ROUND(Table1[[#This Row],[pledged]]/Table1[[#This Row],[goal]],2)</f>
        <v>0.04</v>
      </c>
      <c r="Q170" s="10">
        <f>IFERROR(Table1[[#This Row],[pledged]]/Table1[[#This Row],[backers_count]],0)</f>
        <v>108.33333333333333</v>
      </c>
      <c r="R170" s="15">
        <f t="shared" si="4"/>
        <v>42052.83530092593</v>
      </c>
      <c r="S170" s="15">
        <f t="shared" si="5"/>
        <v>42082.793634259258</v>
      </c>
      <c r="T170">
        <f>YEAR(Table1[[#This Row],[Date Created Conversion]])</f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8">
        <f>ROUND(Table1[[#This Row],[pledged]]/Table1[[#This Row],[goal]],2)</f>
        <v>0.22</v>
      </c>
      <c r="Q171" s="10">
        <f>IFERROR(Table1[[#This Row],[pledged]]/Table1[[#This Row],[backers_count]],0)</f>
        <v>56</v>
      </c>
      <c r="R171" s="15">
        <f t="shared" si="4"/>
        <v>41900.505312499998</v>
      </c>
      <c r="S171" s="15">
        <f t="shared" si="5"/>
        <v>41930.505312499998</v>
      </c>
      <c r="T171">
        <f>YEAR(Table1[[#This Row],[Date Created Conversion]])</f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8">
        <f>ROUND(Table1[[#This Row],[pledged]]/Table1[[#This Row],[goal]],2)</f>
        <v>0.03</v>
      </c>
      <c r="Q172" s="10">
        <f>IFERROR(Table1[[#This Row],[pledged]]/Table1[[#This Row],[backers_count]],0)</f>
        <v>32.5</v>
      </c>
      <c r="R172" s="15">
        <f t="shared" si="4"/>
        <v>42216.977812500001</v>
      </c>
      <c r="S172" s="15">
        <f t="shared" si="5"/>
        <v>42246.227777777778</v>
      </c>
      <c r="T172">
        <f>YEAR(Table1[[#This Row],[Date Created Conversion]])</f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8">
        <f>ROUND(Table1[[#This Row],[pledged]]/Table1[[#This Row],[goal]],2)</f>
        <v>0</v>
      </c>
      <c r="Q173" s="10">
        <f>IFERROR(Table1[[#This Row],[pledged]]/Table1[[#This Row],[backers_count]],0)</f>
        <v>1</v>
      </c>
      <c r="R173" s="15">
        <f t="shared" si="4"/>
        <v>42534.180717592593</v>
      </c>
      <c r="S173" s="15">
        <f t="shared" si="5"/>
        <v>42594.180717592593</v>
      </c>
      <c r="T173">
        <f>YEAR(Table1[[#This Row],[Date Created Conversion]])</f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8">
        <f>ROUND(Table1[[#This Row],[pledged]]/Table1[[#This Row],[goal]],2)</f>
        <v>0</v>
      </c>
      <c r="Q174" s="10">
        <f>IFERROR(Table1[[#This Row],[pledged]]/Table1[[#This Row],[backers_count]],0)</f>
        <v>0</v>
      </c>
      <c r="R174" s="15">
        <f t="shared" si="4"/>
        <v>42047.394942129627</v>
      </c>
      <c r="S174" s="15">
        <f t="shared" si="5"/>
        <v>42082.353275462956</v>
      </c>
      <c r="T174">
        <f>YEAR(Table1[[#This Row],[Date Created Conversion]])</f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8">
        <f>ROUND(Table1[[#This Row],[pledged]]/Table1[[#This Row],[goal]],2)</f>
        <v>0</v>
      </c>
      <c r="Q175" s="10">
        <f>IFERROR(Table1[[#This Row],[pledged]]/Table1[[#This Row],[backers_count]],0)</f>
        <v>0</v>
      </c>
      <c r="R175" s="15">
        <f t="shared" si="4"/>
        <v>42033.573009259257</v>
      </c>
      <c r="S175" s="15">
        <f t="shared" si="5"/>
        <v>42063.573009259257</v>
      </c>
      <c r="T175">
        <f>YEAR(Table1[[#This Row],[Date Created Conversion]])</f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8">
        <f>ROUND(Table1[[#This Row],[pledged]]/Table1[[#This Row],[goal]],2)</f>
        <v>0</v>
      </c>
      <c r="Q176" s="10">
        <f>IFERROR(Table1[[#This Row],[pledged]]/Table1[[#This Row],[backers_count]],0)</f>
        <v>0</v>
      </c>
      <c r="R176" s="15">
        <f t="shared" si="4"/>
        <v>42072.758981481486</v>
      </c>
      <c r="S176" s="15">
        <f t="shared" si="5"/>
        <v>42132.758981481486</v>
      </c>
      <c r="T176">
        <f>YEAR(Table1[[#This Row],[Date Created Conversion]])</f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8">
        <f>ROUND(Table1[[#This Row],[pledged]]/Table1[[#This Row],[goal]],2)</f>
        <v>0.06</v>
      </c>
      <c r="Q177" s="10">
        <f>IFERROR(Table1[[#This Row],[pledged]]/Table1[[#This Row],[backers_count]],0)</f>
        <v>49.884615384615387</v>
      </c>
      <c r="R177" s="15">
        <f t="shared" si="4"/>
        <v>41855.777905092589</v>
      </c>
      <c r="S177" s="15">
        <f t="shared" si="5"/>
        <v>41880.777905092589</v>
      </c>
      <c r="T177">
        <f>YEAR(Table1[[#This Row],[Date Created Conversion]])</f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8">
        <f>ROUND(Table1[[#This Row],[pledged]]/Table1[[#This Row],[goal]],2)</f>
        <v>0</v>
      </c>
      <c r="Q178" s="10">
        <f>IFERROR(Table1[[#This Row],[pledged]]/Table1[[#This Row],[backers_count]],0)</f>
        <v>0</v>
      </c>
      <c r="R178" s="15">
        <f t="shared" si="4"/>
        <v>42191.824062500003</v>
      </c>
      <c r="S178" s="15">
        <f t="shared" si="5"/>
        <v>42221.824062500003</v>
      </c>
      <c r="T178">
        <f>YEAR(Table1[[#This Row],[Date Created Conversion]])</f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8">
        <f>ROUND(Table1[[#This Row],[pledged]]/Table1[[#This Row],[goal]],2)</f>
        <v>0.4</v>
      </c>
      <c r="Q179" s="10">
        <f>IFERROR(Table1[[#This Row],[pledged]]/Table1[[#This Row],[backers_count]],0)</f>
        <v>25.714285714285715</v>
      </c>
      <c r="R179" s="15">
        <f t="shared" si="4"/>
        <v>42070.047754629632</v>
      </c>
      <c r="S179" s="15">
        <f t="shared" si="5"/>
        <v>42087.00608796296</v>
      </c>
      <c r="T179">
        <f>YEAR(Table1[[#This Row],[Date Created Conversion]])</f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8">
        <f>ROUND(Table1[[#This Row],[pledged]]/Table1[[#This Row],[goal]],2)</f>
        <v>0</v>
      </c>
      <c r="Q180" s="10">
        <f>IFERROR(Table1[[#This Row],[pledged]]/Table1[[#This Row],[backers_count]],0)</f>
        <v>0</v>
      </c>
      <c r="R180" s="15">
        <f t="shared" si="4"/>
        <v>42304.955381944441</v>
      </c>
      <c r="S180" s="15">
        <f t="shared" si="5"/>
        <v>42334.997048611112</v>
      </c>
      <c r="T180">
        <f>YEAR(Table1[[#This Row],[Date Created Conversion]])</f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8">
        <f>ROUND(Table1[[#This Row],[pledged]]/Table1[[#This Row],[goal]],2)</f>
        <v>0.2</v>
      </c>
      <c r="Q181" s="10">
        <f>IFERROR(Table1[[#This Row],[pledged]]/Table1[[#This Row],[backers_count]],0)</f>
        <v>100</v>
      </c>
      <c r="R181" s="15">
        <f t="shared" si="4"/>
        <v>42403.080497685187</v>
      </c>
      <c r="S181" s="15">
        <f t="shared" si="5"/>
        <v>42433.080497685187</v>
      </c>
      <c r="T181">
        <f>YEAR(Table1[[#This Row],[Date Created Conversion]])</f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8">
        <f>ROUND(Table1[[#This Row],[pledged]]/Table1[[#This Row],[goal]],2)</f>
        <v>0.33</v>
      </c>
      <c r="Q182" s="10">
        <f>IFERROR(Table1[[#This Row],[pledged]]/Table1[[#This Row],[backers_count]],0)</f>
        <v>30.846153846153847</v>
      </c>
      <c r="R182" s="15">
        <f t="shared" si="4"/>
        <v>42067.991238425922</v>
      </c>
      <c r="S182" s="15">
        <f t="shared" si="5"/>
        <v>42107.791666666672</v>
      </c>
      <c r="T182">
        <f>YEAR(Table1[[#This Row],[Date Created Conversion]])</f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8">
        <f>ROUND(Table1[[#This Row],[pledged]]/Table1[[#This Row],[goal]],2)</f>
        <v>0.21</v>
      </c>
      <c r="Q183" s="10">
        <f>IFERROR(Table1[[#This Row],[pledged]]/Table1[[#This Row],[backers_count]],0)</f>
        <v>180.5</v>
      </c>
      <c r="R183" s="15">
        <f t="shared" si="4"/>
        <v>42147.741840277777</v>
      </c>
      <c r="S183" s="15">
        <f t="shared" si="5"/>
        <v>42177.741840277777</v>
      </c>
      <c r="T183">
        <f>YEAR(Table1[[#This Row],[Date Created Conversion]])</f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8">
        <f>ROUND(Table1[[#This Row],[pledged]]/Table1[[#This Row],[goal]],2)</f>
        <v>0</v>
      </c>
      <c r="Q184" s="10">
        <f>IFERROR(Table1[[#This Row],[pledged]]/Table1[[#This Row],[backers_count]],0)</f>
        <v>0</v>
      </c>
      <c r="R184" s="15">
        <f t="shared" si="4"/>
        <v>42712.011944444443</v>
      </c>
      <c r="S184" s="15">
        <f t="shared" si="5"/>
        <v>42742.011944444443</v>
      </c>
      <c r="T184">
        <f>YEAR(Table1[[#This Row],[Date Created Conversion]])</f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8">
        <f>ROUND(Table1[[#This Row],[pledged]]/Table1[[#This Row],[goal]],2)</f>
        <v>0.36</v>
      </c>
      <c r="Q185" s="10">
        <f>IFERROR(Table1[[#This Row],[pledged]]/Table1[[#This Row],[backers_count]],0)</f>
        <v>373.5</v>
      </c>
      <c r="R185" s="15">
        <f t="shared" si="4"/>
        <v>41939.810300925928</v>
      </c>
      <c r="S185" s="15">
        <f t="shared" si="5"/>
        <v>41969.851967592593</v>
      </c>
      <c r="T185">
        <f>YEAR(Table1[[#This Row],[Date Created Conversion]])</f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8">
        <f>ROUND(Table1[[#This Row],[pledged]]/Table1[[#This Row],[goal]],2)</f>
        <v>0.03</v>
      </c>
      <c r="Q186" s="10">
        <f>IFERROR(Table1[[#This Row],[pledged]]/Table1[[#This Row],[backers_count]],0)</f>
        <v>25.5</v>
      </c>
      <c r="R186" s="15">
        <f t="shared" si="4"/>
        <v>41825.791226851856</v>
      </c>
      <c r="S186" s="15">
        <f t="shared" si="5"/>
        <v>41883.165972222225</v>
      </c>
      <c r="T186">
        <f>YEAR(Table1[[#This Row],[Date Created Conversion]])</f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8">
        <f>ROUND(Table1[[#This Row],[pledged]]/Table1[[#This Row],[goal]],2)</f>
        <v>0.06</v>
      </c>
      <c r="Q187" s="10">
        <f>IFERROR(Table1[[#This Row],[pledged]]/Table1[[#This Row],[backers_count]],0)</f>
        <v>220</v>
      </c>
      <c r="R187" s="15">
        <f t="shared" si="4"/>
        <v>42570.91133101852</v>
      </c>
      <c r="S187" s="15">
        <f t="shared" si="5"/>
        <v>42600.91133101852</v>
      </c>
      <c r="T187">
        <f>YEAR(Table1[[#This Row],[Date Created Conversion]])</f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8">
        <f>ROUND(Table1[[#This Row],[pledged]]/Table1[[#This Row],[goal]],2)</f>
        <v>0</v>
      </c>
      <c r="Q188" s="10">
        <f>IFERROR(Table1[[#This Row],[pledged]]/Table1[[#This Row],[backers_count]],0)</f>
        <v>0</v>
      </c>
      <c r="R188" s="15">
        <f t="shared" si="4"/>
        <v>42767.812893518523</v>
      </c>
      <c r="S188" s="15">
        <f t="shared" si="5"/>
        <v>42797.833333333328</v>
      </c>
      <c r="T188">
        <f>YEAR(Table1[[#This Row],[Date Created Conversion]])</f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8">
        <f>ROUND(Table1[[#This Row],[pledged]]/Table1[[#This Row],[goal]],2)</f>
        <v>0.16</v>
      </c>
      <c r="Q189" s="10">
        <f>IFERROR(Table1[[#This Row],[pledged]]/Table1[[#This Row],[backers_count]],0)</f>
        <v>160</v>
      </c>
      <c r="R189" s="15">
        <f t="shared" si="4"/>
        <v>42182.234456018516</v>
      </c>
      <c r="S189" s="15">
        <f t="shared" si="5"/>
        <v>42206.290972222225</v>
      </c>
      <c r="T189">
        <f>YEAR(Table1[[#This Row],[Date Created Conversion]])</f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8">
        <f>ROUND(Table1[[#This Row],[pledged]]/Table1[[#This Row],[goal]],2)</f>
        <v>0</v>
      </c>
      <c r="Q190" s="10">
        <f>IFERROR(Table1[[#This Row],[pledged]]/Table1[[#This Row],[backers_count]],0)</f>
        <v>0</v>
      </c>
      <c r="R190" s="15">
        <f t="shared" si="4"/>
        <v>41857.18304398148</v>
      </c>
      <c r="S190" s="15">
        <f t="shared" si="5"/>
        <v>41887.18304398148</v>
      </c>
      <c r="T190">
        <f>YEAR(Table1[[#This Row],[Date Created Conversion]])</f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8">
        <f>ROUND(Table1[[#This Row],[pledged]]/Table1[[#This Row],[goal]],2)</f>
        <v>0</v>
      </c>
      <c r="Q191" s="10">
        <f>IFERROR(Table1[[#This Row],[pledged]]/Table1[[#This Row],[backers_count]],0)</f>
        <v>69</v>
      </c>
      <c r="R191" s="15">
        <f t="shared" si="4"/>
        <v>42556.690706018519</v>
      </c>
      <c r="S191" s="15">
        <f t="shared" si="5"/>
        <v>42616.690706018519</v>
      </c>
      <c r="T191">
        <f>YEAR(Table1[[#This Row],[Date Created Conversion]])</f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8">
        <f>ROUND(Table1[[#This Row],[pledged]]/Table1[[#This Row],[goal]],2)</f>
        <v>0</v>
      </c>
      <c r="Q192" s="10">
        <f>IFERROR(Table1[[#This Row],[pledged]]/Table1[[#This Row],[backers_count]],0)</f>
        <v>50</v>
      </c>
      <c r="R192" s="15">
        <f t="shared" si="4"/>
        <v>42527.650995370372</v>
      </c>
      <c r="S192" s="15">
        <f t="shared" si="5"/>
        <v>42537.650995370372</v>
      </c>
      <c r="T192">
        <f>YEAR(Table1[[#This Row],[Date Created Conversion]])</f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8">
        <f>ROUND(Table1[[#This Row],[pledged]]/Table1[[#This Row],[goal]],2)</f>
        <v>0.05</v>
      </c>
      <c r="Q193" s="10">
        <f>IFERROR(Table1[[#This Row],[pledged]]/Table1[[#This Row],[backers_count]],0)</f>
        <v>83.333333333333329</v>
      </c>
      <c r="R193" s="15">
        <f t="shared" si="4"/>
        <v>42239.441412037035</v>
      </c>
      <c r="S193" s="15">
        <f t="shared" si="5"/>
        <v>42279.441412037035</v>
      </c>
      <c r="T193">
        <f>YEAR(Table1[[#This Row],[Date Created Conversion]])</f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8">
        <f>ROUND(Table1[[#This Row],[pledged]]/Table1[[#This Row],[goal]],2)</f>
        <v>0</v>
      </c>
      <c r="Q194" s="10">
        <f>IFERROR(Table1[[#This Row],[pledged]]/Table1[[#This Row],[backers_count]],0)</f>
        <v>5.666666666666667</v>
      </c>
      <c r="R194" s="15">
        <f t="shared" ref="R194:R257" si="6">(((J194/60)/60)/24)+DATE(1970,1,1)</f>
        <v>41899.792037037041</v>
      </c>
      <c r="S194" s="15">
        <f t="shared" ref="S194:S257" si="7">(((I194/60)/60)/24)+DATE(1970,1,1)</f>
        <v>41929.792037037041</v>
      </c>
      <c r="T194">
        <f>YEAR(Table1[[#This Row],[Date Created Conversion]])</f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8">
        <f>ROUND(Table1[[#This Row],[pledged]]/Table1[[#This Row],[goal]],2)</f>
        <v>0</v>
      </c>
      <c r="Q195" s="10">
        <f>IFERROR(Table1[[#This Row],[pledged]]/Table1[[#This Row],[backers_count]],0)</f>
        <v>0</v>
      </c>
      <c r="R195" s="15">
        <f t="shared" si="6"/>
        <v>41911.934791666667</v>
      </c>
      <c r="S195" s="15">
        <f t="shared" si="7"/>
        <v>41971.976458333331</v>
      </c>
      <c r="T195">
        <f>YEAR(Table1[[#This Row],[Date Created Conversion]])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8">
        <f>ROUND(Table1[[#This Row],[pledged]]/Table1[[#This Row],[goal]],2)</f>
        <v>0</v>
      </c>
      <c r="Q196" s="10">
        <f>IFERROR(Table1[[#This Row],[pledged]]/Table1[[#This Row],[backers_count]],0)</f>
        <v>1</v>
      </c>
      <c r="R196" s="15">
        <f t="shared" si="6"/>
        <v>42375.996886574074</v>
      </c>
      <c r="S196" s="15">
        <f t="shared" si="7"/>
        <v>42435.996886574074</v>
      </c>
      <c r="T196">
        <f>YEAR(Table1[[#This Row],[Date Created Conversion]])</f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8">
        <f>ROUND(Table1[[#This Row],[pledged]]/Table1[[#This Row],[goal]],2)</f>
        <v>0</v>
      </c>
      <c r="Q197" s="10">
        <f>IFERROR(Table1[[#This Row],[pledged]]/Table1[[#This Row],[backers_count]],0)</f>
        <v>0</v>
      </c>
      <c r="R197" s="15">
        <f t="shared" si="6"/>
        <v>42135.67050925926</v>
      </c>
      <c r="S197" s="15">
        <f t="shared" si="7"/>
        <v>42195.67050925926</v>
      </c>
      <c r="T197">
        <f>YEAR(Table1[[#This Row],[Date Created Conversion]])</f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8">
        <f>ROUND(Table1[[#This Row],[pledged]]/Table1[[#This Row],[goal]],2)</f>
        <v>0.42</v>
      </c>
      <c r="Q198" s="10">
        <f>IFERROR(Table1[[#This Row],[pledged]]/Table1[[#This Row],[backers_count]],0)</f>
        <v>77.10526315789474</v>
      </c>
      <c r="R198" s="15">
        <f t="shared" si="6"/>
        <v>42259.542800925927</v>
      </c>
      <c r="S198" s="15">
        <f t="shared" si="7"/>
        <v>42287.875</v>
      </c>
      <c r="T198">
        <f>YEAR(Table1[[#This Row],[Date Created Conversion]])</f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8">
        <f>ROUND(Table1[[#This Row],[pledged]]/Table1[[#This Row],[goal]],2)</f>
        <v>0.1</v>
      </c>
      <c r="Q199" s="10">
        <f>IFERROR(Table1[[#This Row],[pledged]]/Table1[[#This Row],[backers_count]],0)</f>
        <v>32.75</v>
      </c>
      <c r="R199" s="15">
        <f t="shared" si="6"/>
        <v>42741.848379629635</v>
      </c>
      <c r="S199" s="15">
        <f t="shared" si="7"/>
        <v>42783.875</v>
      </c>
      <c r="T199">
        <f>YEAR(Table1[[#This Row],[Date Created Conversion]])</f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8">
        <f>ROUND(Table1[[#This Row],[pledged]]/Table1[[#This Row],[goal]],2)</f>
        <v>0.01</v>
      </c>
      <c r="Q200" s="10">
        <f>IFERROR(Table1[[#This Row],[pledged]]/Table1[[#This Row],[backers_count]],0)</f>
        <v>46.5</v>
      </c>
      <c r="R200" s="15">
        <f t="shared" si="6"/>
        <v>41887.383356481485</v>
      </c>
      <c r="S200" s="15">
        <f t="shared" si="7"/>
        <v>41917.383356481485</v>
      </c>
      <c r="T200">
        <f>YEAR(Table1[[#This Row],[Date Created Conversion]])</f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8">
        <f>ROUND(Table1[[#This Row],[pledged]]/Table1[[#This Row],[goal]],2)</f>
        <v>0</v>
      </c>
      <c r="Q201" s="10">
        <f>IFERROR(Table1[[#This Row],[pledged]]/Table1[[#This Row],[backers_count]],0)</f>
        <v>0</v>
      </c>
      <c r="R201" s="15">
        <f t="shared" si="6"/>
        <v>42584.123865740738</v>
      </c>
      <c r="S201" s="15">
        <f t="shared" si="7"/>
        <v>42614.123865740738</v>
      </c>
      <c r="T201">
        <f>YEAR(Table1[[#This Row],[Date Created Conversion]])</f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8">
        <f>ROUND(Table1[[#This Row],[pledged]]/Table1[[#This Row],[goal]],2)</f>
        <v>0.26</v>
      </c>
      <c r="Q202" s="10">
        <f>IFERROR(Table1[[#This Row],[pledged]]/Table1[[#This Row],[backers_count]],0)</f>
        <v>87.308333333333337</v>
      </c>
      <c r="R202" s="15">
        <f t="shared" si="6"/>
        <v>41867.083368055559</v>
      </c>
      <c r="S202" s="15">
        <f t="shared" si="7"/>
        <v>41897.083368055559</v>
      </c>
      <c r="T202">
        <f>YEAR(Table1[[#This Row],[Date Created Conversion]])</f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8">
        <f>ROUND(Table1[[#This Row],[pledged]]/Table1[[#This Row],[goal]],2)</f>
        <v>0.57999999999999996</v>
      </c>
      <c r="Q203" s="10">
        <f>IFERROR(Table1[[#This Row],[pledged]]/Table1[[#This Row],[backers_count]],0)</f>
        <v>54.285714285714285</v>
      </c>
      <c r="R203" s="15">
        <f t="shared" si="6"/>
        <v>42023.818622685183</v>
      </c>
      <c r="S203" s="15">
        <f t="shared" si="7"/>
        <v>42043.818622685183</v>
      </c>
      <c r="T203">
        <f>YEAR(Table1[[#This Row],[Date Created Conversion]])</f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8">
        <f>ROUND(Table1[[#This Row],[pledged]]/Table1[[#This Row],[goal]],2)</f>
        <v>0</v>
      </c>
      <c r="Q204" s="10">
        <f>IFERROR(Table1[[#This Row],[pledged]]/Table1[[#This Row],[backers_count]],0)</f>
        <v>0</v>
      </c>
      <c r="R204" s="15">
        <f t="shared" si="6"/>
        <v>42255.927824074075</v>
      </c>
      <c r="S204" s="15">
        <f t="shared" si="7"/>
        <v>42285.874305555553</v>
      </c>
      <c r="T204">
        <f>YEAR(Table1[[#This Row],[Date Created Conversion]])</f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8">
        <f>ROUND(Table1[[#This Row],[pledged]]/Table1[[#This Row],[goal]],2)</f>
        <v>0.3</v>
      </c>
      <c r="Q205" s="10">
        <f>IFERROR(Table1[[#This Row],[pledged]]/Table1[[#This Row],[backers_count]],0)</f>
        <v>93.25</v>
      </c>
      <c r="R205" s="15">
        <f t="shared" si="6"/>
        <v>41973.847962962958</v>
      </c>
      <c r="S205" s="15">
        <f t="shared" si="7"/>
        <v>42033.847962962958</v>
      </c>
      <c r="T205">
        <f>YEAR(Table1[[#This Row],[Date Created Conversion]])</f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8">
        <f>ROUND(Table1[[#This Row],[pledged]]/Table1[[#This Row],[goal]],2)</f>
        <v>0.51</v>
      </c>
      <c r="Q206" s="10">
        <f>IFERROR(Table1[[#This Row],[pledged]]/Table1[[#This Row],[backers_count]],0)</f>
        <v>117.68368136117556</v>
      </c>
      <c r="R206" s="15">
        <f t="shared" si="6"/>
        <v>42556.583368055552</v>
      </c>
      <c r="S206" s="15">
        <f t="shared" si="7"/>
        <v>42586.583368055552</v>
      </c>
      <c r="T206">
        <f>YEAR(Table1[[#This Row],[Date Created Conversion]])</f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8">
        <f>ROUND(Table1[[#This Row],[pledged]]/Table1[[#This Row],[goal]],2)</f>
        <v>0.16</v>
      </c>
      <c r="Q207" s="10">
        <f>IFERROR(Table1[[#This Row],[pledged]]/Table1[[#This Row],[backers_count]],0)</f>
        <v>76.470588235294116</v>
      </c>
      <c r="R207" s="15">
        <f t="shared" si="6"/>
        <v>42248.632199074069</v>
      </c>
      <c r="S207" s="15">
        <f t="shared" si="7"/>
        <v>42283.632199074069</v>
      </c>
      <c r="T207">
        <f>YEAR(Table1[[#This Row],[Date Created Conversion]])</f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8">
        <f>ROUND(Table1[[#This Row],[pledged]]/Table1[[#This Row],[goal]],2)</f>
        <v>0</v>
      </c>
      <c r="Q208" s="10">
        <f>IFERROR(Table1[[#This Row],[pledged]]/Table1[[#This Row],[backers_count]],0)</f>
        <v>0</v>
      </c>
      <c r="R208" s="15">
        <f t="shared" si="6"/>
        <v>42567.004432870366</v>
      </c>
      <c r="S208" s="15">
        <f t="shared" si="7"/>
        <v>42588.004432870366</v>
      </c>
      <c r="T208">
        <f>YEAR(Table1[[#This Row],[Date Created Conversion]])</f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8">
        <f>ROUND(Table1[[#This Row],[pledged]]/Table1[[#This Row],[goal]],2)</f>
        <v>0.15</v>
      </c>
      <c r="Q209" s="10">
        <f>IFERROR(Table1[[#This Row],[pledged]]/Table1[[#This Row],[backers_count]],0)</f>
        <v>163.84615384615384</v>
      </c>
      <c r="R209" s="15">
        <f t="shared" si="6"/>
        <v>41978.197199074071</v>
      </c>
      <c r="S209" s="15">
        <f t="shared" si="7"/>
        <v>42008.197199074071</v>
      </c>
      <c r="T209">
        <f>YEAR(Table1[[#This Row],[Date Created Conversion]])</f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8">
        <f>ROUND(Table1[[#This Row],[pledged]]/Table1[[#This Row],[goal]],2)</f>
        <v>0</v>
      </c>
      <c r="Q210" s="10">
        <f>IFERROR(Table1[[#This Row],[pledged]]/Table1[[#This Row],[backers_count]],0)</f>
        <v>0</v>
      </c>
      <c r="R210" s="15">
        <f t="shared" si="6"/>
        <v>41959.369988425926</v>
      </c>
      <c r="S210" s="15">
        <f t="shared" si="7"/>
        <v>41989.369988425926</v>
      </c>
      <c r="T210">
        <f>YEAR(Table1[[#This Row],[Date Created Conversion]])</f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8">
        <f>ROUND(Table1[[#This Row],[pledged]]/Table1[[#This Row],[goal]],2)</f>
        <v>0</v>
      </c>
      <c r="Q211" s="10">
        <f>IFERROR(Table1[[#This Row],[pledged]]/Table1[[#This Row],[backers_count]],0)</f>
        <v>0</v>
      </c>
      <c r="R211" s="15">
        <f t="shared" si="6"/>
        <v>42165.922858796301</v>
      </c>
      <c r="S211" s="15">
        <f t="shared" si="7"/>
        <v>42195.922858796301</v>
      </c>
      <c r="T211">
        <f>YEAR(Table1[[#This Row],[Date Created Conversion]])</f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8">
        <f>ROUND(Table1[[#This Row],[pledged]]/Table1[[#This Row],[goal]],2)</f>
        <v>0.25</v>
      </c>
      <c r="Q212" s="10">
        <f>IFERROR(Table1[[#This Row],[pledged]]/Table1[[#This Row],[backers_count]],0)</f>
        <v>91.818181818181813</v>
      </c>
      <c r="R212" s="15">
        <f t="shared" si="6"/>
        <v>42249.064722222218</v>
      </c>
      <c r="S212" s="15">
        <f t="shared" si="7"/>
        <v>42278.208333333328</v>
      </c>
      <c r="T212">
        <f>YEAR(Table1[[#This Row],[Date Created Conversion]])</f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8">
        <f>ROUND(Table1[[#This Row],[pledged]]/Table1[[#This Row],[goal]],2)</f>
        <v>0.45</v>
      </c>
      <c r="Q213" s="10">
        <f>IFERROR(Table1[[#This Row],[pledged]]/Table1[[#This Row],[backers_count]],0)</f>
        <v>185.83333333333334</v>
      </c>
      <c r="R213" s="15">
        <f t="shared" si="6"/>
        <v>42236.159918981488</v>
      </c>
      <c r="S213" s="15">
        <f t="shared" si="7"/>
        <v>42266.159918981488</v>
      </c>
      <c r="T213">
        <f>YEAR(Table1[[#This Row],[Date Created Conversion]])</f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8">
        <f>ROUND(Table1[[#This Row],[pledged]]/Table1[[#This Row],[goal]],2)</f>
        <v>0</v>
      </c>
      <c r="Q214" s="10">
        <f>IFERROR(Table1[[#This Row],[pledged]]/Table1[[#This Row],[backers_count]],0)</f>
        <v>1</v>
      </c>
      <c r="R214" s="15">
        <f t="shared" si="6"/>
        <v>42416.881018518514</v>
      </c>
      <c r="S214" s="15">
        <f t="shared" si="7"/>
        <v>42476.839351851857</v>
      </c>
      <c r="T214">
        <f>YEAR(Table1[[#This Row],[Date Created Conversion]])</f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8">
        <f>ROUND(Table1[[#This Row],[pledged]]/Table1[[#This Row],[goal]],2)</f>
        <v>0</v>
      </c>
      <c r="Q215" s="10">
        <f>IFERROR(Table1[[#This Row],[pledged]]/Table1[[#This Row],[backers_count]],0)</f>
        <v>20</v>
      </c>
      <c r="R215" s="15">
        <f t="shared" si="6"/>
        <v>42202.594293981485</v>
      </c>
      <c r="S215" s="15">
        <f t="shared" si="7"/>
        <v>42232.587974537033</v>
      </c>
      <c r="T215">
        <f>YEAR(Table1[[#This Row],[Date Created Conversion]])</f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8">
        <f>ROUND(Table1[[#This Row],[pledged]]/Table1[[#This Row],[goal]],2)</f>
        <v>0</v>
      </c>
      <c r="Q216" s="10">
        <f>IFERROR(Table1[[#This Row],[pledged]]/Table1[[#This Row],[backers_count]],0)</f>
        <v>1</v>
      </c>
      <c r="R216" s="15">
        <f t="shared" si="6"/>
        <v>42009.64061342593</v>
      </c>
      <c r="S216" s="15">
        <f t="shared" si="7"/>
        <v>42069.64061342593</v>
      </c>
      <c r="T216">
        <f>YEAR(Table1[[#This Row],[Date Created Conversion]])</f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8">
        <f>ROUND(Table1[[#This Row],[pledged]]/Table1[[#This Row],[goal]],2)</f>
        <v>0</v>
      </c>
      <c r="Q217" s="10">
        <f>IFERROR(Table1[[#This Row],[pledged]]/Table1[[#This Row],[backers_count]],0)</f>
        <v>10</v>
      </c>
      <c r="R217" s="15">
        <f t="shared" si="6"/>
        <v>42375.230115740742</v>
      </c>
      <c r="S217" s="15">
        <f t="shared" si="7"/>
        <v>42417.999305555553</v>
      </c>
      <c r="T217">
        <f>YEAR(Table1[[#This Row],[Date Created Conversion]])</f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8">
        <f>ROUND(Table1[[#This Row],[pledged]]/Table1[[#This Row],[goal]],2)</f>
        <v>0.56000000000000005</v>
      </c>
      <c r="Q218" s="10">
        <f>IFERROR(Table1[[#This Row],[pledged]]/Table1[[#This Row],[backers_count]],0)</f>
        <v>331.53833333333336</v>
      </c>
      <c r="R218" s="15">
        <f t="shared" si="6"/>
        <v>42066.958761574075</v>
      </c>
      <c r="S218" s="15">
        <f t="shared" si="7"/>
        <v>42116.917094907403</v>
      </c>
      <c r="T218">
        <f>YEAR(Table1[[#This Row],[Date Created Conversion]])</f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8">
        <f>ROUND(Table1[[#This Row],[pledged]]/Table1[[#This Row],[goal]],2)</f>
        <v>0.12</v>
      </c>
      <c r="Q219" s="10">
        <f>IFERROR(Table1[[#This Row],[pledged]]/Table1[[#This Row],[backers_count]],0)</f>
        <v>314.28947368421052</v>
      </c>
      <c r="R219" s="15">
        <f t="shared" si="6"/>
        <v>41970.64061342593</v>
      </c>
      <c r="S219" s="15">
        <f t="shared" si="7"/>
        <v>42001.64061342593</v>
      </c>
      <c r="T219">
        <f>YEAR(Table1[[#This Row],[Date Created Conversion]])</f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8">
        <f>ROUND(Table1[[#This Row],[pledged]]/Table1[[#This Row],[goal]],2)</f>
        <v>0.02</v>
      </c>
      <c r="Q220" s="10">
        <f>IFERROR(Table1[[#This Row],[pledged]]/Table1[[#This Row],[backers_count]],0)</f>
        <v>100</v>
      </c>
      <c r="R220" s="15">
        <f t="shared" si="6"/>
        <v>42079.628344907411</v>
      </c>
      <c r="S220" s="15">
        <f t="shared" si="7"/>
        <v>42139.628344907411</v>
      </c>
      <c r="T220">
        <f>YEAR(Table1[[#This Row],[Date Created Conversion]])</f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8">
        <f>ROUND(Table1[[#This Row],[pledged]]/Table1[[#This Row],[goal]],2)</f>
        <v>0.18</v>
      </c>
      <c r="Q221" s="10">
        <f>IFERROR(Table1[[#This Row],[pledged]]/Table1[[#This Row],[backers_count]],0)</f>
        <v>115.98684210526316</v>
      </c>
      <c r="R221" s="15">
        <f t="shared" si="6"/>
        <v>42429.326678240745</v>
      </c>
      <c r="S221" s="15">
        <f t="shared" si="7"/>
        <v>42461.290972222225</v>
      </c>
      <c r="T221">
        <f>YEAR(Table1[[#This Row],[Date Created Conversion]])</f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8">
        <f>ROUND(Table1[[#This Row],[pledged]]/Table1[[#This Row],[goal]],2)</f>
        <v>0.01</v>
      </c>
      <c r="Q222" s="10">
        <f>IFERROR(Table1[[#This Row],[pledged]]/Table1[[#This Row],[backers_count]],0)</f>
        <v>120</v>
      </c>
      <c r="R222" s="15">
        <f t="shared" si="6"/>
        <v>42195.643865740742</v>
      </c>
      <c r="S222" s="15">
        <f t="shared" si="7"/>
        <v>42236.837499999994</v>
      </c>
      <c r="T222">
        <f>YEAR(Table1[[#This Row],[Date Created Conversion]])</f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8">
        <f>ROUND(Table1[[#This Row],[pledged]]/Table1[[#This Row],[goal]],2)</f>
        <v>0</v>
      </c>
      <c r="Q223" s="10">
        <f>IFERROR(Table1[[#This Row],[pledged]]/Table1[[#This Row],[backers_count]],0)</f>
        <v>0</v>
      </c>
      <c r="R223" s="15">
        <f t="shared" si="6"/>
        <v>42031.837546296301</v>
      </c>
      <c r="S223" s="15">
        <f t="shared" si="7"/>
        <v>42091.79587962963</v>
      </c>
      <c r="T223">
        <f>YEAR(Table1[[#This Row],[Date Created Conversion]])</f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8">
        <f>ROUND(Table1[[#This Row],[pledged]]/Table1[[#This Row],[goal]],2)</f>
        <v>0.13</v>
      </c>
      <c r="Q224" s="10">
        <f>IFERROR(Table1[[#This Row],[pledged]]/Table1[[#This Row],[backers_count]],0)</f>
        <v>65</v>
      </c>
      <c r="R224" s="15">
        <f t="shared" si="6"/>
        <v>42031.769884259258</v>
      </c>
      <c r="S224" s="15">
        <f t="shared" si="7"/>
        <v>42090.110416666663</v>
      </c>
      <c r="T224">
        <f>YEAR(Table1[[#This Row],[Date Created Conversion]])</f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8">
        <f>ROUND(Table1[[#This Row],[pledged]]/Table1[[#This Row],[goal]],2)</f>
        <v>0</v>
      </c>
      <c r="Q225" s="10">
        <f>IFERROR(Table1[[#This Row],[pledged]]/Table1[[#This Row],[backers_count]],0)</f>
        <v>0</v>
      </c>
      <c r="R225" s="15">
        <f t="shared" si="6"/>
        <v>42482.048032407409</v>
      </c>
      <c r="S225" s="15">
        <f t="shared" si="7"/>
        <v>42512.045138888891</v>
      </c>
      <c r="T225">
        <f>YEAR(Table1[[#This Row],[Date Created Conversion]])</f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8">
        <f>ROUND(Table1[[#This Row],[pledged]]/Table1[[#This Row],[goal]],2)</f>
        <v>0</v>
      </c>
      <c r="Q226" s="10">
        <f>IFERROR(Table1[[#This Row],[pledged]]/Table1[[#This Row],[backers_count]],0)</f>
        <v>0</v>
      </c>
      <c r="R226" s="15">
        <f t="shared" si="6"/>
        <v>42135.235254629632</v>
      </c>
      <c r="S226" s="15">
        <f t="shared" si="7"/>
        <v>42195.235254629632</v>
      </c>
      <c r="T226">
        <f>YEAR(Table1[[#This Row],[Date Created Conversion]])</f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8">
        <f>ROUND(Table1[[#This Row],[pledged]]/Table1[[#This Row],[goal]],2)</f>
        <v>0</v>
      </c>
      <c r="Q227" s="10">
        <f>IFERROR(Table1[[#This Row],[pledged]]/Table1[[#This Row],[backers_count]],0)</f>
        <v>0</v>
      </c>
      <c r="R227" s="15">
        <f t="shared" si="6"/>
        <v>42438.961273148147</v>
      </c>
      <c r="S227" s="15">
        <f t="shared" si="7"/>
        <v>42468.919606481482</v>
      </c>
      <c r="T227">
        <f>YEAR(Table1[[#This Row],[Date Created Conversion]])</f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8">
        <f>ROUND(Table1[[#This Row],[pledged]]/Table1[[#This Row],[goal]],2)</f>
        <v>0.01</v>
      </c>
      <c r="Q228" s="10">
        <f>IFERROR(Table1[[#This Row],[pledged]]/Table1[[#This Row],[backers_count]],0)</f>
        <v>125</v>
      </c>
      <c r="R228" s="15">
        <f t="shared" si="6"/>
        <v>42106.666018518517</v>
      </c>
      <c r="S228" s="15">
        <f t="shared" si="7"/>
        <v>42155.395138888889</v>
      </c>
      <c r="T228">
        <f>YEAR(Table1[[#This Row],[Date Created Conversion]])</f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8">
        <f>ROUND(Table1[[#This Row],[pledged]]/Table1[[#This Row],[goal]],2)</f>
        <v>0</v>
      </c>
      <c r="Q229" s="10">
        <f>IFERROR(Table1[[#This Row],[pledged]]/Table1[[#This Row],[backers_count]],0)</f>
        <v>0</v>
      </c>
      <c r="R229" s="15">
        <f t="shared" si="6"/>
        <v>42164.893993055557</v>
      </c>
      <c r="S229" s="15">
        <f t="shared" si="7"/>
        <v>42194.893993055557</v>
      </c>
      <c r="T229">
        <f>YEAR(Table1[[#This Row],[Date Created Conversion]])</f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8">
        <f>ROUND(Table1[[#This Row],[pledged]]/Table1[[#This Row],[goal]],2)</f>
        <v>0</v>
      </c>
      <c r="Q230" s="10">
        <f>IFERROR(Table1[[#This Row],[pledged]]/Table1[[#This Row],[backers_count]],0)</f>
        <v>0</v>
      </c>
      <c r="R230" s="15">
        <f t="shared" si="6"/>
        <v>42096.686400462961</v>
      </c>
      <c r="S230" s="15">
        <f t="shared" si="7"/>
        <v>42156.686400462961</v>
      </c>
      <c r="T230">
        <f>YEAR(Table1[[#This Row],[Date Created Conversion]])</f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8">
        <f>ROUND(Table1[[#This Row],[pledged]]/Table1[[#This Row],[goal]],2)</f>
        <v>0</v>
      </c>
      <c r="Q231" s="10">
        <f>IFERROR(Table1[[#This Row],[pledged]]/Table1[[#This Row],[backers_count]],0)</f>
        <v>0</v>
      </c>
      <c r="R231" s="15">
        <f t="shared" si="6"/>
        <v>42383.933993055558</v>
      </c>
      <c r="S231" s="15">
        <f t="shared" si="7"/>
        <v>42413.933993055558</v>
      </c>
      <c r="T231">
        <f>YEAR(Table1[[#This Row],[Date Created Conversion]])</f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8">
        <f>ROUND(Table1[[#This Row],[pledged]]/Table1[[#This Row],[goal]],2)</f>
        <v>0</v>
      </c>
      <c r="Q232" s="10">
        <f>IFERROR(Table1[[#This Row],[pledged]]/Table1[[#This Row],[backers_count]],0)</f>
        <v>30</v>
      </c>
      <c r="R232" s="15">
        <f t="shared" si="6"/>
        <v>42129.777210648142</v>
      </c>
      <c r="S232" s="15">
        <f t="shared" si="7"/>
        <v>42159.777210648142</v>
      </c>
      <c r="T232">
        <f>YEAR(Table1[[#This Row],[Date Created Conversion]])</f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8">
        <f>ROUND(Table1[[#This Row],[pledged]]/Table1[[#This Row],[goal]],2)</f>
        <v>0</v>
      </c>
      <c r="Q233" s="10">
        <f>IFERROR(Table1[[#This Row],[pledged]]/Table1[[#This Row],[backers_count]],0)</f>
        <v>0</v>
      </c>
      <c r="R233" s="15">
        <f t="shared" si="6"/>
        <v>42341.958923611113</v>
      </c>
      <c r="S233" s="15">
        <f t="shared" si="7"/>
        <v>42371.958923611113</v>
      </c>
      <c r="T233">
        <f>YEAR(Table1[[#This Row],[Date Created Conversion]])</f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8">
        <f>ROUND(Table1[[#This Row],[pledged]]/Table1[[#This Row],[goal]],2)</f>
        <v>0.03</v>
      </c>
      <c r="Q234" s="10">
        <f>IFERROR(Table1[[#This Row],[pledged]]/Table1[[#This Row],[backers_count]],0)</f>
        <v>15.714285714285714</v>
      </c>
      <c r="R234" s="15">
        <f t="shared" si="6"/>
        <v>42032.82576388889</v>
      </c>
      <c r="S234" s="15">
        <f t="shared" si="7"/>
        <v>42062.82576388889</v>
      </c>
      <c r="T234">
        <f>YEAR(Table1[[#This Row],[Date Created Conversion]])</f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8">
        <f>ROUND(Table1[[#This Row],[pledged]]/Table1[[#This Row],[goal]],2)</f>
        <v>0</v>
      </c>
      <c r="Q235" s="10">
        <f>IFERROR(Table1[[#This Row],[pledged]]/Table1[[#This Row],[backers_count]],0)</f>
        <v>0</v>
      </c>
      <c r="R235" s="15">
        <f t="shared" si="6"/>
        <v>42612.911712962959</v>
      </c>
      <c r="S235" s="15">
        <f t="shared" si="7"/>
        <v>42642.911712962959</v>
      </c>
      <c r="T235">
        <f>YEAR(Table1[[#This Row],[Date Created Conversion]])</f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8">
        <f>ROUND(Table1[[#This Row],[pledged]]/Table1[[#This Row],[goal]],2)</f>
        <v>0.4</v>
      </c>
      <c r="Q236" s="10">
        <f>IFERROR(Table1[[#This Row],[pledged]]/Table1[[#This Row],[backers_count]],0)</f>
        <v>80.2</v>
      </c>
      <c r="R236" s="15">
        <f t="shared" si="6"/>
        <v>42136.035405092596</v>
      </c>
      <c r="S236" s="15">
        <f t="shared" si="7"/>
        <v>42176.035405092596</v>
      </c>
      <c r="T236">
        <f>YEAR(Table1[[#This Row],[Date Created Conversion]])</f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8">
        <f>ROUND(Table1[[#This Row],[pledged]]/Table1[[#This Row],[goal]],2)</f>
        <v>0</v>
      </c>
      <c r="Q237" s="10">
        <f>IFERROR(Table1[[#This Row],[pledged]]/Table1[[#This Row],[backers_count]],0)</f>
        <v>0</v>
      </c>
      <c r="R237" s="15">
        <f t="shared" si="6"/>
        <v>42164.908530092594</v>
      </c>
      <c r="S237" s="15">
        <f t="shared" si="7"/>
        <v>42194.908530092594</v>
      </c>
      <c r="T237">
        <f>YEAR(Table1[[#This Row],[Date Created Conversion]])</f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8">
        <f>ROUND(Table1[[#This Row],[pledged]]/Table1[[#This Row],[goal]],2)</f>
        <v>0</v>
      </c>
      <c r="Q238" s="10">
        <f>IFERROR(Table1[[#This Row],[pledged]]/Table1[[#This Row],[backers_count]],0)</f>
        <v>0</v>
      </c>
      <c r="R238" s="15">
        <f t="shared" si="6"/>
        <v>42321.08447916666</v>
      </c>
      <c r="S238" s="15">
        <f t="shared" si="7"/>
        <v>42374</v>
      </c>
      <c r="T238">
        <f>YEAR(Table1[[#This Row],[Date Created Conversion]])</f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8">
        <f>ROUND(Table1[[#This Row],[pledged]]/Table1[[#This Row],[goal]],2)</f>
        <v>0</v>
      </c>
      <c r="Q239" s="10">
        <f>IFERROR(Table1[[#This Row],[pledged]]/Table1[[#This Row],[backers_count]],0)</f>
        <v>50</v>
      </c>
      <c r="R239" s="15">
        <f t="shared" si="6"/>
        <v>42377.577187499999</v>
      </c>
      <c r="S239" s="15">
        <f t="shared" si="7"/>
        <v>42437.577187499999</v>
      </c>
      <c r="T239">
        <f>YEAR(Table1[[#This Row],[Date Created Conversion]])</f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8">
        <f>ROUND(Table1[[#This Row],[pledged]]/Table1[[#This Row],[goal]],2)</f>
        <v>0</v>
      </c>
      <c r="Q240" s="10">
        <f>IFERROR(Table1[[#This Row],[pledged]]/Table1[[#This Row],[backers_count]],0)</f>
        <v>0</v>
      </c>
      <c r="R240" s="15">
        <f t="shared" si="6"/>
        <v>42713.962499999994</v>
      </c>
      <c r="S240" s="15">
        <f t="shared" si="7"/>
        <v>42734.375</v>
      </c>
      <c r="T240">
        <f>YEAR(Table1[[#This Row],[Date Created Conversion]])</f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8">
        <f>ROUND(Table1[[#This Row],[pledged]]/Table1[[#This Row],[goal]],2)</f>
        <v>0.25</v>
      </c>
      <c r="Q241" s="10">
        <f>IFERROR(Table1[[#This Row],[pledged]]/Table1[[#This Row],[backers_count]],0)</f>
        <v>50</v>
      </c>
      <c r="R241" s="15">
        <f t="shared" si="6"/>
        <v>42297.110300925924</v>
      </c>
      <c r="S241" s="15">
        <f t="shared" si="7"/>
        <v>42316.5</v>
      </c>
      <c r="T241">
        <f>YEAR(Table1[[#This Row],[Date Created Conversion]])</f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8">
        <f>ROUND(Table1[[#This Row],[pledged]]/Table1[[#This Row],[goal]],2)</f>
        <v>1.08</v>
      </c>
      <c r="Q242" s="10">
        <f>IFERROR(Table1[[#This Row],[pledged]]/Table1[[#This Row],[backers_count]],0)</f>
        <v>117.84759124087591</v>
      </c>
      <c r="R242" s="15">
        <f t="shared" si="6"/>
        <v>41354.708460648151</v>
      </c>
      <c r="S242" s="15">
        <f t="shared" si="7"/>
        <v>41399.708460648151</v>
      </c>
      <c r="T242">
        <f>YEAR(Table1[[#This Row],[Date Created Conversion]])</f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8">
        <f>ROUND(Table1[[#This Row],[pledged]]/Table1[[#This Row],[goal]],2)</f>
        <v>1.1299999999999999</v>
      </c>
      <c r="Q243" s="10">
        <f>IFERROR(Table1[[#This Row],[pledged]]/Table1[[#This Row],[backers_count]],0)</f>
        <v>109.04255319148936</v>
      </c>
      <c r="R243" s="15">
        <f t="shared" si="6"/>
        <v>41949.697962962964</v>
      </c>
      <c r="S243" s="15">
        <f t="shared" si="7"/>
        <v>41994.697962962964</v>
      </c>
      <c r="T243">
        <f>YEAR(Table1[[#This Row],[Date Created Conversion]])</f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8">
        <f>ROUND(Table1[[#This Row],[pledged]]/Table1[[#This Row],[goal]],2)</f>
        <v>1.1299999999999999</v>
      </c>
      <c r="Q244" s="10">
        <f>IFERROR(Table1[[#This Row],[pledged]]/Table1[[#This Row],[backers_count]],0)</f>
        <v>73.019801980198025</v>
      </c>
      <c r="R244" s="15">
        <f t="shared" si="6"/>
        <v>40862.492939814816</v>
      </c>
      <c r="S244" s="15">
        <f t="shared" si="7"/>
        <v>40897.492939814816</v>
      </c>
      <c r="T244">
        <f>YEAR(Table1[[#This Row],[Date Created Conversion]])</f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8">
        <f>ROUND(Table1[[#This Row],[pledged]]/Table1[[#This Row],[goal]],2)</f>
        <v>1.03</v>
      </c>
      <c r="Q245" s="10">
        <f>IFERROR(Table1[[#This Row],[pledged]]/Table1[[#This Row],[backers_count]],0)</f>
        <v>78.195121951219505</v>
      </c>
      <c r="R245" s="15">
        <f t="shared" si="6"/>
        <v>41662.047500000001</v>
      </c>
      <c r="S245" s="15">
        <f t="shared" si="7"/>
        <v>41692.047500000001</v>
      </c>
      <c r="T245">
        <f>YEAR(Table1[[#This Row],[Date Created Conversion]])</f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8">
        <f>ROUND(Table1[[#This Row],[pledged]]/Table1[[#This Row],[goal]],2)</f>
        <v>1.1399999999999999</v>
      </c>
      <c r="Q246" s="10">
        <f>IFERROR(Table1[[#This Row],[pledged]]/Table1[[#This Row],[backers_count]],0)</f>
        <v>47.398809523809526</v>
      </c>
      <c r="R246" s="15">
        <f t="shared" si="6"/>
        <v>40213.323599537034</v>
      </c>
      <c r="S246" s="15">
        <f t="shared" si="7"/>
        <v>40253.29583333333</v>
      </c>
      <c r="T246">
        <f>YEAR(Table1[[#This Row],[Date Created Conversion]])</f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8">
        <f>ROUND(Table1[[#This Row],[pledged]]/Table1[[#This Row],[goal]],2)</f>
        <v>1.04</v>
      </c>
      <c r="Q247" s="10">
        <f>IFERROR(Table1[[#This Row],[pledged]]/Table1[[#This Row],[backers_count]],0)</f>
        <v>54.020833333333336</v>
      </c>
      <c r="R247" s="15">
        <f t="shared" si="6"/>
        <v>41107.053067129629</v>
      </c>
      <c r="S247" s="15">
        <f t="shared" si="7"/>
        <v>41137.053067129629</v>
      </c>
      <c r="T247">
        <f>YEAR(Table1[[#This Row],[Date Created Conversion]])</f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8">
        <f>ROUND(Table1[[#This Row],[pledged]]/Table1[[#This Row],[goal]],2)</f>
        <v>3.05</v>
      </c>
      <c r="Q248" s="10">
        <f>IFERROR(Table1[[#This Row],[pledged]]/Table1[[#This Row],[backers_count]],0)</f>
        <v>68.488789237668158</v>
      </c>
      <c r="R248" s="15">
        <f t="shared" si="6"/>
        <v>40480.363483796296</v>
      </c>
      <c r="S248" s="15">
        <f t="shared" si="7"/>
        <v>40530.405150462961</v>
      </c>
      <c r="T248">
        <f>YEAR(Table1[[#This Row],[Date Created Conversion]])</f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8">
        <f>ROUND(Table1[[#This Row],[pledged]]/Table1[[#This Row],[goal]],2)</f>
        <v>1.34</v>
      </c>
      <c r="Q249" s="10">
        <f>IFERROR(Table1[[#This Row],[pledged]]/Table1[[#This Row],[backers_count]],0)</f>
        <v>108.14516129032258</v>
      </c>
      <c r="R249" s="15">
        <f t="shared" si="6"/>
        <v>40430.604328703703</v>
      </c>
      <c r="S249" s="15">
        <f t="shared" si="7"/>
        <v>40467.152083333334</v>
      </c>
      <c r="T249">
        <f>YEAR(Table1[[#This Row],[Date Created Conversion]])</f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8">
        <f>ROUND(Table1[[#This Row],[pledged]]/Table1[[#This Row],[goal]],2)</f>
        <v>1.01</v>
      </c>
      <c r="Q250" s="10">
        <f>IFERROR(Table1[[#This Row],[pledged]]/Table1[[#This Row],[backers_count]],0)</f>
        <v>589.95205479452056</v>
      </c>
      <c r="R250" s="15">
        <f t="shared" si="6"/>
        <v>40870.774409722224</v>
      </c>
      <c r="S250" s="15">
        <f t="shared" si="7"/>
        <v>40915.774409722224</v>
      </c>
      <c r="T250">
        <f>YEAR(Table1[[#This Row],[Date Created Conversion]])</f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8">
        <f>ROUND(Table1[[#This Row],[pledged]]/Table1[[#This Row],[goal]],2)</f>
        <v>1.1299999999999999</v>
      </c>
      <c r="Q251" s="10">
        <f>IFERROR(Table1[[#This Row],[pledged]]/Table1[[#This Row],[backers_count]],0)</f>
        <v>48.051063829787232</v>
      </c>
      <c r="R251" s="15">
        <f t="shared" si="6"/>
        <v>40332.923842592594</v>
      </c>
      <c r="S251" s="15">
        <f t="shared" si="7"/>
        <v>40412.736111111109</v>
      </c>
      <c r="T251">
        <f>YEAR(Table1[[#This Row],[Date Created Conversion]])</f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8">
        <f>ROUND(Table1[[#This Row],[pledged]]/Table1[[#This Row],[goal]],2)</f>
        <v>1.06</v>
      </c>
      <c r="Q252" s="10">
        <f>IFERROR(Table1[[#This Row],[pledged]]/Table1[[#This Row],[backers_count]],0)</f>
        <v>72.482837528604122</v>
      </c>
      <c r="R252" s="15">
        <f t="shared" si="6"/>
        <v>41401.565868055557</v>
      </c>
      <c r="S252" s="15">
        <f t="shared" si="7"/>
        <v>41431.565868055557</v>
      </c>
      <c r="T252">
        <f>YEAR(Table1[[#This Row],[Date Created Conversion]])</f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8">
        <f>ROUND(Table1[[#This Row],[pledged]]/Table1[[#This Row],[goal]],2)</f>
        <v>1.26</v>
      </c>
      <c r="Q253" s="10">
        <f>IFERROR(Table1[[#This Row],[pledged]]/Table1[[#This Row],[backers_count]],0)</f>
        <v>57.077922077922075</v>
      </c>
      <c r="R253" s="15">
        <f t="shared" si="6"/>
        <v>41013.787569444445</v>
      </c>
      <c r="S253" s="15">
        <f t="shared" si="7"/>
        <v>41045.791666666664</v>
      </c>
      <c r="T253">
        <f>YEAR(Table1[[#This Row],[Date Created Conversion]])</f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8">
        <f>ROUND(Table1[[#This Row],[pledged]]/Table1[[#This Row],[goal]],2)</f>
        <v>1.85</v>
      </c>
      <c r="Q254" s="10">
        <f>IFERROR(Table1[[#This Row],[pledged]]/Table1[[#This Row],[backers_count]],0)</f>
        <v>85.444444444444443</v>
      </c>
      <c r="R254" s="15">
        <f t="shared" si="6"/>
        <v>40266.662708333337</v>
      </c>
      <c r="S254" s="15">
        <f t="shared" si="7"/>
        <v>40330.165972222225</v>
      </c>
      <c r="T254">
        <f>YEAR(Table1[[#This Row],[Date Created Conversion]])</f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8">
        <f>ROUND(Table1[[#This Row],[pledged]]/Table1[[#This Row],[goal]],2)</f>
        <v>1.01</v>
      </c>
      <c r="Q255" s="10">
        <f>IFERROR(Table1[[#This Row],[pledged]]/Table1[[#This Row],[backers_count]],0)</f>
        <v>215.85714285714286</v>
      </c>
      <c r="R255" s="15">
        <f t="shared" si="6"/>
        <v>40924.650868055556</v>
      </c>
      <c r="S255" s="15">
        <f t="shared" si="7"/>
        <v>40954.650868055556</v>
      </c>
      <c r="T255">
        <f>YEAR(Table1[[#This Row],[Date Created Conversion]])</f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8">
        <f>ROUND(Table1[[#This Row],[pledged]]/Table1[[#This Row],[goal]],2)</f>
        <v>1.17</v>
      </c>
      <c r="Q256" s="10">
        <f>IFERROR(Table1[[#This Row],[pledged]]/Table1[[#This Row],[backers_count]],0)</f>
        <v>89.38643312101911</v>
      </c>
      <c r="R256" s="15">
        <f t="shared" si="6"/>
        <v>42263.952662037031</v>
      </c>
      <c r="S256" s="15">
        <f t="shared" si="7"/>
        <v>42294.083333333328</v>
      </c>
      <c r="T256">
        <f>YEAR(Table1[[#This Row],[Date Created Conversion]])</f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8">
        <f>ROUND(Table1[[#This Row],[pledged]]/Table1[[#This Row],[goal]],2)</f>
        <v>1.07</v>
      </c>
      <c r="Q257" s="10">
        <f>IFERROR(Table1[[#This Row],[pledged]]/Table1[[#This Row],[backers_count]],0)</f>
        <v>45.418404255319146</v>
      </c>
      <c r="R257" s="15">
        <f t="shared" si="6"/>
        <v>40588.526412037041</v>
      </c>
      <c r="S257" s="15">
        <f t="shared" si="7"/>
        <v>40618.48474537037</v>
      </c>
      <c r="T257">
        <f>YEAR(Table1[[#This Row],[Date Created Conversion]])</f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8">
        <f>ROUND(Table1[[#This Row],[pledged]]/Table1[[#This Row],[goal]],2)</f>
        <v>1.39</v>
      </c>
      <c r="Q258" s="10">
        <f>IFERROR(Table1[[#This Row],[pledged]]/Table1[[#This Row],[backers_count]],0)</f>
        <v>65.756363636363631</v>
      </c>
      <c r="R258" s="15">
        <f t="shared" ref="R258:R321" si="8">(((J258/60)/60)/24)+DATE(1970,1,1)</f>
        <v>41319.769293981481</v>
      </c>
      <c r="S258" s="15">
        <f t="shared" ref="S258:S321" si="9">(((I258/60)/60)/24)+DATE(1970,1,1)</f>
        <v>41349.769293981481</v>
      </c>
      <c r="T258">
        <f>YEAR(Table1[[#This Row],[Date Created Conversion]])</f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8">
        <f>ROUND(Table1[[#This Row],[pledged]]/Table1[[#This Row],[goal]],2)</f>
        <v>1.07</v>
      </c>
      <c r="Q259" s="10">
        <f>IFERROR(Table1[[#This Row],[pledged]]/Table1[[#This Row],[backers_count]],0)</f>
        <v>66.70405357142856</v>
      </c>
      <c r="R259" s="15">
        <f t="shared" si="8"/>
        <v>42479.626875000002</v>
      </c>
      <c r="S259" s="15">
        <f t="shared" si="9"/>
        <v>42509.626875000002</v>
      </c>
      <c r="T259">
        <f>YEAR(Table1[[#This Row],[Date Created Conversion]])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8">
        <f>ROUND(Table1[[#This Row],[pledged]]/Table1[[#This Row],[goal]],2)</f>
        <v>1.91</v>
      </c>
      <c r="Q260" s="10">
        <f>IFERROR(Table1[[#This Row],[pledged]]/Table1[[#This Row],[backers_count]],0)</f>
        <v>83.345930232558146</v>
      </c>
      <c r="R260" s="15">
        <f t="shared" si="8"/>
        <v>40682.051689814813</v>
      </c>
      <c r="S260" s="15">
        <f t="shared" si="9"/>
        <v>40712.051689814813</v>
      </c>
      <c r="T260">
        <f>YEAR(Table1[[#This Row],[Date Created Conversion]])</f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8">
        <f>ROUND(Table1[[#This Row],[pledged]]/Table1[[#This Row],[goal]],2)</f>
        <v>1.32</v>
      </c>
      <c r="Q261" s="10">
        <f>IFERROR(Table1[[#This Row],[pledged]]/Table1[[#This Row],[backers_count]],0)</f>
        <v>105.04609341825902</v>
      </c>
      <c r="R261" s="15">
        <f t="shared" si="8"/>
        <v>42072.738067129627</v>
      </c>
      <c r="S261" s="15">
        <f t="shared" si="9"/>
        <v>42102.738067129627</v>
      </c>
      <c r="T261">
        <f>YEAR(Table1[[#This Row],[Date Created Conversion]])</f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8">
        <f>ROUND(Table1[[#This Row],[pledged]]/Table1[[#This Row],[goal]],2)</f>
        <v>1.06</v>
      </c>
      <c r="Q262" s="10">
        <f>IFERROR(Table1[[#This Row],[pledged]]/Table1[[#This Row],[backers_count]],0)</f>
        <v>120.90909090909091</v>
      </c>
      <c r="R262" s="15">
        <f t="shared" si="8"/>
        <v>40330.755543981482</v>
      </c>
      <c r="S262" s="15">
        <f t="shared" si="9"/>
        <v>40376.415972222225</v>
      </c>
      <c r="T262">
        <f>YEAR(Table1[[#This Row],[Date Created Conversion]])</f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8">
        <f>ROUND(Table1[[#This Row],[pledged]]/Table1[[#This Row],[goal]],2)</f>
        <v>1.07</v>
      </c>
      <c r="Q263" s="10">
        <f>IFERROR(Table1[[#This Row],[pledged]]/Table1[[#This Row],[backers_count]],0)</f>
        <v>97.63636363636364</v>
      </c>
      <c r="R263" s="15">
        <f t="shared" si="8"/>
        <v>41017.885462962964</v>
      </c>
      <c r="S263" s="15">
        <f t="shared" si="9"/>
        <v>41067.621527777781</v>
      </c>
      <c r="T263">
        <f>YEAR(Table1[[#This Row],[Date Created Conversion]])</f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8">
        <f>ROUND(Table1[[#This Row],[pledged]]/Table1[[#This Row],[goal]],2)</f>
        <v>2.4</v>
      </c>
      <c r="Q264" s="10">
        <f>IFERROR(Table1[[#This Row],[pledged]]/Table1[[#This Row],[backers_count]],0)</f>
        <v>41.379310344827587</v>
      </c>
      <c r="R264" s="15">
        <f t="shared" si="8"/>
        <v>40555.24800925926</v>
      </c>
      <c r="S264" s="15">
        <f t="shared" si="9"/>
        <v>40600.24800925926</v>
      </c>
      <c r="T264">
        <f>YEAR(Table1[[#This Row],[Date Created Conversion]])</f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8">
        <f>ROUND(Table1[[#This Row],[pledged]]/Table1[[#This Row],[goal]],2)</f>
        <v>1.18</v>
      </c>
      <c r="Q265" s="10">
        <f>IFERROR(Table1[[#This Row],[pledged]]/Table1[[#This Row],[backers_count]],0)</f>
        <v>30.654485981308412</v>
      </c>
      <c r="R265" s="15">
        <f t="shared" si="8"/>
        <v>41149.954791666663</v>
      </c>
      <c r="S265" s="15">
        <f t="shared" si="9"/>
        <v>41179.954791666663</v>
      </c>
      <c r="T265">
        <f>YEAR(Table1[[#This Row],[Date Created Conversion]])</f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8">
        <f>ROUND(Table1[[#This Row],[pledged]]/Table1[[#This Row],[goal]],2)</f>
        <v>1.18</v>
      </c>
      <c r="Q266" s="10">
        <f>IFERROR(Table1[[#This Row],[pledged]]/Table1[[#This Row],[backers_count]],0)</f>
        <v>64.945054945054949</v>
      </c>
      <c r="R266" s="15">
        <f t="shared" si="8"/>
        <v>41010.620312500003</v>
      </c>
      <c r="S266" s="15">
        <f t="shared" si="9"/>
        <v>41040.620312500003</v>
      </c>
      <c r="T266">
        <f>YEAR(Table1[[#This Row],[Date Created Conversion]])</f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8">
        <f>ROUND(Table1[[#This Row],[pledged]]/Table1[[#This Row],[goal]],2)</f>
        <v>1.1100000000000001</v>
      </c>
      <c r="Q267" s="10">
        <f>IFERROR(Table1[[#This Row],[pledged]]/Table1[[#This Row],[backers_count]],0)</f>
        <v>95.775862068965523</v>
      </c>
      <c r="R267" s="15">
        <f t="shared" si="8"/>
        <v>40267.245717592588</v>
      </c>
      <c r="S267" s="15">
        <f t="shared" si="9"/>
        <v>40308.844444444447</v>
      </c>
      <c r="T267">
        <f>YEAR(Table1[[#This Row],[Date Created Conversion]])</f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8">
        <f>ROUND(Table1[[#This Row],[pledged]]/Table1[[#This Row],[goal]],2)</f>
        <v>1.46</v>
      </c>
      <c r="Q268" s="10">
        <f>IFERROR(Table1[[#This Row],[pledged]]/Table1[[#This Row],[backers_count]],0)</f>
        <v>40.416666666666664</v>
      </c>
      <c r="R268" s="15">
        <f t="shared" si="8"/>
        <v>40205.174849537041</v>
      </c>
      <c r="S268" s="15">
        <f t="shared" si="9"/>
        <v>40291.160416666666</v>
      </c>
      <c r="T268">
        <f>YEAR(Table1[[#This Row],[Date Created Conversion]])</f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8">
        <f>ROUND(Table1[[#This Row],[pledged]]/Table1[[#This Row],[goal]],2)</f>
        <v>1.32</v>
      </c>
      <c r="Q269" s="10">
        <f>IFERROR(Table1[[#This Row],[pledged]]/Table1[[#This Row],[backers_count]],0)</f>
        <v>78.578424242424248</v>
      </c>
      <c r="R269" s="15">
        <f t="shared" si="8"/>
        <v>41785.452534722222</v>
      </c>
      <c r="S269" s="15">
        <f t="shared" si="9"/>
        <v>41815.452534722222</v>
      </c>
      <c r="T269">
        <f>YEAR(Table1[[#This Row],[Date Created Conversion]])</f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8">
        <f>ROUND(Table1[[#This Row],[pledged]]/Table1[[#This Row],[goal]],2)</f>
        <v>1.1100000000000001</v>
      </c>
      <c r="Q270" s="10">
        <f>IFERROR(Table1[[#This Row],[pledged]]/Table1[[#This Row],[backers_count]],0)</f>
        <v>50.18018018018018</v>
      </c>
      <c r="R270" s="15">
        <f t="shared" si="8"/>
        <v>40809.15252314815</v>
      </c>
      <c r="S270" s="15">
        <f t="shared" si="9"/>
        <v>40854.194189814814</v>
      </c>
      <c r="T270">
        <f>YEAR(Table1[[#This Row],[Date Created Conversion]])</f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8">
        <f>ROUND(Table1[[#This Row],[pledged]]/Table1[[#This Row],[goal]],2)</f>
        <v>1.47</v>
      </c>
      <c r="Q271" s="10">
        <f>IFERROR(Table1[[#This Row],[pledged]]/Table1[[#This Row],[backers_count]],0)</f>
        <v>92.251735588972423</v>
      </c>
      <c r="R271" s="15">
        <f t="shared" si="8"/>
        <v>42758.197013888886</v>
      </c>
      <c r="S271" s="15">
        <f t="shared" si="9"/>
        <v>42788.197013888886</v>
      </c>
      <c r="T271">
        <f>YEAR(Table1[[#This Row],[Date Created Conversion]])</f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8">
        <f>ROUND(Table1[[#This Row],[pledged]]/Table1[[#This Row],[goal]],2)</f>
        <v>1.53</v>
      </c>
      <c r="Q272" s="10">
        <f>IFERROR(Table1[[#This Row],[pledged]]/Table1[[#This Row],[backers_count]],0)</f>
        <v>57.540983606557376</v>
      </c>
      <c r="R272" s="15">
        <f t="shared" si="8"/>
        <v>40637.866550925923</v>
      </c>
      <c r="S272" s="15">
        <f t="shared" si="9"/>
        <v>40688.166666666664</v>
      </c>
      <c r="T272">
        <f>YEAR(Table1[[#This Row],[Date Created Conversion]])</f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8">
        <f>ROUND(Table1[[#This Row],[pledged]]/Table1[[#This Row],[goal]],2)</f>
        <v>1.05</v>
      </c>
      <c r="Q273" s="10">
        <f>IFERROR(Table1[[#This Row],[pledged]]/Table1[[#This Row],[backers_count]],0)</f>
        <v>109.42160278745645</v>
      </c>
      <c r="R273" s="15">
        <f t="shared" si="8"/>
        <v>41612.10024305556</v>
      </c>
      <c r="S273" s="15">
        <f t="shared" si="9"/>
        <v>41641.333333333336</v>
      </c>
      <c r="T273">
        <f>YEAR(Table1[[#This Row],[Date Created Conversion]])</f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8">
        <f>ROUND(Table1[[#This Row],[pledged]]/Table1[[#This Row],[goal]],2)</f>
        <v>1.77</v>
      </c>
      <c r="Q274" s="10">
        <f>IFERROR(Table1[[#This Row],[pledged]]/Table1[[#This Row],[backers_count]],0)</f>
        <v>81.892461538461546</v>
      </c>
      <c r="R274" s="15">
        <f t="shared" si="8"/>
        <v>40235.900358796294</v>
      </c>
      <c r="S274" s="15">
        <f t="shared" si="9"/>
        <v>40296.78402777778</v>
      </c>
      <c r="T274">
        <f>YEAR(Table1[[#This Row],[Date Created Conversion]])</f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8">
        <f>ROUND(Table1[[#This Row],[pledged]]/Table1[[#This Row],[goal]],2)</f>
        <v>1.08</v>
      </c>
      <c r="Q275" s="10">
        <f>IFERROR(Table1[[#This Row],[pledged]]/Table1[[#This Row],[backers_count]],0)</f>
        <v>45.667711864406776</v>
      </c>
      <c r="R275" s="15">
        <f t="shared" si="8"/>
        <v>40697.498449074075</v>
      </c>
      <c r="S275" s="15">
        <f t="shared" si="9"/>
        <v>40727.498449074075</v>
      </c>
      <c r="T275">
        <f>YEAR(Table1[[#This Row],[Date Created Conversion]])</f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8">
        <f>ROUND(Table1[[#This Row],[pledged]]/Table1[[#This Row],[goal]],2)</f>
        <v>1.56</v>
      </c>
      <c r="Q276" s="10">
        <f>IFERROR(Table1[[#This Row],[pledged]]/Table1[[#This Row],[backers_count]],0)</f>
        <v>55.221238938053098</v>
      </c>
      <c r="R276" s="15">
        <f t="shared" si="8"/>
        <v>40969.912372685183</v>
      </c>
      <c r="S276" s="15">
        <f t="shared" si="9"/>
        <v>41004.290972222225</v>
      </c>
      <c r="T276">
        <f>YEAR(Table1[[#This Row],[Date Created Conversion]])</f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8">
        <f>ROUND(Table1[[#This Row],[pledged]]/Table1[[#This Row],[goal]],2)</f>
        <v>1.08</v>
      </c>
      <c r="Q277" s="10">
        <f>IFERROR(Table1[[#This Row],[pledged]]/Table1[[#This Row],[backers_count]],0)</f>
        <v>65.298192771084331</v>
      </c>
      <c r="R277" s="15">
        <f t="shared" si="8"/>
        <v>41193.032013888893</v>
      </c>
      <c r="S277" s="15">
        <f t="shared" si="9"/>
        <v>41223.073680555557</v>
      </c>
      <c r="T277">
        <f>YEAR(Table1[[#This Row],[Date Created Conversion]])</f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8">
        <f>ROUND(Table1[[#This Row],[pledged]]/Table1[[#This Row],[goal]],2)</f>
        <v>1.48</v>
      </c>
      <c r="Q278" s="10">
        <f>IFERROR(Table1[[#This Row],[pledged]]/Table1[[#This Row],[backers_count]],0)</f>
        <v>95.225806451612897</v>
      </c>
      <c r="R278" s="15">
        <f t="shared" si="8"/>
        <v>40967.081874999996</v>
      </c>
      <c r="S278" s="15">
        <f t="shared" si="9"/>
        <v>41027.040208333332</v>
      </c>
      <c r="T278">
        <f>YEAR(Table1[[#This Row],[Date Created Conversion]])</f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8">
        <f>ROUND(Table1[[#This Row],[pledged]]/Table1[[#This Row],[goal]],2)</f>
        <v>1.1000000000000001</v>
      </c>
      <c r="Q279" s="10">
        <f>IFERROR(Table1[[#This Row],[pledged]]/Table1[[#This Row],[backers_count]],0)</f>
        <v>75.444794952681391</v>
      </c>
      <c r="R279" s="15">
        <f t="shared" si="8"/>
        <v>42117.891423611116</v>
      </c>
      <c r="S279" s="15">
        <f t="shared" si="9"/>
        <v>42147.891423611116</v>
      </c>
      <c r="T279">
        <f>YEAR(Table1[[#This Row],[Date Created Conversion]])</f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8">
        <f>ROUND(Table1[[#This Row],[pledged]]/Table1[[#This Row],[goal]],2)</f>
        <v>1.5</v>
      </c>
      <c r="Q280" s="10">
        <f>IFERROR(Table1[[#This Row],[pledged]]/Table1[[#This Row],[backers_count]],0)</f>
        <v>97.816867469879512</v>
      </c>
      <c r="R280" s="15">
        <f t="shared" si="8"/>
        <v>41164.040960648148</v>
      </c>
      <c r="S280" s="15">
        <f t="shared" si="9"/>
        <v>41194.040960648148</v>
      </c>
      <c r="T280">
        <f>YEAR(Table1[[#This Row],[Date Created Conversion]])</f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8">
        <f>ROUND(Table1[[#This Row],[pledged]]/Table1[[#This Row],[goal]],2)</f>
        <v>1.57</v>
      </c>
      <c r="Q281" s="10">
        <f>IFERROR(Table1[[#This Row],[pledged]]/Table1[[#This Row],[backers_count]],0)</f>
        <v>87.685606557377056</v>
      </c>
      <c r="R281" s="15">
        <f t="shared" si="8"/>
        <v>42759.244166666671</v>
      </c>
      <c r="S281" s="15">
        <f t="shared" si="9"/>
        <v>42793.084027777775</v>
      </c>
      <c r="T281">
        <f>YEAR(Table1[[#This Row],[Date Created Conversion]])</f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8">
        <f>ROUND(Table1[[#This Row],[pledged]]/Table1[[#This Row],[goal]],2)</f>
        <v>1.56</v>
      </c>
      <c r="Q282" s="10">
        <f>IFERROR(Table1[[#This Row],[pledged]]/Table1[[#This Row],[backers_count]],0)</f>
        <v>54.748948106591868</v>
      </c>
      <c r="R282" s="15">
        <f t="shared" si="8"/>
        <v>41744.590682870366</v>
      </c>
      <c r="S282" s="15">
        <f t="shared" si="9"/>
        <v>41789.590682870366</v>
      </c>
      <c r="T282">
        <f>YEAR(Table1[[#This Row],[Date Created Conversion]])</f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8">
        <f>ROUND(Table1[[#This Row],[pledged]]/Table1[[#This Row],[goal]],2)</f>
        <v>1.21</v>
      </c>
      <c r="Q283" s="10">
        <f>IFERROR(Table1[[#This Row],[pledged]]/Table1[[#This Row],[backers_count]],0)</f>
        <v>83.953417721518989</v>
      </c>
      <c r="R283" s="15">
        <f t="shared" si="8"/>
        <v>39950.163344907407</v>
      </c>
      <c r="S283" s="15">
        <f t="shared" si="9"/>
        <v>40035.80972222222</v>
      </c>
      <c r="T283">
        <f>YEAR(Table1[[#This Row],[Date Created Conversion]])</f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8">
        <f>ROUND(Table1[[#This Row],[pledged]]/Table1[[#This Row],[goal]],2)</f>
        <v>1.01</v>
      </c>
      <c r="Q284" s="10">
        <f>IFERROR(Table1[[#This Row],[pledged]]/Table1[[#This Row],[backers_count]],0)</f>
        <v>254.38547486033519</v>
      </c>
      <c r="R284" s="15">
        <f t="shared" si="8"/>
        <v>40194.920046296298</v>
      </c>
      <c r="S284" s="15">
        <f t="shared" si="9"/>
        <v>40231.916666666664</v>
      </c>
      <c r="T284">
        <f>YEAR(Table1[[#This Row],[Date Created Conversion]])</f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8">
        <f>ROUND(Table1[[#This Row],[pledged]]/Table1[[#This Row],[goal]],2)</f>
        <v>1.1399999999999999</v>
      </c>
      <c r="Q285" s="10">
        <f>IFERROR(Table1[[#This Row],[pledged]]/Table1[[#This Row],[backers_count]],0)</f>
        <v>101.8269801980198</v>
      </c>
      <c r="R285" s="15">
        <f t="shared" si="8"/>
        <v>40675.71</v>
      </c>
      <c r="S285" s="15">
        <f t="shared" si="9"/>
        <v>40695.207638888889</v>
      </c>
      <c r="T285">
        <f>YEAR(Table1[[#This Row],[Date Created Conversion]])</f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8">
        <f>ROUND(Table1[[#This Row],[pledged]]/Table1[[#This Row],[goal]],2)</f>
        <v>1.05</v>
      </c>
      <c r="Q286" s="10">
        <f>IFERROR(Table1[[#This Row],[pledged]]/Table1[[#This Row],[backers_count]],0)</f>
        <v>55.066394736842106</v>
      </c>
      <c r="R286" s="15">
        <f t="shared" si="8"/>
        <v>40904.738194444442</v>
      </c>
      <c r="S286" s="15">
        <f t="shared" si="9"/>
        <v>40929.738194444442</v>
      </c>
      <c r="T286">
        <f>YEAR(Table1[[#This Row],[Date Created Conversion]])</f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8">
        <f>ROUND(Table1[[#This Row],[pledged]]/Table1[[#This Row],[goal]],2)</f>
        <v>2.29</v>
      </c>
      <c r="Q287" s="10">
        <f>IFERROR(Table1[[#This Row],[pledged]]/Table1[[#This Row],[backers_count]],0)</f>
        <v>56.901438721136763</v>
      </c>
      <c r="R287" s="15">
        <f t="shared" si="8"/>
        <v>41506.756111111114</v>
      </c>
      <c r="S287" s="15">
        <f t="shared" si="9"/>
        <v>41536.756111111114</v>
      </c>
      <c r="T287">
        <f>YEAR(Table1[[#This Row],[Date Created Conversion]])</f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8">
        <f>ROUND(Table1[[#This Row],[pledged]]/Table1[[#This Row],[goal]],2)</f>
        <v>1.0900000000000001</v>
      </c>
      <c r="Q288" s="10">
        <f>IFERROR(Table1[[#This Row],[pledged]]/Table1[[#This Row],[backers_count]],0)</f>
        <v>121.28148148148148</v>
      </c>
      <c r="R288" s="15">
        <f t="shared" si="8"/>
        <v>41313.816249999996</v>
      </c>
      <c r="S288" s="15">
        <f t="shared" si="9"/>
        <v>41358.774583333332</v>
      </c>
      <c r="T288">
        <f>YEAR(Table1[[#This Row],[Date Created Conversion]])</f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8">
        <f>ROUND(Table1[[#This Row],[pledged]]/Table1[[#This Row],[goal]],2)</f>
        <v>1.76</v>
      </c>
      <c r="Q289" s="10">
        <f>IFERROR(Table1[[#This Row],[pledged]]/Table1[[#This Row],[backers_count]],0)</f>
        <v>91.189655172413794</v>
      </c>
      <c r="R289" s="15">
        <f t="shared" si="8"/>
        <v>41184.277986111112</v>
      </c>
      <c r="S289" s="15">
        <f t="shared" si="9"/>
        <v>41215.166666666664</v>
      </c>
      <c r="T289">
        <f>YEAR(Table1[[#This Row],[Date Created Conversion]])</f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8">
        <f>ROUND(Table1[[#This Row],[pledged]]/Table1[[#This Row],[goal]],2)</f>
        <v>1.03</v>
      </c>
      <c r="Q290" s="10">
        <f>IFERROR(Table1[[#This Row],[pledged]]/Table1[[#This Row],[backers_count]],0)</f>
        <v>115.44812080536913</v>
      </c>
      <c r="R290" s="15">
        <f t="shared" si="8"/>
        <v>41051.168900462959</v>
      </c>
      <c r="S290" s="15">
        <f t="shared" si="9"/>
        <v>41086.168900462959</v>
      </c>
      <c r="T290">
        <f>YEAR(Table1[[#This Row],[Date Created Conversion]])</f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8">
        <f>ROUND(Table1[[#This Row],[pledged]]/Table1[[#This Row],[goal]],2)</f>
        <v>1.05</v>
      </c>
      <c r="Q291" s="10">
        <f>IFERROR(Table1[[#This Row],[pledged]]/Table1[[#This Row],[backers_count]],0)</f>
        <v>67.771551724137936</v>
      </c>
      <c r="R291" s="15">
        <f t="shared" si="8"/>
        <v>41550.456412037034</v>
      </c>
      <c r="S291" s="15">
        <f t="shared" si="9"/>
        <v>41580.456412037034</v>
      </c>
      <c r="T291">
        <f>YEAR(Table1[[#This Row],[Date Created Conversion]])</f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8">
        <f>ROUND(Table1[[#This Row],[pledged]]/Table1[[#This Row],[goal]],2)</f>
        <v>1.07</v>
      </c>
      <c r="Q292" s="10">
        <f>IFERROR(Table1[[#This Row],[pledged]]/Table1[[#This Row],[backers_count]],0)</f>
        <v>28.576190476190476</v>
      </c>
      <c r="R292" s="15">
        <f t="shared" si="8"/>
        <v>40526.36917824074</v>
      </c>
      <c r="S292" s="15">
        <f t="shared" si="9"/>
        <v>40576.332638888889</v>
      </c>
      <c r="T292">
        <f>YEAR(Table1[[#This Row],[Date Created Conversion]])</f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8">
        <f>ROUND(Table1[[#This Row],[pledged]]/Table1[[#This Row],[goal]],2)</f>
        <v>1.2</v>
      </c>
      <c r="Q293" s="10">
        <f>IFERROR(Table1[[#This Row],[pledged]]/Table1[[#This Row],[backers_count]],0)</f>
        <v>46.8828125</v>
      </c>
      <c r="R293" s="15">
        <f t="shared" si="8"/>
        <v>41376.769050925926</v>
      </c>
      <c r="S293" s="15">
        <f t="shared" si="9"/>
        <v>41395.000694444447</v>
      </c>
      <c r="T293">
        <f>YEAR(Table1[[#This Row],[Date Created Conversion]])</f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8">
        <f>ROUND(Table1[[#This Row],[pledged]]/Table1[[#This Row],[goal]],2)</f>
        <v>1.02</v>
      </c>
      <c r="Q294" s="10">
        <f>IFERROR(Table1[[#This Row],[pledged]]/Table1[[#This Row],[backers_count]],0)</f>
        <v>154.42231237322514</v>
      </c>
      <c r="R294" s="15">
        <f t="shared" si="8"/>
        <v>40812.803229166668</v>
      </c>
      <c r="S294" s="15">
        <f t="shared" si="9"/>
        <v>40845.165972222225</v>
      </c>
      <c r="T294">
        <f>YEAR(Table1[[#This Row],[Date Created Conversion]])</f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8">
        <f>ROUND(Table1[[#This Row],[pledged]]/Table1[[#This Row],[goal]],2)</f>
        <v>1.01</v>
      </c>
      <c r="Q295" s="10">
        <f>IFERROR(Table1[[#This Row],[pledged]]/Table1[[#This Row],[backers_count]],0)</f>
        <v>201.22137404580153</v>
      </c>
      <c r="R295" s="15">
        <f t="shared" si="8"/>
        <v>41719.667986111112</v>
      </c>
      <c r="S295" s="15">
        <f t="shared" si="9"/>
        <v>41749.667986111112</v>
      </c>
      <c r="T295">
        <f>YEAR(Table1[[#This Row],[Date Created Conversion]])</f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8">
        <f>ROUND(Table1[[#This Row],[pledged]]/Table1[[#This Row],[goal]],2)</f>
        <v>1</v>
      </c>
      <c r="Q296" s="10">
        <f>IFERROR(Table1[[#This Row],[pledged]]/Table1[[#This Row],[backers_count]],0)</f>
        <v>100</v>
      </c>
      <c r="R296" s="15">
        <f t="shared" si="8"/>
        <v>40343.084421296298</v>
      </c>
      <c r="S296" s="15">
        <f t="shared" si="9"/>
        <v>40378.666666666664</v>
      </c>
      <c r="T296">
        <f>YEAR(Table1[[#This Row],[Date Created Conversion]])</f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8">
        <f>ROUND(Table1[[#This Row],[pledged]]/Table1[[#This Row],[goal]],2)</f>
        <v>1.33</v>
      </c>
      <c r="Q297" s="10">
        <f>IFERROR(Table1[[#This Row],[pledged]]/Table1[[#This Row],[backers_count]],0)</f>
        <v>100.08204511278196</v>
      </c>
      <c r="R297" s="15">
        <f t="shared" si="8"/>
        <v>41519.004733796297</v>
      </c>
      <c r="S297" s="15">
        <f t="shared" si="9"/>
        <v>41579</v>
      </c>
      <c r="T297">
        <f>YEAR(Table1[[#This Row],[Date Created Conversion]])</f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8">
        <f>ROUND(Table1[[#This Row],[pledged]]/Table1[[#This Row],[goal]],2)</f>
        <v>1.19</v>
      </c>
      <c r="Q298" s="10">
        <f>IFERROR(Table1[[#This Row],[pledged]]/Table1[[#This Row],[backers_count]],0)</f>
        <v>230.08953488372092</v>
      </c>
      <c r="R298" s="15">
        <f t="shared" si="8"/>
        <v>41134.475497685184</v>
      </c>
      <c r="S298" s="15">
        <f t="shared" si="9"/>
        <v>41159.475497685184</v>
      </c>
      <c r="T298">
        <f>YEAR(Table1[[#This Row],[Date Created Conversion]])</f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8">
        <f>ROUND(Table1[[#This Row],[pledged]]/Table1[[#This Row],[goal]],2)</f>
        <v>1.01</v>
      </c>
      <c r="Q299" s="10">
        <f>IFERROR(Table1[[#This Row],[pledged]]/Table1[[#This Row],[backers_count]],0)</f>
        <v>141.74647887323943</v>
      </c>
      <c r="R299" s="15">
        <f t="shared" si="8"/>
        <v>42089.72802083334</v>
      </c>
      <c r="S299" s="15">
        <f t="shared" si="9"/>
        <v>42125.165972222225</v>
      </c>
      <c r="T299">
        <f>YEAR(Table1[[#This Row],[Date Created Conversion]])</f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8">
        <f>ROUND(Table1[[#This Row],[pledged]]/Table1[[#This Row],[goal]],2)</f>
        <v>1.0900000000000001</v>
      </c>
      <c r="Q300" s="10">
        <f>IFERROR(Table1[[#This Row],[pledged]]/Table1[[#This Row],[backers_count]],0)</f>
        <v>56.344351395730705</v>
      </c>
      <c r="R300" s="15">
        <f t="shared" si="8"/>
        <v>41709.463518518518</v>
      </c>
      <c r="S300" s="15">
        <f t="shared" si="9"/>
        <v>41768.875</v>
      </c>
      <c r="T300">
        <f>YEAR(Table1[[#This Row],[Date Created Conversion]])</f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8">
        <f>ROUND(Table1[[#This Row],[pledged]]/Table1[[#This Row],[goal]],2)</f>
        <v>1.79</v>
      </c>
      <c r="Q301" s="10">
        <f>IFERROR(Table1[[#This Row],[pledged]]/Table1[[#This Row],[backers_count]],0)</f>
        <v>73.341188524590166</v>
      </c>
      <c r="R301" s="15">
        <f t="shared" si="8"/>
        <v>40469.225231481483</v>
      </c>
      <c r="S301" s="15">
        <f t="shared" si="9"/>
        <v>40499.266898148147</v>
      </c>
      <c r="T301">
        <f>YEAR(Table1[[#This Row],[Date Created Conversion]])</f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8">
        <f>ROUND(Table1[[#This Row],[pledged]]/Table1[[#This Row],[goal]],2)</f>
        <v>1.02</v>
      </c>
      <c r="Q302" s="10">
        <f>IFERROR(Table1[[#This Row],[pledged]]/Table1[[#This Row],[backers_count]],0)</f>
        <v>85.337785234899329</v>
      </c>
      <c r="R302" s="15">
        <f t="shared" si="8"/>
        <v>40626.959930555553</v>
      </c>
      <c r="S302" s="15">
        <f t="shared" si="9"/>
        <v>40657.959930555553</v>
      </c>
      <c r="T302">
        <f>YEAR(Table1[[#This Row],[Date Created Conversion]])</f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8">
        <f>ROUND(Table1[[#This Row],[pledged]]/Table1[[#This Row],[goal]],2)</f>
        <v>1.19</v>
      </c>
      <c r="Q303" s="10">
        <f>IFERROR(Table1[[#This Row],[pledged]]/Table1[[#This Row],[backers_count]],0)</f>
        <v>61.496215139442228</v>
      </c>
      <c r="R303" s="15">
        <f t="shared" si="8"/>
        <v>41312.737673611111</v>
      </c>
      <c r="S303" s="15">
        <f t="shared" si="9"/>
        <v>41352.696006944447</v>
      </c>
      <c r="T303">
        <f>YEAR(Table1[[#This Row],[Date Created Conversion]])</f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8">
        <f>ROUND(Table1[[#This Row],[pledged]]/Table1[[#This Row],[goal]],2)</f>
        <v>1</v>
      </c>
      <c r="Q304" s="10">
        <f>IFERROR(Table1[[#This Row],[pledged]]/Table1[[#This Row],[backers_count]],0)</f>
        <v>93.018518518518519</v>
      </c>
      <c r="R304" s="15">
        <f t="shared" si="8"/>
        <v>40933.856921296298</v>
      </c>
      <c r="S304" s="15">
        <f t="shared" si="9"/>
        <v>40963.856921296298</v>
      </c>
      <c r="T304">
        <f>YEAR(Table1[[#This Row],[Date Created Conversion]])</f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8">
        <f>ROUND(Table1[[#This Row],[pledged]]/Table1[[#This Row],[goal]],2)</f>
        <v>1.37</v>
      </c>
      <c r="Q305" s="10">
        <f>IFERROR(Table1[[#This Row],[pledged]]/Table1[[#This Row],[backers_count]],0)</f>
        <v>50.292682926829265</v>
      </c>
      <c r="R305" s="15">
        <f t="shared" si="8"/>
        <v>41032.071134259262</v>
      </c>
      <c r="S305" s="15">
        <f t="shared" si="9"/>
        <v>41062.071134259262</v>
      </c>
      <c r="T305">
        <f>YEAR(Table1[[#This Row],[Date Created Conversion]])</f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8">
        <f>ROUND(Table1[[#This Row],[pledged]]/Table1[[#This Row],[goal]],2)</f>
        <v>2.3199999999999998</v>
      </c>
      <c r="Q306" s="10">
        <f>IFERROR(Table1[[#This Row],[pledged]]/Table1[[#This Row],[backers_count]],0)</f>
        <v>106.43243243243244</v>
      </c>
      <c r="R306" s="15">
        <f t="shared" si="8"/>
        <v>41114.094872685186</v>
      </c>
      <c r="S306" s="15">
        <f t="shared" si="9"/>
        <v>41153.083333333336</v>
      </c>
      <c r="T306">
        <f>YEAR(Table1[[#This Row],[Date Created Conversion]])</f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8">
        <f>ROUND(Table1[[#This Row],[pledged]]/Table1[[#This Row],[goal]],2)</f>
        <v>1.3</v>
      </c>
      <c r="Q307" s="10">
        <f>IFERROR(Table1[[#This Row],[pledged]]/Table1[[#This Row],[backers_count]],0)</f>
        <v>51.719576719576722</v>
      </c>
      <c r="R307" s="15">
        <f t="shared" si="8"/>
        <v>40948.630196759259</v>
      </c>
      <c r="S307" s="15">
        <f t="shared" si="9"/>
        <v>40978.630196759259</v>
      </c>
      <c r="T307">
        <f>YEAR(Table1[[#This Row],[Date Created Conversion]])</f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8">
        <f>ROUND(Table1[[#This Row],[pledged]]/Table1[[#This Row],[goal]],2)</f>
        <v>2.93</v>
      </c>
      <c r="Q308" s="10">
        <f>IFERROR(Table1[[#This Row],[pledged]]/Table1[[#This Row],[backers_count]],0)</f>
        <v>36.612499999999997</v>
      </c>
      <c r="R308" s="15">
        <f t="shared" si="8"/>
        <v>41333.837187500001</v>
      </c>
      <c r="S308" s="15">
        <f t="shared" si="9"/>
        <v>41353.795520833337</v>
      </c>
      <c r="T308">
        <f>YEAR(Table1[[#This Row],[Date Created Conversion]])</f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8">
        <f>ROUND(Table1[[#This Row],[pledged]]/Table1[[#This Row],[goal]],2)</f>
        <v>1.1100000000000001</v>
      </c>
      <c r="Q309" s="10">
        <f>IFERROR(Table1[[#This Row],[pledged]]/Table1[[#This Row],[backers_count]],0)</f>
        <v>42.517361111111114</v>
      </c>
      <c r="R309" s="15">
        <f t="shared" si="8"/>
        <v>41282.944456018515</v>
      </c>
      <c r="S309" s="15">
        <f t="shared" si="9"/>
        <v>41312.944456018515</v>
      </c>
      <c r="T309">
        <f>YEAR(Table1[[#This Row],[Date Created Conversion]])</f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8">
        <f>ROUND(Table1[[#This Row],[pledged]]/Table1[[#This Row],[goal]],2)</f>
        <v>1.06</v>
      </c>
      <c r="Q310" s="10">
        <f>IFERROR(Table1[[#This Row],[pledged]]/Table1[[#This Row],[backers_count]],0)</f>
        <v>62.712871287128714</v>
      </c>
      <c r="R310" s="15">
        <f t="shared" si="8"/>
        <v>40567.694560185184</v>
      </c>
      <c r="S310" s="15">
        <f t="shared" si="9"/>
        <v>40612.694560185184</v>
      </c>
      <c r="T310">
        <f>YEAR(Table1[[#This Row],[Date Created Conversion]])</f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8">
        <f>ROUND(Table1[[#This Row],[pledged]]/Table1[[#This Row],[goal]],2)</f>
        <v>1.19</v>
      </c>
      <c r="Q311" s="10">
        <f>IFERROR(Table1[[#This Row],[pledged]]/Table1[[#This Row],[backers_count]],0)</f>
        <v>89.957983193277315</v>
      </c>
      <c r="R311" s="15">
        <f t="shared" si="8"/>
        <v>41134.751550925925</v>
      </c>
      <c r="S311" s="15">
        <f t="shared" si="9"/>
        <v>41155.751550925925</v>
      </c>
      <c r="T311">
        <f>YEAR(Table1[[#This Row],[Date Created Conversion]])</f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8">
        <f>ROUND(Table1[[#This Row],[pledged]]/Table1[[#This Row],[goal]],2)</f>
        <v>1.04</v>
      </c>
      <c r="Q312" s="10">
        <f>IFERROR(Table1[[#This Row],[pledged]]/Table1[[#This Row],[backers_count]],0)</f>
        <v>28.924722222222222</v>
      </c>
      <c r="R312" s="15">
        <f t="shared" si="8"/>
        <v>40821.183136574073</v>
      </c>
      <c r="S312" s="15">
        <f t="shared" si="9"/>
        <v>40836.083333333336</v>
      </c>
      <c r="T312">
        <f>YEAR(Table1[[#This Row],[Date Created Conversion]])</f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8">
        <f>ROUND(Table1[[#This Row],[pledged]]/Table1[[#This Row],[goal]],2)</f>
        <v>1.04</v>
      </c>
      <c r="Q313" s="10">
        <f>IFERROR(Table1[[#This Row],[pledged]]/Table1[[#This Row],[backers_count]],0)</f>
        <v>138.8022</v>
      </c>
      <c r="R313" s="15">
        <f t="shared" si="8"/>
        <v>40868.219814814816</v>
      </c>
      <c r="S313" s="15">
        <f t="shared" si="9"/>
        <v>40909.332638888889</v>
      </c>
      <c r="T313">
        <f>YEAR(Table1[[#This Row],[Date Created Conversion]])</f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8">
        <f>ROUND(Table1[[#This Row],[pledged]]/Table1[[#This Row],[goal]],2)</f>
        <v>1.1200000000000001</v>
      </c>
      <c r="Q314" s="10">
        <f>IFERROR(Table1[[#This Row],[pledged]]/Table1[[#This Row],[backers_count]],0)</f>
        <v>61.301369863013697</v>
      </c>
      <c r="R314" s="15">
        <f t="shared" si="8"/>
        <v>41348.877685185187</v>
      </c>
      <c r="S314" s="15">
        <f t="shared" si="9"/>
        <v>41378.877685185187</v>
      </c>
      <c r="T314">
        <f>YEAR(Table1[[#This Row],[Date Created Conversion]])</f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8">
        <f>ROUND(Table1[[#This Row],[pledged]]/Table1[[#This Row],[goal]],2)</f>
        <v>1.05</v>
      </c>
      <c r="Q315" s="10">
        <f>IFERROR(Table1[[#This Row],[pledged]]/Table1[[#This Row],[backers_count]],0)</f>
        <v>80.202702702702709</v>
      </c>
      <c r="R315" s="15">
        <f t="shared" si="8"/>
        <v>40357.227939814817</v>
      </c>
      <c r="S315" s="15">
        <f t="shared" si="9"/>
        <v>40401.665972222225</v>
      </c>
      <c r="T315">
        <f>YEAR(Table1[[#This Row],[Date Created Conversion]])</f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8">
        <f>ROUND(Table1[[#This Row],[pledged]]/Table1[[#This Row],[goal]],2)</f>
        <v>3.85</v>
      </c>
      <c r="Q316" s="10">
        <f>IFERROR(Table1[[#This Row],[pledged]]/Table1[[#This Row],[backers_count]],0)</f>
        <v>32.095833333333331</v>
      </c>
      <c r="R316" s="15">
        <f t="shared" si="8"/>
        <v>41304.833194444444</v>
      </c>
      <c r="S316" s="15">
        <f t="shared" si="9"/>
        <v>41334.833194444444</v>
      </c>
      <c r="T316">
        <f>YEAR(Table1[[#This Row],[Date Created Conversion]])</f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8">
        <f>ROUND(Table1[[#This Row],[pledged]]/Table1[[#This Row],[goal]],2)</f>
        <v>1.01</v>
      </c>
      <c r="Q317" s="10">
        <f>IFERROR(Table1[[#This Row],[pledged]]/Table1[[#This Row],[backers_count]],0)</f>
        <v>200.88888888888889</v>
      </c>
      <c r="R317" s="15">
        <f t="shared" si="8"/>
        <v>41113.77238425926</v>
      </c>
      <c r="S317" s="15">
        <f t="shared" si="9"/>
        <v>41143.77238425926</v>
      </c>
      <c r="T317">
        <f>YEAR(Table1[[#This Row],[Date Created Conversion]])</f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8">
        <f>ROUND(Table1[[#This Row],[pledged]]/Table1[[#This Row],[goal]],2)</f>
        <v>1.1399999999999999</v>
      </c>
      <c r="Q318" s="10">
        <f>IFERROR(Table1[[#This Row],[pledged]]/Table1[[#This Row],[backers_count]],0)</f>
        <v>108.01265822784811</v>
      </c>
      <c r="R318" s="15">
        <f t="shared" si="8"/>
        <v>41950.923576388886</v>
      </c>
      <c r="S318" s="15">
        <f t="shared" si="9"/>
        <v>41984.207638888889</v>
      </c>
      <c r="T318">
        <f>YEAR(Table1[[#This Row],[Date Created Conversion]])</f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8">
        <f>ROUND(Table1[[#This Row],[pledged]]/Table1[[#This Row],[goal]],2)</f>
        <v>1.01</v>
      </c>
      <c r="Q319" s="10">
        <f>IFERROR(Table1[[#This Row],[pledged]]/Table1[[#This Row],[backers_count]],0)</f>
        <v>95.699367088607602</v>
      </c>
      <c r="R319" s="15">
        <f t="shared" si="8"/>
        <v>41589.676886574074</v>
      </c>
      <c r="S319" s="15">
        <f t="shared" si="9"/>
        <v>41619.676886574074</v>
      </c>
      <c r="T319">
        <f>YEAR(Table1[[#This Row],[Date Created Conversion]])</f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8">
        <f>ROUND(Table1[[#This Row],[pledged]]/Table1[[#This Row],[goal]],2)</f>
        <v>2.83</v>
      </c>
      <c r="Q320" s="10">
        <f>IFERROR(Table1[[#This Row],[pledged]]/Table1[[#This Row],[backers_count]],0)</f>
        <v>49.880281690140848</v>
      </c>
      <c r="R320" s="15">
        <f t="shared" si="8"/>
        <v>41330.038784722223</v>
      </c>
      <c r="S320" s="15">
        <f t="shared" si="9"/>
        <v>41359.997118055559</v>
      </c>
      <c r="T320">
        <f>YEAR(Table1[[#This Row],[Date Created Conversion]])</f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8">
        <f>ROUND(Table1[[#This Row],[pledged]]/Table1[[#This Row],[goal]],2)</f>
        <v>1.1299999999999999</v>
      </c>
      <c r="Q321" s="10">
        <f>IFERROR(Table1[[#This Row],[pledged]]/Table1[[#This Row],[backers_count]],0)</f>
        <v>110.47058823529412</v>
      </c>
      <c r="R321" s="15">
        <f t="shared" si="8"/>
        <v>40123.83829861111</v>
      </c>
      <c r="S321" s="15">
        <f t="shared" si="9"/>
        <v>40211.332638888889</v>
      </c>
      <c r="T321">
        <f>YEAR(Table1[[#This Row],[Date Created Conversion]])</f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8">
        <f>ROUND(Table1[[#This Row],[pledged]]/Table1[[#This Row],[goal]],2)</f>
        <v>1.07</v>
      </c>
      <c r="Q322" s="10">
        <f>IFERROR(Table1[[#This Row],[pledged]]/Table1[[#This Row],[backers_count]],0)</f>
        <v>134.91139240506328</v>
      </c>
      <c r="R322" s="15">
        <f t="shared" ref="R322:R385" si="10">(((J322/60)/60)/24)+DATE(1970,1,1)</f>
        <v>42331.551307870366</v>
      </c>
      <c r="S322" s="15">
        <f t="shared" ref="S322:S385" si="11">(((I322/60)/60)/24)+DATE(1970,1,1)</f>
        <v>42360.958333333328</v>
      </c>
      <c r="T322">
        <f>YEAR(Table1[[#This Row],[Date Created Conversion]])</f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8">
        <f>ROUND(Table1[[#This Row],[pledged]]/Table1[[#This Row],[goal]],2)</f>
        <v>1.03</v>
      </c>
      <c r="Q323" s="10">
        <f>IFERROR(Table1[[#This Row],[pledged]]/Table1[[#This Row],[backers_count]],0)</f>
        <v>106.62314540059347</v>
      </c>
      <c r="R323" s="15">
        <f t="shared" si="10"/>
        <v>42647.446597222224</v>
      </c>
      <c r="S323" s="15">
        <f t="shared" si="11"/>
        <v>42682.488263888896</v>
      </c>
      <c r="T323">
        <f>YEAR(Table1[[#This Row],[Date Created Conversion]])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8">
        <f>ROUND(Table1[[#This Row],[pledged]]/Table1[[#This Row],[goal]],2)</f>
        <v>1.08</v>
      </c>
      <c r="Q324" s="10">
        <f>IFERROR(Table1[[#This Row],[pledged]]/Table1[[#This Row],[backers_count]],0)</f>
        <v>145.04301075268816</v>
      </c>
      <c r="R324" s="15">
        <f t="shared" si="10"/>
        <v>42473.57</v>
      </c>
      <c r="S324" s="15">
        <f t="shared" si="11"/>
        <v>42503.57</v>
      </c>
      <c r="T324">
        <f>YEAR(Table1[[#This Row],[Date Created Conversion]])</f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8">
        <f>ROUND(Table1[[#This Row],[pledged]]/Table1[[#This Row],[goal]],2)</f>
        <v>1.23</v>
      </c>
      <c r="Q325" s="10">
        <f>IFERROR(Table1[[#This Row],[pledged]]/Table1[[#This Row],[backers_count]],0)</f>
        <v>114.58620689655173</v>
      </c>
      <c r="R325" s="15">
        <f t="shared" si="10"/>
        <v>42697.32136574074</v>
      </c>
      <c r="S325" s="15">
        <f t="shared" si="11"/>
        <v>42725.332638888889</v>
      </c>
      <c r="T325">
        <f>YEAR(Table1[[#This Row],[Date Created Conversion]])</f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8">
        <f>ROUND(Table1[[#This Row],[pledged]]/Table1[[#This Row],[goal]],2)</f>
        <v>1.02</v>
      </c>
      <c r="Q326" s="10">
        <f>IFERROR(Table1[[#This Row],[pledged]]/Table1[[#This Row],[backers_count]],0)</f>
        <v>105.3170731707317</v>
      </c>
      <c r="R326" s="15">
        <f t="shared" si="10"/>
        <v>42184.626250000001</v>
      </c>
      <c r="S326" s="15">
        <f t="shared" si="11"/>
        <v>42217.626250000001</v>
      </c>
      <c r="T326">
        <f>YEAR(Table1[[#This Row],[Date Created Conversion]])</f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8">
        <f>ROUND(Table1[[#This Row],[pledged]]/Table1[[#This Row],[goal]],2)</f>
        <v>1.04</v>
      </c>
      <c r="Q327" s="10">
        <f>IFERROR(Table1[[#This Row],[pledged]]/Table1[[#This Row],[backers_count]],0)</f>
        <v>70.921195652173907</v>
      </c>
      <c r="R327" s="15">
        <f t="shared" si="10"/>
        <v>42689.187881944439</v>
      </c>
      <c r="S327" s="15">
        <f t="shared" si="11"/>
        <v>42724.187881944439</v>
      </c>
      <c r="T327">
        <f>YEAR(Table1[[#This Row],[Date Created Conversion]])</f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8">
        <f>ROUND(Table1[[#This Row],[pledged]]/Table1[[#This Row],[goal]],2)</f>
        <v>1.1299999999999999</v>
      </c>
      <c r="Q328" s="10">
        <f>IFERROR(Table1[[#This Row],[pledged]]/Table1[[#This Row],[backers_count]],0)</f>
        <v>147.17167680278018</v>
      </c>
      <c r="R328" s="15">
        <f t="shared" si="10"/>
        <v>42775.314884259264</v>
      </c>
      <c r="S328" s="15">
        <f t="shared" si="11"/>
        <v>42808.956250000003</v>
      </c>
      <c r="T328">
        <f>YEAR(Table1[[#This Row],[Date Created Conversion]])</f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8">
        <f>ROUND(Table1[[#This Row],[pledged]]/Table1[[#This Row],[goal]],2)</f>
        <v>1.36</v>
      </c>
      <c r="Q329" s="10">
        <f>IFERROR(Table1[[#This Row],[pledged]]/Table1[[#This Row],[backers_count]],0)</f>
        <v>160.47058823529412</v>
      </c>
      <c r="R329" s="15">
        <f t="shared" si="10"/>
        <v>42058.235289351855</v>
      </c>
      <c r="S329" s="15">
        <f t="shared" si="11"/>
        <v>42085.333333333328</v>
      </c>
      <c r="T329">
        <f>YEAR(Table1[[#This Row],[Date Created Conversion]])</f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8">
        <f>ROUND(Table1[[#This Row],[pledged]]/Table1[[#This Row],[goal]],2)</f>
        <v>1.04</v>
      </c>
      <c r="Q330" s="10">
        <f>IFERROR(Table1[[#This Row],[pledged]]/Table1[[#This Row],[backers_count]],0)</f>
        <v>156.04578313253012</v>
      </c>
      <c r="R330" s="15">
        <f t="shared" si="10"/>
        <v>42278.946620370371</v>
      </c>
      <c r="S330" s="15">
        <f t="shared" si="11"/>
        <v>42309.166666666672</v>
      </c>
      <c r="T330">
        <f>YEAR(Table1[[#This Row],[Date Created Conversion]])</f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8">
        <f>ROUND(Table1[[#This Row],[pledged]]/Table1[[#This Row],[goal]],2)</f>
        <v>1.06</v>
      </c>
      <c r="Q331" s="10">
        <f>IFERROR(Table1[[#This Row],[pledged]]/Table1[[#This Row],[backers_count]],0)</f>
        <v>63.17365269461078</v>
      </c>
      <c r="R331" s="15">
        <f t="shared" si="10"/>
        <v>42291.46674768519</v>
      </c>
      <c r="S331" s="15">
        <f t="shared" si="11"/>
        <v>42315.166666666672</v>
      </c>
      <c r="T331">
        <f>YEAR(Table1[[#This Row],[Date Created Conversion]])</f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8">
        <f>ROUND(Table1[[#This Row],[pledged]]/Table1[[#This Row],[goal]],2)</f>
        <v>1.02</v>
      </c>
      <c r="Q332" s="10">
        <f>IFERROR(Table1[[#This Row],[pledged]]/Table1[[#This Row],[backers_count]],0)</f>
        <v>104.82352941176471</v>
      </c>
      <c r="R332" s="15">
        <f t="shared" si="10"/>
        <v>41379.515775462962</v>
      </c>
      <c r="S332" s="15">
        <f t="shared" si="11"/>
        <v>41411.165972222225</v>
      </c>
      <c r="T332">
        <f>YEAR(Table1[[#This Row],[Date Created Conversion]])</f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8">
        <f>ROUND(Table1[[#This Row],[pledged]]/Table1[[#This Row],[goal]],2)</f>
        <v>1.07</v>
      </c>
      <c r="Q333" s="10">
        <f>IFERROR(Table1[[#This Row],[pledged]]/Table1[[#This Row],[backers_count]],0)</f>
        <v>97.356164383561648</v>
      </c>
      <c r="R333" s="15">
        <f t="shared" si="10"/>
        <v>42507.581412037034</v>
      </c>
      <c r="S333" s="15">
        <f t="shared" si="11"/>
        <v>42538.581412037034</v>
      </c>
      <c r="T333">
        <f>YEAR(Table1[[#This Row],[Date Created Conversion]])</f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8">
        <f>ROUND(Table1[[#This Row],[pledged]]/Table1[[#This Row],[goal]],2)</f>
        <v>1.1299999999999999</v>
      </c>
      <c r="Q334" s="10">
        <f>IFERROR(Table1[[#This Row],[pledged]]/Table1[[#This Row],[backers_count]],0)</f>
        <v>203.63063063063063</v>
      </c>
      <c r="R334" s="15">
        <f t="shared" si="10"/>
        <v>42263.680289351847</v>
      </c>
      <c r="S334" s="15">
        <f t="shared" si="11"/>
        <v>42305.333333333328</v>
      </c>
      <c r="T334">
        <f>YEAR(Table1[[#This Row],[Date Created Conversion]])</f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8">
        <f>ROUND(Table1[[#This Row],[pledged]]/Table1[[#This Row],[goal]],2)</f>
        <v>1.25</v>
      </c>
      <c r="Q335" s="10">
        <f>IFERROR(Table1[[#This Row],[pledged]]/Table1[[#This Row],[backers_count]],0)</f>
        <v>188.31203007518798</v>
      </c>
      <c r="R335" s="15">
        <f t="shared" si="10"/>
        <v>42437.636469907404</v>
      </c>
      <c r="S335" s="15">
        <f t="shared" si="11"/>
        <v>42467.59480324074</v>
      </c>
      <c r="T335">
        <f>YEAR(Table1[[#This Row],[Date Created Conversion]])</f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8">
        <f>ROUND(Table1[[#This Row],[pledged]]/Table1[[#This Row],[goal]],2)</f>
        <v>1.01</v>
      </c>
      <c r="Q336" s="10">
        <f>IFERROR(Table1[[#This Row],[pledged]]/Table1[[#This Row],[backers_count]],0)</f>
        <v>146.65217391304347</v>
      </c>
      <c r="R336" s="15">
        <f t="shared" si="10"/>
        <v>42101.682372685187</v>
      </c>
      <c r="S336" s="15">
        <f t="shared" si="11"/>
        <v>42139.791666666672</v>
      </c>
      <c r="T336">
        <f>YEAR(Table1[[#This Row],[Date Created Conversion]])</f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8">
        <f>ROUND(Table1[[#This Row],[pledged]]/Table1[[#This Row],[goal]],2)</f>
        <v>1.03</v>
      </c>
      <c r="Q337" s="10">
        <f>IFERROR(Table1[[#This Row],[pledged]]/Table1[[#This Row],[backers_count]],0)</f>
        <v>109.1875</v>
      </c>
      <c r="R337" s="15">
        <f t="shared" si="10"/>
        <v>42101.737442129626</v>
      </c>
      <c r="S337" s="15">
        <f t="shared" si="11"/>
        <v>42132.916666666672</v>
      </c>
      <c r="T337">
        <f>YEAR(Table1[[#This Row],[Date Created Conversion]])</f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8">
        <f>ROUND(Table1[[#This Row],[pledged]]/Table1[[#This Row],[goal]],2)</f>
        <v>1.17</v>
      </c>
      <c r="Q338" s="10">
        <f>IFERROR(Table1[[#This Row],[pledged]]/Table1[[#This Row],[backers_count]],0)</f>
        <v>59.249046653144013</v>
      </c>
      <c r="R338" s="15">
        <f t="shared" si="10"/>
        <v>42291.596273148149</v>
      </c>
      <c r="S338" s="15">
        <f t="shared" si="11"/>
        <v>42321.637939814813</v>
      </c>
      <c r="T338">
        <f>YEAR(Table1[[#This Row],[Date Created Conversion]])</f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8">
        <f>ROUND(Table1[[#This Row],[pledged]]/Table1[[#This Row],[goal]],2)</f>
        <v>1.01</v>
      </c>
      <c r="Q339" s="10">
        <f>IFERROR(Table1[[#This Row],[pledged]]/Table1[[#This Row],[backers_count]],0)</f>
        <v>97.904838709677421</v>
      </c>
      <c r="R339" s="15">
        <f t="shared" si="10"/>
        <v>42047.128564814819</v>
      </c>
      <c r="S339" s="15">
        <f t="shared" si="11"/>
        <v>42077.086898148147</v>
      </c>
      <c r="T339">
        <f>YEAR(Table1[[#This Row],[Date Created Conversion]])</f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8">
        <f>ROUND(Table1[[#This Row],[pledged]]/Table1[[#This Row],[goal]],2)</f>
        <v>1.1000000000000001</v>
      </c>
      <c r="Q340" s="10">
        <f>IFERROR(Table1[[#This Row],[pledged]]/Table1[[#This Row],[backers_count]],0)</f>
        <v>70.000169491525426</v>
      </c>
      <c r="R340" s="15">
        <f t="shared" si="10"/>
        <v>42559.755671296298</v>
      </c>
      <c r="S340" s="15">
        <f t="shared" si="11"/>
        <v>42616.041666666672</v>
      </c>
      <c r="T340">
        <f>YEAR(Table1[[#This Row],[Date Created Conversion]])</f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8">
        <f>ROUND(Table1[[#This Row],[pledged]]/Table1[[#This Row],[goal]],2)</f>
        <v>1.08</v>
      </c>
      <c r="Q341" s="10">
        <f>IFERROR(Table1[[#This Row],[pledged]]/Table1[[#This Row],[backers_count]],0)</f>
        <v>72.865168539325836</v>
      </c>
      <c r="R341" s="15">
        <f t="shared" si="10"/>
        <v>42093.760046296295</v>
      </c>
      <c r="S341" s="15">
        <f t="shared" si="11"/>
        <v>42123.760046296295</v>
      </c>
      <c r="T341">
        <f>YEAR(Table1[[#This Row],[Date Created Conversion]])</f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8">
        <f>ROUND(Table1[[#This Row],[pledged]]/Table1[[#This Row],[goal]],2)</f>
        <v>1.25</v>
      </c>
      <c r="Q342" s="10">
        <f>IFERROR(Table1[[#This Row],[pledged]]/Table1[[#This Row],[backers_count]],0)</f>
        <v>146.34782608695653</v>
      </c>
      <c r="R342" s="15">
        <f t="shared" si="10"/>
        <v>42772.669062500005</v>
      </c>
      <c r="S342" s="15">
        <f t="shared" si="11"/>
        <v>42802.875</v>
      </c>
      <c r="T342">
        <f>YEAR(Table1[[#This Row],[Date Created Conversion]])</f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8">
        <f>ROUND(Table1[[#This Row],[pledged]]/Table1[[#This Row],[goal]],2)</f>
        <v>1.07</v>
      </c>
      <c r="Q343" s="10">
        <f>IFERROR(Table1[[#This Row],[pledged]]/Table1[[#This Row],[backers_count]],0)</f>
        <v>67.909090909090907</v>
      </c>
      <c r="R343" s="15">
        <f t="shared" si="10"/>
        <v>41894.879606481481</v>
      </c>
      <c r="S343" s="15">
        <f t="shared" si="11"/>
        <v>41913.165972222225</v>
      </c>
      <c r="T343">
        <f>YEAR(Table1[[#This Row],[Date Created Conversion]])</f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8">
        <f>ROUND(Table1[[#This Row],[pledged]]/Table1[[#This Row],[goal]],2)</f>
        <v>1</v>
      </c>
      <c r="Q344" s="10">
        <f>IFERROR(Table1[[#This Row],[pledged]]/Table1[[#This Row],[backers_count]],0)</f>
        <v>169.85083076923075</v>
      </c>
      <c r="R344" s="15">
        <f t="shared" si="10"/>
        <v>42459.780844907407</v>
      </c>
      <c r="S344" s="15">
        <f t="shared" si="11"/>
        <v>42489.780844907407</v>
      </c>
      <c r="T344">
        <f>YEAR(Table1[[#This Row],[Date Created Conversion]])</f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8">
        <f>ROUND(Table1[[#This Row],[pledged]]/Table1[[#This Row],[goal]],2)</f>
        <v>1.02</v>
      </c>
      <c r="Q345" s="10">
        <f>IFERROR(Table1[[#This Row],[pledged]]/Table1[[#This Row],[backers_count]],0)</f>
        <v>58.413339694656486</v>
      </c>
      <c r="R345" s="15">
        <f t="shared" si="10"/>
        <v>41926.73778935185</v>
      </c>
      <c r="S345" s="15">
        <f t="shared" si="11"/>
        <v>41957.125</v>
      </c>
      <c r="T345">
        <f>YEAR(Table1[[#This Row],[Date Created Conversion]])</f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8">
        <f>ROUND(Table1[[#This Row],[pledged]]/Table1[[#This Row],[goal]],2)</f>
        <v>1.02</v>
      </c>
      <c r="Q346" s="10">
        <f>IFERROR(Table1[[#This Row],[pledged]]/Table1[[#This Row],[backers_count]],0)</f>
        <v>119.99298245614035</v>
      </c>
      <c r="R346" s="15">
        <f t="shared" si="10"/>
        <v>42111.970995370371</v>
      </c>
      <c r="S346" s="15">
        <f t="shared" si="11"/>
        <v>42156.097222222219</v>
      </c>
      <c r="T346">
        <f>YEAR(Table1[[#This Row],[Date Created Conversion]])</f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8">
        <f>ROUND(Table1[[#This Row],[pledged]]/Table1[[#This Row],[goal]],2)</f>
        <v>1.23</v>
      </c>
      <c r="Q347" s="10">
        <f>IFERROR(Table1[[#This Row],[pledged]]/Table1[[#This Row],[backers_count]],0)</f>
        <v>99.860335195530723</v>
      </c>
      <c r="R347" s="15">
        <f t="shared" si="10"/>
        <v>42114.944328703699</v>
      </c>
      <c r="S347" s="15">
        <f t="shared" si="11"/>
        <v>42144.944328703699</v>
      </c>
      <c r="T347">
        <f>YEAR(Table1[[#This Row],[Date Created Conversion]])</f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8">
        <f>ROUND(Table1[[#This Row],[pledged]]/Table1[[#This Row],[goal]],2)</f>
        <v>1.7</v>
      </c>
      <c r="Q348" s="10">
        <f>IFERROR(Table1[[#This Row],[pledged]]/Table1[[#This Row],[backers_count]],0)</f>
        <v>90.579148936170213</v>
      </c>
      <c r="R348" s="15">
        <f t="shared" si="10"/>
        <v>42261.500243055561</v>
      </c>
      <c r="S348" s="15">
        <f t="shared" si="11"/>
        <v>42291.500243055561</v>
      </c>
      <c r="T348">
        <f>YEAR(Table1[[#This Row],[Date Created Conversion]])</f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8">
        <f>ROUND(Table1[[#This Row],[pledged]]/Table1[[#This Row],[goal]],2)</f>
        <v>1.1200000000000001</v>
      </c>
      <c r="Q349" s="10">
        <f>IFERROR(Table1[[#This Row],[pledged]]/Table1[[#This Row],[backers_count]],0)</f>
        <v>117.77361477572559</v>
      </c>
      <c r="R349" s="15">
        <f t="shared" si="10"/>
        <v>42292.495474537034</v>
      </c>
      <c r="S349" s="15">
        <f t="shared" si="11"/>
        <v>42322.537141203706</v>
      </c>
      <c r="T349">
        <f>YEAR(Table1[[#This Row],[Date Created Conversion]])</f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8">
        <f>ROUND(Table1[[#This Row],[pledged]]/Table1[[#This Row],[goal]],2)</f>
        <v>1.03</v>
      </c>
      <c r="Q350" s="10">
        <f>IFERROR(Table1[[#This Row],[pledged]]/Table1[[#This Row],[backers_count]],0)</f>
        <v>86.554621848739501</v>
      </c>
      <c r="R350" s="15">
        <f t="shared" si="10"/>
        <v>42207.58699074074</v>
      </c>
      <c r="S350" s="15">
        <f t="shared" si="11"/>
        <v>42237.58699074074</v>
      </c>
      <c r="T350">
        <f>YEAR(Table1[[#This Row],[Date Created Conversion]])</f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8">
        <f>ROUND(Table1[[#This Row],[pledged]]/Table1[[#This Row],[goal]],2)</f>
        <v>1.07</v>
      </c>
      <c r="Q351" s="10">
        <f>IFERROR(Table1[[#This Row],[pledged]]/Table1[[#This Row],[backers_count]],0)</f>
        <v>71.899281437125751</v>
      </c>
      <c r="R351" s="15">
        <f t="shared" si="10"/>
        <v>42760.498935185184</v>
      </c>
      <c r="S351" s="15">
        <f t="shared" si="11"/>
        <v>42790.498935185184</v>
      </c>
      <c r="T351">
        <f>YEAR(Table1[[#This Row],[Date Created Conversion]])</f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8">
        <f>ROUND(Table1[[#This Row],[pledged]]/Table1[[#This Row],[goal]],2)</f>
        <v>1.1499999999999999</v>
      </c>
      <c r="Q352" s="10">
        <f>IFERROR(Table1[[#This Row],[pledged]]/Table1[[#This Row],[backers_count]],0)</f>
        <v>129.81900452488688</v>
      </c>
      <c r="R352" s="15">
        <f t="shared" si="10"/>
        <v>42586.066076388888</v>
      </c>
      <c r="S352" s="15">
        <f t="shared" si="11"/>
        <v>42624.165972222225</v>
      </c>
      <c r="T352">
        <f>YEAR(Table1[[#This Row],[Date Created Conversion]])</f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8">
        <f>ROUND(Table1[[#This Row],[pledged]]/Table1[[#This Row],[goal]],2)</f>
        <v>1.27</v>
      </c>
      <c r="Q353" s="10">
        <f>IFERROR(Table1[[#This Row],[pledged]]/Table1[[#This Row],[backers_count]],0)</f>
        <v>44.912863070539416</v>
      </c>
      <c r="R353" s="15">
        <f t="shared" si="10"/>
        <v>42427.964745370366</v>
      </c>
      <c r="S353" s="15">
        <f t="shared" si="11"/>
        <v>42467.923078703709</v>
      </c>
      <c r="T353">
        <f>YEAR(Table1[[#This Row],[Date Created Conversion]])</f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8">
        <f>ROUND(Table1[[#This Row],[pledged]]/Table1[[#This Row],[goal]],2)</f>
        <v>1.17</v>
      </c>
      <c r="Q354" s="10">
        <f>IFERROR(Table1[[#This Row],[pledged]]/Table1[[#This Row],[backers_count]],0)</f>
        <v>40.755244755244753</v>
      </c>
      <c r="R354" s="15">
        <f t="shared" si="10"/>
        <v>41890.167453703703</v>
      </c>
      <c r="S354" s="15">
        <f t="shared" si="11"/>
        <v>41920.167453703703</v>
      </c>
      <c r="T354">
        <f>YEAR(Table1[[#This Row],[Date Created Conversion]])</f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8">
        <f>ROUND(Table1[[#This Row],[pledged]]/Table1[[#This Row],[goal]],2)</f>
        <v>1.0900000000000001</v>
      </c>
      <c r="Q355" s="10">
        <f>IFERROR(Table1[[#This Row],[pledged]]/Table1[[#This Row],[backers_count]],0)</f>
        <v>103.52394779771615</v>
      </c>
      <c r="R355" s="15">
        <f t="shared" si="10"/>
        <v>42297.791886574079</v>
      </c>
      <c r="S355" s="15">
        <f t="shared" si="11"/>
        <v>42327.833553240736</v>
      </c>
      <c r="T355">
        <f>YEAR(Table1[[#This Row],[Date Created Conversion]])</f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8">
        <f>ROUND(Table1[[#This Row],[pledged]]/Table1[[#This Row],[goal]],2)</f>
        <v>1.04</v>
      </c>
      <c r="Q356" s="10">
        <f>IFERROR(Table1[[#This Row],[pledged]]/Table1[[#This Row],[backers_count]],0)</f>
        <v>125.44827586206897</v>
      </c>
      <c r="R356" s="15">
        <f t="shared" si="10"/>
        <v>42438.827789351853</v>
      </c>
      <c r="S356" s="15">
        <f t="shared" si="11"/>
        <v>42468.786122685182</v>
      </c>
      <c r="T356">
        <f>YEAR(Table1[[#This Row],[Date Created Conversion]])</f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8">
        <f>ROUND(Table1[[#This Row],[pledged]]/Table1[[#This Row],[goal]],2)</f>
        <v>1.1599999999999999</v>
      </c>
      <c r="Q357" s="10">
        <f>IFERROR(Table1[[#This Row],[pledged]]/Table1[[#This Row],[backers_count]],0)</f>
        <v>246.60606060606059</v>
      </c>
      <c r="R357" s="15">
        <f t="shared" si="10"/>
        <v>41943.293912037036</v>
      </c>
      <c r="S357" s="15">
        <f t="shared" si="11"/>
        <v>41974.3355787037</v>
      </c>
      <c r="T357">
        <f>YEAR(Table1[[#This Row],[Date Created Conversion]])</f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8">
        <f>ROUND(Table1[[#This Row],[pledged]]/Table1[[#This Row],[goal]],2)</f>
        <v>1.03</v>
      </c>
      <c r="Q358" s="10">
        <f>IFERROR(Table1[[#This Row],[pledged]]/Table1[[#This Row],[backers_count]],0)</f>
        <v>79.401340206185566</v>
      </c>
      <c r="R358" s="15">
        <f t="shared" si="10"/>
        <v>42415.803159722222</v>
      </c>
      <c r="S358" s="15">
        <f t="shared" si="11"/>
        <v>42445.761493055557</v>
      </c>
      <c r="T358">
        <f>YEAR(Table1[[#This Row],[Date Created Conversion]])</f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8">
        <f>ROUND(Table1[[#This Row],[pledged]]/Table1[[#This Row],[goal]],2)</f>
        <v>1.74</v>
      </c>
      <c r="Q359" s="10">
        <f>IFERROR(Table1[[#This Row],[pledged]]/Table1[[#This Row],[backers_count]],0)</f>
        <v>86.138613861386133</v>
      </c>
      <c r="R359" s="15">
        <f t="shared" si="10"/>
        <v>42078.222187499996</v>
      </c>
      <c r="S359" s="15">
        <f t="shared" si="11"/>
        <v>42118.222187499996</v>
      </c>
      <c r="T359">
        <f>YEAR(Table1[[#This Row],[Date Created Conversion]])</f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8">
        <f>ROUND(Table1[[#This Row],[pledged]]/Table1[[#This Row],[goal]],2)</f>
        <v>1.03</v>
      </c>
      <c r="Q360" s="10">
        <f>IFERROR(Table1[[#This Row],[pledged]]/Table1[[#This Row],[backers_count]],0)</f>
        <v>193.04868913857678</v>
      </c>
      <c r="R360" s="15">
        <f t="shared" si="10"/>
        <v>42507.860196759255</v>
      </c>
      <c r="S360" s="15">
        <f t="shared" si="11"/>
        <v>42536.625</v>
      </c>
      <c r="T360">
        <f>YEAR(Table1[[#This Row],[Date Created Conversion]])</f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8">
        <f>ROUND(Table1[[#This Row],[pledged]]/Table1[[#This Row],[goal]],2)</f>
        <v>1.05</v>
      </c>
      <c r="Q361" s="10">
        <f>IFERROR(Table1[[#This Row],[pledged]]/Table1[[#This Row],[backers_count]],0)</f>
        <v>84.023178807947019</v>
      </c>
      <c r="R361" s="15">
        <f t="shared" si="10"/>
        <v>41935.070486111108</v>
      </c>
      <c r="S361" s="15">
        <f t="shared" si="11"/>
        <v>41957.216666666667</v>
      </c>
      <c r="T361">
        <f>YEAR(Table1[[#This Row],[Date Created Conversion]])</f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8">
        <f>ROUND(Table1[[#This Row],[pledged]]/Table1[[#This Row],[goal]],2)</f>
        <v>1.01</v>
      </c>
      <c r="Q362" s="10">
        <f>IFERROR(Table1[[#This Row],[pledged]]/Table1[[#This Row],[backers_count]],0)</f>
        <v>139.82758620689654</v>
      </c>
      <c r="R362" s="15">
        <f t="shared" si="10"/>
        <v>42163.897916666669</v>
      </c>
      <c r="S362" s="15">
        <f t="shared" si="11"/>
        <v>42208.132638888885</v>
      </c>
      <c r="T362">
        <f>YEAR(Table1[[#This Row],[Date Created Conversion]])</f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8">
        <f>ROUND(Table1[[#This Row],[pledged]]/Table1[[#This Row],[goal]],2)</f>
        <v>1.1100000000000001</v>
      </c>
      <c r="Q363" s="10">
        <f>IFERROR(Table1[[#This Row],[pledged]]/Table1[[#This Row],[backers_count]],0)</f>
        <v>109.82189265536722</v>
      </c>
      <c r="R363" s="15">
        <f t="shared" si="10"/>
        <v>41936.001226851848</v>
      </c>
      <c r="S363" s="15">
        <f t="shared" si="11"/>
        <v>41966.042893518519</v>
      </c>
      <c r="T363">
        <f>YEAR(Table1[[#This Row],[Date Created Conversion]])</f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8">
        <f>ROUND(Table1[[#This Row],[pledged]]/Table1[[#This Row],[goal]],2)</f>
        <v>1.24</v>
      </c>
      <c r="Q364" s="10">
        <f>IFERROR(Table1[[#This Row],[pledged]]/Table1[[#This Row],[backers_count]],0)</f>
        <v>139.53488372093022</v>
      </c>
      <c r="R364" s="15">
        <f t="shared" si="10"/>
        <v>41837.210543981484</v>
      </c>
      <c r="S364" s="15">
        <f t="shared" si="11"/>
        <v>41859</v>
      </c>
      <c r="T364">
        <f>YEAR(Table1[[#This Row],[Date Created Conversion]])</f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8">
        <f>ROUND(Table1[[#This Row],[pledged]]/Table1[[#This Row],[goal]],2)</f>
        <v>1.01</v>
      </c>
      <c r="Q365" s="10">
        <f>IFERROR(Table1[[#This Row],[pledged]]/Table1[[#This Row],[backers_count]],0)</f>
        <v>347.84615384615387</v>
      </c>
      <c r="R365" s="15">
        <f t="shared" si="10"/>
        <v>40255.744629629626</v>
      </c>
      <c r="S365" s="15">
        <f t="shared" si="11"/>
        <v>40300.806944444441</v>
      </c>
      <c r="T365">
        <f>YEAR(Table1[[#This Row],[Date Created Conversion]])</f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8">
        <f>ROUND(Table1[[#This Row],[pledged]]/Table1[[#This Row],[goal]],2)</f>
        <v>1.1000000000000001</v>
      </c>
      <c r="Q366" s="10">
        <f>IFERROR(Table1[[#This Row],[pledged]]/Table1[[#This Row],[backers_count]],0)</f>
        <v>68.24159292035398</v>
      </c>
      <c r="R366" s="15">
        <f t="shared" si="10"/>
        <v>41780.859629629631</v>
      </c>
      <c r="S366" s="15">
        <f t="shared" si="11"/>
        <v>41811.165972222225</v>
      </c>
      <c r="T366">
        <f>YEAR(Table1[[#This Row],[Date Created Conversion]])</f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8">
        <f>ROUND(Table1[[#This Row],[pledged]]/Table1[[#This Row],[goal]],2)</f>
        <v>1.04</v>
      </c>
      <c r="Q367" s="10">
        <f>IFERROR(Table1[[#This Row],[pledged]]/Table1[[#This Row],[backers_count]],0)</f>
        <v>239.93846153846152</v>
      </c>
      <c r="R367" s="15">
        <f t="shared" si="10"/>
        <v>41668.606469907405</v>
      </c>
      <c r="S367" s="15">
        <f t="shared" si="11"/>
        <v>41698.606469907405</v>
      </c>
      <c r="T367">
        <f>YEAR(Table1[[#This Row],[Date Created Conversion]])</f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8">
        <f>ROUND(Table1[[#This Row],[pledged]]/Table1[[#This Row],[goal]],2)</f>
        <v>1.01</v>
      </c>
      <c r="Q368" s="10">
        <f>IFERROR(Table1[[#This Row],[pledged]]/Table1[[#This Row],[backers_count]],0)</f>
        <v>287.31343283582089</v>
      </c>
      <c r="R368" s="15">
        <f t="shared" si="10"/>
        <v>41019.793032407404</v>
      </c>
      <c r="S368" s="15">
        <f t="shared" si="11"/>
        <v>41049.793032407404</v>
      </c>
      <c r="T368">
        <f>YEAR(Table1[[#This Row],[Date Created Conversion]])</f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8">
        <f>ROUND(Table1[[#This Row],[pledged]]/Table1[[#This Row],[goal]],2)</f>
        <v>1.03</v>
      </c>
      <c r="Q369" s="10">
        <f>IFERROR(Table1[[#This Row],[pledged]]/Table1[[#This Row],[backers_count]],0)</f>
        <v>86.84882352941176</v>
      </c>
      <c r="R369" s="15">
        <f t="shared" si="10"/>
        <v>41355.577291666668</v>
      </c>
      <c r="S369" s="15">
        <f t="shared" si="11"/>
        <v>41395.207638888889</v>
      </c>
      <c r="T369">
        <f>YEAR(Table1[[#This Row],[Date Created Conversion]])</f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8">
        <f>ROUND(Table1[[#This Row],[pledged]]/Table1[[#This Row],[goal]],2)</f>
        <v>1.04</v>
      </c>
      <c r="Q370" s="10">
        <f>IFERROR(Table1[[#This Row],[pledged]]/Table1[[#This Row],[backers_count]],0)</f>
        <v>81.84905660377359</v>
      </c>
      <c r="R370" s="15">
        <f t="shared" si="10"/>
        <v>42043.605578703704</v>
      </c>
      <c r="S370" s="15">
        <f t="shared" si="11"/>
        <v>42078.563912037032</v>
      </c>
      <c r="T370">
        <f>YEAR(Table1[[#This Row],[Date Created Conversion]])</f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8">
        <f>ROUND(Table1[[#This Row],[pledged]]/Table1[[#This Row],[goal]],2)</f>
        <v>1.1000000000000001</v>
      </c>
      <c r="Q371" s="10">
        <f>IFERROR(Table1[[#This Row],[pledged]]/Table1[[#This Row],[backers_count]],0)</f>
        <v>42.874970059880241</v>
      </c>
      <c r="R371" s="15">
        <f t="shared" si="10"/>
        <v>40893.551724537036</v>
      </c>
      <c r="S371" s="15">
        <f t="shared" si="11"/>
        <v>40923.551724537036</v>
      </c>
      <c r="T371">
        <f>YEAR(Table1[[#This Row],[Date Created Conversion]])</f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8">
        <f>ROUND(Table1[[#This Row],[pledged]]/Table1[[#This Row],[goal]],2)</f>
        <v>1.22</v>
      </c>
      <c r="Q372" s="10">
        <f>IFERROR(Table1[[#This Row],[pledged]]/Table1[[#This Row],[backers_count]],0)</f>
        <v>709.41860465116281</v>
      </c>
      <c r="R372" s="15">
        <f t="shared" si="10"/>
        <v>42711.795138888891</v>
      </c>
      <c r="S372" s="15">
        <f t="shared" si="11"/>
        <v>42741.795138888891</v>
      </c>
      <c r="T372">
        <f>YEAR(Table1[[#This Row],[Date Created Conversion]])</f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8">
        <f>ROUND(Table1[[#This Row],[pledged]]/Table1[[#This Row],[goal]],2)</f>
        <v>1.1399999999999999</v>
      </c>
      <c r="Q373" s="10">
        <f>IFERROR(Table1[[#This Row],[pledged]]/Table1[[#This Row],[backers_count]],0)</f>
        <v>161.25517890772127</v>
      </c>
      <c r="R373" s="15">
        <f t="shared" si="10"/>
        <v>41261.767812500002</v>
      </c>
      <c r="S373" s="15">
        <f t="shared" si="11"/>
        <v>41306.767812500002</v>
      </c>
      <c r="T373">
        <f>YEAR(Table1[[#This Row],[Date Created Conversion]])</f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8">
        <f>ROUND(Table1[[#This Row],[pledged]]/Table1[[#This Row],[goal]],2)</f>
        <v>1.25</v>
      </c>
      <c r="Q374" s="10">
        <f>IFERROR(Table1[[#This Row],[pledged]]/Table1[[#This Row],[backers_count]],0)</f>
        <v>41.777777777777779</v>
      </c>
      <c r="R374" s="15">
        <f t="shared" si="10"/>
        <v>42425.576898148152</v>
      </c>
      <c r="S374" s="15">
        <f t="shared" si="11"/>
        <v>42465.666666666672</v>
      </c>
      <c r="T374">
        <f>YEAR(Table1[[#This Row],[Date Created Conversion]])</f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8">
        <f>ROUND(Table1[[#This Row],[pledged]]/Table1[[#This Row],[goal]],2)</f>
        <v>1.07</v>
      </c>
      <c r="Q375" s="10">
        <f>IFERROR(Table1[[#This Row],[pledged]]/Table1[[#This Row],[backers_count]],0)</f>
        <v>89.887640449438209</v>
      </c>
      <c r="R375" s="15">
        <f t="shared" si="10"/>
        <v>41078.91201388889</v>
      </c>
      <c r="S375" s="15">
        <f t="shared" si="11"/>
        <v>41108.91201388889</v>
      </c>
      <c r="T375">
        <f>YEAR(Table1[[#This Row],[Date Created Conversion]])</f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8">
        <f>ROUND(Table1[[#This Row],[pledged]]/Table1[[#This Row],[goal]],2)</f>
        <v>1.31</v>
      </c>
      <c r="Q376" s="10">
        <f>IFERROR(Table1[[#This Row],[pledged]]/Table1[[#This Row],[backers_count]],0)</f>
        <v>45.051724137931032</v>
      </c>
      <c r="R376" s="15">
        <f t="shared" si="10"/>
        <v>40757.889247685183</v>
      </c>
      <c r="S376" s="15">
        <f t="shared" si="11"/>
        <v>40802.889247685183</v>
      </c>
      <c r="T376">
        <f>YEAR(Table1[[#This Row],[Date Created Conversion]])</f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8">
        <f>ROUND(Table1[[#This Row],[pledged]]/Table1[[#This Row],[goal]],2)</f>
        <v>1.2</v>
      </c>
      <c r="Q377" s="10">
        <f>IFERROR(Table1[[#This Row],[pledged]]/Table1[[#This Row],[backers_count]],0)</f>
        <v>42.857142857142854</v>
      </c>
      <c r="R377" s="15">
        <f t="shared" si="10"/>
        <v>41657.985081018516</v>
      </c>
      <c r="S377" s="15">
        <f t="shared" si="11"/>
        <v>41699.720833333333</v>
      </c>
      <c r="T377">
        <f>YEAR(Table1[[#This Row],[Date Created Conversion]])</f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8">
        <f>ROUND(Table1[[#This Row],[pledged]]/Table1[[#This Row],[goal]],2)</f>
        <v>1.06</v>
      </c>
      <c r="Q378" s="10">
        <f>IFERROR(Table1[[#This Row],[pledged]]/Table1[[#This Row],[backers_count]],0)</f>
        <v>54.083333333333336</v>
      </c>
      <c r="R378" s="15">
        <f t="shared" si="10"/>
        <v>42576.452731481477</v>
      </c>
      <c r="S378" s="15">
        <f t="shared" si="11"/>
        <v>42607.452731481477</v>
      </c>
      <c r="T378">
        <f>YEAR(Table1[[#This Row],[Date Created Conversion]])</f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8">
        <f>ROUND(Table1[[#This Row],[pledged]]/Table1[[#This Row],[goal]],2)</f>
        <v>1.1399999999999999</v>
      </c>
      <c r="Q379" s="10">
        <f>IFERROR(Table1[[#This Row],[pledged]]/Table1[[#This Row],[backers_count]],0)</f>
        <v>103.21804511278195</v>
      </c>
      <c r="R379" s="15">
        <f t="shared" si="10"/>
        <v>42292.250787037032</v>
      </c>
      <c r="S379" s="15">
        <f t="shared" si="11"/>
        <v>42322.292361111111</v>
      </c>
      <c r="T379">
        <f>YEAR(Table1[[#This Row],[Date Created Conversion]])</f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8">
        <f>ROUND(Table1[[#This Row],[pledged]]/Table1[[#This Row],[goal]],2)</f>
        <v>1.1200000000000001</v>
      </c>
      <c r="Q380" s="10">
        <f>IFERROR(Table1[[#This Row],[pledged]]/Table1[[#This Row],[backers_count]],0)</f>
        <v>40.397590361445786</v>
      </c>
      <c r="R380" s="15">
        <f t="shared" si="10"/>
        <v>42370.571851851855</v>
      </c>
      <c r="S380" s="15">
        <f t="shared" si="11"/>
        <v>42394.994444444441</v>
      </c>
      <c r="T380">
        <f>YEAR(Table1[[#This Row],[Date Created Conversion]])</f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8">
        <f>ROUND(Table1[[#This Row],[pledged]]/Table1[[#This Row],[goal]],2)</f>
        <v>1.1599999999999999</v>
      </c>
      <c r="Q381" s="10">
        <f>IFERROR(Table1[[#This Row],[pledged]]/Table1[[#This Row],[backers_count]],0)</f>
        <v>116.85906040268456</v>
      </c>
      <c r="R381" s="15">
        <f t="shared" si="10"/>
        <v>40987.688333333332</v>
      </c>
      <c r="S381" s="15">
        <f t="shared" si="11"/>
        <v>41032.688333333332</v>
      </c>
      <c r="T381">
        <f>YEAR(Table1[[#This Row],[Date Created Conversion]])</f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8">
        <f>ROUND(Table1[[#This Row],[pledged]]/Table1[[#This Row],[goal]],2)</f>
        <v>1.42</v>
      </c>
      <c r="Q382" s="10">
        <f>IFERROR(Table1[[#This Row],[pledged]]/Table1[[#This Row],[backers_count]],0)</f>
        <v>115.51020408163265</v>
      </c>
      <c r="R382" s="15">
        <f t="shared" si="10"/>
        <v>42367.719814814816</v>
      </c>
      <c r="S382" s="15">
        <f t="shared" si="11"/>
        <v>42392.719814814816</v>
      </c>
      <c r="T382">
        <f>YEAR(Table1[[#This Row],[Date Created Conversion]])</f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8">
        <f>ROUND(Table1[[#This Row],[pledged]]/Table1[[#This Row],[goal]],2)</f>
        <v>1.05</v>
      </c>
      <c r="Q383" s="10">
        <f>IFERROR(Table1[[#This Row],[pledged]]/Table1[[#This Row],[backers_count]],0)</f>
        <v>104.31274900398407</v>
      </c>
      <c r="R383" s="15">
        <f t="shared" si="10"/>
        <v>41085.698113425926</v>
      </c>
      <c r="S383" s="15">
        <f t="shared" si="11"/>
        <v>41120.208333333336</v>
      </c>
      <c r="T383">
        <f>YEAR(Table1[[#This Row],[Date Created Conversion]])</f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8">
        <f>ROUND(Table1[[#This Row],[pledged]]/Table1[[#This Row],[goal]],2)</f>
        <v>2.56</v>
      </c>
      <c r="Q384" s="10">
        <f>IFERROR(Table1[[#This Row],[pledged]]/Table1[[#This Row],[backers_count]],0)</f>
        <v>69.772727272727266</v>
      </c>
      <c r="R384" s="15">
        <f t="shared" si="10"/>
        <v>41144.709490740745</v>
      </c>
      <c r="S384" s="15">
        <f t="shared" si="11"/>
        <v>41158.709490740745</v>
      </c>
      <c r="T384">
        <f>YEAR(Table1[[#This Row],[Date Created Conversion]])</f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8">
        <f>ROUND(Table1[[#This Row],[pledged]]/Table1[[#This Row],[goal]],2)</f>
        <v>2.0699999999999998</v>
      </c>
      <c r="Q385" s="10">
        <f>IFERROR(Table1[[#This Row],[pledged]]/Table1[[#This Row],[backers_count]],0)</f>
        <v>43.020833333333336</v>
      </c>
      <c r="R385" s="15">
        <f t="shared" si="10"/>
        <v>41755.117581018516</v>
      </c>
      <c r="S385" s="15">
        <f t="shared" si="11"/>
        <v>41778.117581018516</v>
      </c>
      <c r="T385">
        <f>YEAR(Table1[[#This Row],[Date Created Conversion]])</f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8">
        <f>ROUND(Table1[[#This Row],[pledged]]/Table1[[#This Row],[goal]],2)</f>
        <v>1.1200000000000001</v>
      </c>
      <c r="Q386" s="10">
        <f>IFERROR(Table1[[#This Row],[pledged]]/Table1[[#This Row],[backers_count]],0)</f>
        <v>58.540469973890339</v>
      </c>
      <c r="R386" s="15">
        <f t="shared" ref="R386:R449" si="12">(((J386/60)/60)/24)+DATE(1970,1,1)</f>
        <v>41980.781793981485</v>
      </c>
      <c r="S386" s="15">
        <f t="shared" ref="S386:S449" si="13">(((I386/60)/60)/24)+DATE(1970,1,1)</f>
        <v>42010.781793981485</v>
      </c>
      <c r="T386">
        <f>YEAR(Table1[[#This Row],[Date Created Conversion]])</f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8">
        <f>ROUND(Table1[[#This Row],[pledged]]/Table1[[#This Row],[goal]],2)</f>
        <v>1.06</v>
      </c>
      <c r="Q387" s="10">
        <f>IFERROR(Table1[[#This Row],[pledged]]/Table1[[#This Row],[backers_count]],0)</f>
        <v>111.79535864978902</v>
      </c>
      <c r="R387" s="15">
        <f t="shared" si="12"/>
        <v>41934.584502314814</v>
      </c>
      <c r="S387" s="15">
        <f t="shared" si="13"/>
        <v>41964.626168981486</v>
      </c>
      <c r="T387">
        <f>YEAR(Table1[[#This Row],[Date Created Conversion]])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8">
        <f>ROUND(Table1[[#This Row],[pledged]]/Table1[[#This Row],[goal]],2)</f>
        <v>1</v>
      </c>
      <c r="Q388" s="10">
        <f>IFERROR(Table1[[#This Row],[pledged]]/Table1[[#This Row],[backers_count]],0)</f>
        <v>46.230769230769234</v>
      </c>
      <c r="R388" s="15">
        <f t="shared" si="12"/>
        <v>42211.951284722221</v>
      </c>
      <c r="S388" s="15">
        <f t="shared" si="13"/>
        <v>42226.951284722221</v>
      </c>
      <c r="T388">
        <f>YEAR(Table1[[#This Row],[Date Created Conversion]])</f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8">
        <f>ROUND(Table1[[#This Row],[pledged]]/Table1[[#This Row],[goal]],2)</f>
        <v>2.14</v>
      </c>
      <c r="Q389" s="10">
        <f>IFERROR(Table1[[#This Row],[pledged]]/Table1[[#This Row],[backers_count]],0)</f>
        <v>144.69039145907473</v>
      </c>
      <c r="R389" s="15">
        <f t="shared" si="12"/>
        <v>42200.67659722222</v>
      </c>
      <c r="S389" s="15">
        <f t="shared" si="13"/>
        <v>42231.25</v>
      </c>
      <c r="T389">
        <f>YEAR(Table1[[#This Row],[Date Created Conversion]])</f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8">
        <f>ROUND(Table1[[#This Row],[pledged]]/Table1[[#This Row],[goal]],2)</f>
        <v>1.26</v>
      </c>
      <c r="Q390" s="10">
        <f>IFERROR(Table1[[#This Row],[pledged]]/Table1[[#This Row],[backers_count]],0)</f>
        <v>88.845070422535215</v>
      </c>
      <c r="R390" s="15">
        <f t="shared" si="12"/>
        <v>42549.076157407413</v>
      </c>
      <c r="S390" s="15">
        <f t="shared" si="13"/>
        <v>42579.076157407413</v>
      </c>
      <c r="T390">
        <f>YEAR(Table1[[#This Row],[Date Created Conversion]])</f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8">
        <f>ROUND(Table1[[#This Row],[pledged]]/Table1[[#This Row],[goal]],2)</f>
        <v>1.82</v>
      </c>
      <c r="Q391" s="10">
        <f>IFERROR(Table1[[#This Row],[pledged]]/Table1[[#This Row],[backers_count]],0)</f>
        <v>81.75107284768211</v>
      </c>
      <c r="R391" s="15">
        <f t="shared" si="12"/>
        <v>41674.063078703701</v>
      </c>
      <c r="S391" s="15">
        <f t="shared" si="13"/>
        <v>41705.957638888889</v>
      </c>
      <c r="T391">
        <f>YEAR(Table1[[#This Row],[Date Created Conversion]])</f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8">
        <f>ROUND(Table1[[#This Row],[pledged]]/Table1[[#This Row],[goal]],2)</f>
        <v>1</v>
      </c>
      <c r="Q392" s="10">
        <f>IFERROR(Table1[[#This Row],[pledged]]/Table1[[#This Row],[backers_count]],0)</f>
        <v>71.428571428571431</v>
      </c>
      <c r="R392" s="15">
        <f t="shared" si="12"/>
        <v>42112.036712962959</v>
      </c>
      <c r="S392" s="15">
        <f t="shared" si="13"/>
        <v>42132.036712962959</v>
      </c>
      <c r="T392">
        <f>YEAR(Table1[[#This Row],[Date Created Conversion]])</f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8">
        <f>ROUND(Table1[[#This Row],[pledged]]/Table1[[#This Row],[goal]],2)</f>
        <v>1.01</v>
      </c>
      <c r="Q393" s="10">
        <f>IFERROR(Table1[[#This Row],[pledged]]/Table1[[#This Row],[backers_count]],0)</f>
        <v>104.25906735751295</v>
      </c>
      <c r="R393" s="15">
        <f t="shared" si="12"/>
        <v>40865.042256944449</v>
      </c>
      <c r="S393" s="15">
        <f t="shared" si="13"/>
        <v>40895.040972222225</v>
      </c>
      <c r="T393">
        <f>YEAR(Table1[[#This Row],[Date Created Conversion]])</f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8">
        <f>ROUND(Table1[[#This Row],[pledged]]/Table1[[#This Row],[goal]],2)</f>
        <v>1.01</v>
      </c>
      <c r="Q394" s="10">
        <f>IFERROR(Table1[[#This Row],[pledged]]/Table1[[#This Row],[backers_count]],0)</f>
        <v>90.616504854368927</v>
      </c>
      <c r="R394" s="15">
        <f t="shared" si="12"/>
        <v>40763.717256944445</v>
      </c>
      <c r="S394" s="15">
        <f t="shared" si="13"/>
        <v>40794.125</v>
      </c>
      <c r="T394">
        <f>YEAR(Table1[[#This Row],[Date Created Conversion]])</f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8">
        <f>ROUND(Table1[[#This Row],[pledged]]/Table1[[#This Row],[goal]],2)</f>
        <v>1.1000000000000001</v>
      </c>
      <c r="Q395" s="10">
        <f>IFERROR(Table1[[#This Row],[pledged]]/Table1[[#This Row],[backers_count]],0)</f>
        <v>157.33048433048432</v>
      </c>
      <c r="R395" s="15">
        <f t="shared" si="12"/>
        <v>41526.708935185183</v>
      </c>
      <c r="S395" s="15">
        <f t="shared" si="13"/>
        <v>41557.708935185183</v>
      </c>
      <c r="T395">
        <f>YEAR(Table1[[#This Row],[Date Created Conversion]])</f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8">
        <f>ROUND(Table1[[#This Row],[pledged]]/Table1[[#This Row],[goal]],2)</f>
        <v>1.1200000000000001</v>
      </c>
      <c r="Q396" s="10">
        <f>IFERROR(Table1[[#This Row],[pledged]]/Table1[[#This Row],[backers_count]],0)</f>
        <v>105.18</v>
      </c>
      <c r="R396" s="15">
        <f t="shared" si="12"/>
        <v>42417.818078703705</v>
      </c>
      <c r="S396" s="15">
        <f t="shared" si="13"/>
        <v>42477.776412037041</v>
      </c>
      <c r="T396">
        <f>YEAR(Table1[[#This Row],[Date Created Conversion]])</f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8">
        <f>ROUND(Table1[[#This Row],[pledged]]/Table1[[#This Row],[goal]],2)</f>
        <v>1.08</v>
      </c>
      <c r="Q397" s="10">
        <f>IFERROR(Table1[[#This Row],[pledged]]/Table1[[#This Row],[backers_count]],0)</f>
        <v>58.719836956521746</v>
      </c>
      <c r="R397" s="15">
        <f t="shared" si="12"/>
        <v>40990.909259259257</v>
      </c>
      <c r="S397" s="15">
        <f t="shared" si="13"/>
        <v>41026.897222222222</v>
      </c>
      <c r="T397">
        <f>YEAR(Table1[[#This Row],[Date Created Conversion]])</f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8">
        <f>ROUND(Table1[[#This Row],[pledged]]/Table1[[#This Row],[goal]],2)</f>
        <v>1.07</v>
      </c>
      <c r="Q398" s="10">
        <f>IFERROR(Table1[[#This Row],[pledged]]/Table1[[#This Row],[backers_count]],0)</f>
        <v>81.632653061224488</v>
      </c>
      <c r="R398" s="15">
        <f t="shared" si="12"/>
        <v>41082.564884259256</v>
      </c>
      <c r="S398" s="15">
        <f t="shared" si="13"/>
        <v>41097.564884259256</v>
      </c>
      <c r="T398">
        <f>YEAR(Table1[[#This Row],[Date Created Conversion]])</f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8">
        <f>ROUND(Table1[[#This Row],[pledged]]/Table1[[#This Row],[goal]],2)</f>
        <v>1.04</v>
      </c>
      <c r="Q399" s="10">
        <f>IFERROR(Table1[[#This Row],[pledged]]/Table1[[#This Row],[backers_count]],0)</f>
        <v>56.460043668122275</v>
      </c>
      <c r="R399" s="15">
        <f t="shared" si="12"/>
        <v>40379.776435185187</v>
      </c>
      <c r="S399" s="15">
        <f t="shared" si="13"/>
        <v>40422.155555555553</v>
      </c>
      <c r="T399">
        <f>YEAR(Table1[[#This Row],[Date Created Conversion]])</f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8">
        <f>ROUND(Table1[[#This Row],[pledged]]/Table1[[#This Row],[goal]],2)</f>
        <v>1.25</v>
      </c>
      <c r="Q400" s="10">
        <f>IFERROR(Table1[[#This Row],[pledged]]/Table1[[#This Row],[backers_count]],0)</f>
        <v>140.1044776119403</v>
      </c>
      <c r="R400" s="15">
        <f t="shared" si="12"/>
        <v>42078.793124999997</v>
      </c>
      <c r="S400" s="15">
        <f t="shared" si="13"/>
        <v>42123.793124999997</v>
      </c>
      <c r="T400">
        <f>YEAR(Table1[[#This Row],[Date Created Conversion]])</f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8">
        <f>ROUND(Table1[[#This Row],[pledged]]/Table1[[#This Row],[goal]],2)</f>
        <v>1.07</v>
      </c>
      <c r="Q401" s="10">
        <f>IFERROR(Table1[[#This Row],[pledged]]/Table1[[#This Row],[backers_count]],0)</f>
        <v>224.85263157894738</v>
      </c>
      <c r="R401" s="15">
        <f t="shared" si="12"/>
        <v>42687.875775462962</v>
      </c>
      <c r="S401" s="15">
        <f t="shared" si="13"/>
        <v>42718.5</v>
      </c>
      <c r="T401">
        <f>YEAR(Table1[[#This Row],[Date Created Conversion]])</f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8">
        <f>ROUND(Table1[[#This Row],[pledged]]/Table1[[#This Row],[goal]],2)</f>
        <v>1.1200000000000001</v>
      </c>
      <c r="Q402" s="10">
        <f>IFERROR(Table1[[#This Row],[pledged]]/Table1[[#This Row],[backers_count]],0)</f>
        <v>181.13306451612902</v>
      </c>
      <c r="R402" s="15">
        <f t="shared" si="12"/>
        <v>41745.635960648149</v>
      </c>
      <c r="S402" s="15">
        <f t="shared" si="13"/>
        <v>41776.145833333336</v>
      </c>
      <c r="T402">
        <f>YEAR(Table1[[#This Row],[Date Created Conversion]])</f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8">
        <f>ROUND(Table1[[#This Row],[pledged]]/Table1[[#This Row],[goal]],2)</f>
        <v>1.04</v>
      </c>
      <c r="Q403" s="10">
        <f>IFERROR(Table1[[#This Row],[pledged]]/Table1[[#This Row],[backers_count]],0)</f>
        <v>711.04109589041093</v>
      </c>
      <c r="R403" s="15">
        <f t="shared" si="12"/>
        <v>40732.842245370368</v>
      </c>
      <c r="S403" s="15">
        <f t="shared" si="13"/>
        <v>40762.842245370368</v>
      </c>
      <c r="T403">
        <f>YEAR(Table1[[#This Row],[Date Created Conversion]])</f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8">
        <f>ROUND(Table1[[#This Row],[pledged]]/Table1[[#This Row],[goal]],2)</f>
        <v>1.42</v>
      </c>
      <c r="Q404" s="10">
        <f>IFERROR(Table1[[#This Row],[pledged]]/Table1[[#This Row],[backers_count]],0)</f>
        <v>65.883720930232556</v>
      </c>
      <c r="R404" s="15">
        <f t="shared" si="12"/>
        <v>42292.539548611108</v>
      </c>
      <c r="S404" s="15">
        <f t="shared" si="13"/>
        <v>42313.58121527778</v>
      </c>
      <c r="T404">
        <f>YEAR(Table1[[#This Row],[Date Created Conversion]])</f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8">
        <f>ROUND(Table1[[#This Row],[pledged]]/Table1[[#This Row],[goal]],2)</f>
        <v>1.05</v>
      </c>
      <c r="Q405" s="10">
        <f>IFERROR(Table1[[#This Row],[pledged]]/Table1[[#This Row],[backers_count]],0)</f>
        <v>75.185714285714283</v>
      </c>
      <c r="R405" s="15">
        <f t="shared" si="12"/>
        <v>40718.310659722221</v>
      </c>
      <c r="S405" s="15">
        <f t="shared" si="13"/>
        <v>40765.297222222223</v>
      </c>
      <c r="T405">
        <f>YEAR(Table1[[#This Row],[Date Created Conversion]])</f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8">
        <f>ROUND(Table1[[#This Row],[pledged]]/Table1[[#This Row],[goal]],2)</f>
        <v>1.03</v>
      </c>
      <c r="Q406" s="10">
        <f>IFERROR(Table1[[#This Row],[pledged]]/Table1[[#This Row],[backers_count]],0)</f>
        <v>133.14391143911439</v>
      </c>
      <c r="R406" s="15">
        <f t="shared" si="12"/>
        <v>41646.628032407411</v>
      </c>
      <c r="S406" s="15">
        <f t="shared" si="13"/>
        <v>41675.961111111108</v>
      </c>
      <c r="T406">
        <f>YEAR(Table1[[#This Row],[Date Created Conversion]])</f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8">
        <f>ROUND(Table1[[#This Row],[pledged]]/Table1[[#This Row],[goal]],2)</f>
        <v>1.08</v>
      </c>
      <c r="Q407" s="10">
        <f>IFERROR(Table1[[#This Row],[pledged]]/Table1[[#This Row],[backers_count]],0)</f>
        <v>55.2</v>
      </c>
      <c r="R407" s="15">
        <f t="shared" si="12"/>
        <v>41674.08494212963</v>
      </c>
      <c r="S407" s="15">
        <f t="shared" si="13"/>
        <v>41704.08494212963</v>
      </c>
      <c r="T407">
        <f>YEAR(Table1[[#This Row],[Date Created Conversion]])</f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8">
        <f>ROUND(Table1[[#This Row],[pledged]]/Table1[[#This Row],[goal]],2)</f>
        <v>1.08</v>
      </c>
      <c r="Q408" s="10">
        <f>IFERROR(Table1[[#This Row],[pledged]]/Table1[[#This Row],[backers_count]],0)</f>
        <v>86.163714285714292</v>
      </c>
      <c r="R408" s="15">
        <f t="shared" si="12"/>
        <v>40638.162465277775</v>
      </c>
      <c r="S408" s="15">
        <f t="shared" si="13"/>
        <v>40672.249305555553</v>
      </c>
      <c r="T408">
        <f>YEAR(Table1[[#This Row],[Date Created Conversion]])</f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8">
        <f>ROUND(Table1[[#This Row],[pledged]]/Table1[[#This Row],[goal]],2)</f>
        <v>1.02</v>
      </c>
      <c r="Q409" s="10">
        <f>IFERROR(Table1[[#This Row],[pledged]]/Table1[[#This Row],[backers_count]],0)</f>
        <v>92.318181818181813</v>
      </c>
      <c r="R409" s="15">
        <f t="shared" si="12"/>
        <v>40806.870949074073</v>
      </c>
      <c r="S409" s="15">
        <f t="shared" si="13"/>
        <v>40866.912615740745</v>
      </c>
      <c r="T409">
        <f>YEAR(Table1[[#This Row],[Date Created Conversion]])</f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8">
        <f>ROUND(Table1[[#This Row],[pledged]]/Table1[[#This Row],[goal]],2)</f>
        <v>1.01</v>
      </c>
      <c r="Q410" s="10">
        <f>IFERROR(Table1[[#This Row],[pledged]]/Table1[[#This Row],[backers_count]],0)</f>
        <v>160.16473684210527</v>
      </c>
      <c r="R410" s="15">
        <f t="shared" si="12"/>
        <v>41543.735995370371</v>
      </c>
      <c r="S410" s="15">
        <f t="shared" si="13"/>
        <v>41583.777662037035</v>
      </c>
      <c r="T410">
        <f>YEAR(Table1[[#This Row],[Date Created Conversion]])</f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8">
        <f>ROUND(Table1[[#This Row],[pledged]]/Table1[[#This Row],[goal]],2)</f>
        <v>1.37</v>
      </c>
      <c r="Q411" s="10">
        <f>IFERROR(Table1[[#This Row],[pledged]]/Table1[[#This Row],[backers_count]],0)</f>
        <v>45.6</v>
      </c>
      <c r="R411" s="15">
        <f t="shared" si="12"/>
        <v>42543.862777777773</v>
      </c>
      <c r="S411" s="15">
        <f t="shared" si="13"/>
        <v>42573.862777777773</v>
      </c>
      <c r="T411">
        <f>YEAR(Table1[[#This Row],[Date Created Conversion]])</f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8">
        <f>ROUND(Table1[[#This Row],[pledged]]/Table1[[#This Row],[goal]],2)</f>
        <v>1.28</v>
      </c>
      <c r="Q412" s="10">
        <f>IFERROR(Table1[[#This Row],[pledged]]/Table1[[#This Row],[backers_count]],0)</f>
        <v>183.28571428571428</v>
      </c>
      <c r="R412" s="15">
        <f t="shared" si="12"/>
        <v>42113.981446759266</v>
      </c>
      <c r="S412" s="15">
        <f t="shared" si="13"/>
        <v>42173.981446759266</v>
      </c>
      <c r="T412">
        <f>YEAR(Table1[[#This Row],[Date Created Conversion]])</f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8">
        <f>ROUND(Table1[[#This Row],[pledged]]/Table1[[#This Row],[goal]],2)</f>
        <v>1.01</v>
      </c>
      <c r="Q413" s="10">
        <f>IFERROR(Table1[[#This Row],[pledged]]/Table1[[#This Row],[backers_count]],0)</f>
        <v>125.78838174273859</v>
      </c>
      <c r="R413" s="15">
        <f t="shared" si="12"/>
        <v>41598.17597222222</v>
      </c>
      <c r="S413" s="15">
        <f t="shared" si="13"/>
        <v>41630.208333333336</v>
      </c>
      <c r="T413">
        <f>YEAR(Table1[[#This Row],[Date Created Conversion]])</f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8">
        <f>ROUND(Table1[[#This Row],[pledged]]/Table1[[#This Row],[goal]],2)</f>
        <v>1.27</v>
      </c>
      <c r="Q414" s="10">
        <f>IFERROR(Table1[[#This Row],[pledged]]/Table1[[#This Row],[backers_count]],0)</f>
        <v>57.654545454545456</v>
      </c>
      <c r="R414" s="15">
        <f t="shared" si="12"/>
        <v>41099.742800925924</v>
      </c>
      <c r="S414" s="15">
        <f t="shared" si="13"/>
        <v>41115.742800925924</v>
      </c>
      <c r="T414">
        <f>YEAR(Table1[[#This Row],[Date Created Conversion]])</f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8">
        <f>ROUND(Table1[[#This Row],[pledged]]/Table1[[#This Row],[goal]],2)</f>
        <v>1.05</v>
      </c>
      <c r="Q415" s="10">
        <f>IFERROR(Table1[[#This Row],[pledged]]/Table1[[#This Row],[backers_count]],0)</f>
        <v>78.660818713450297</v>
      </c>
      <c r="R415" s="15">
        <f t="shared" si="12"/>
        <v>41079.877442129626</v>
      </c>
      <c r="S415" s="15">
        <f t="shared" si="13"/>
        <v>41109.877442129626</v>
      </c>
      <c r="T415">
        <f>YEAR(Table1[[#This Row],[Date Created Conversion]])</f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8">
        <f>ROUND(Table1[[#This Row],[pledged]]/Table1[[#This Row],[goal]],2)</f>
        <v>1.03</v>
      </c>
      <c r="Q416" s="10">
        <f>IFERROR(Table1[[#This Row],[pledged]]/Table1[[#This Row],[backers_count]],0)</f>
        <v>91.480769230769226</v>
      </c>
      <c r="R416" s="15">
        <f t="shared" si="12"/>
        <v>41529.063252314816</v>
      </c>
      <c r="S416" s="15">
        <f t="shared" si="13"/>
        <v>41559.063252314816</v>
      </c>
      <c r="T416">
        <f>YEAR(Table1[[#This Row],[Date Created Conversion]])</f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8">
        <f>ROUND(Table1[[#This Row],[pledged]]/Table1[[#This Row],[goal]],2)</f>
        <v>1.02</v>
      </c>
      <c r="Q417" s="10">
        <f>IFERROR(Table1[[#This Row],[pledged]]/Table1[[#This Row],[backers_count]],0)</f>
        <v>68.09809523809524</v>
      </c>
      <c r="R417" s="15">
        <f t="shared" si="12"/>
        <v>41904.851875</v>
      </c>
      <c r="S417" s="15">
        <f t="shared" si="13"/>
        <v>41929.5</v>
      </c>
      <c r="T417">
        <f>YEAR(Table1[[#This Row],[Date Created Conversion]])</f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8">
        <f>ROUND(Table1[[#This Row],[pledged]]/Table1[[#This Row],[goal]],2)</f>
        <v>1.2</v>
      </c>
      <c r="Q418" s="10">
        <f>IFERROR(Table1[[#This Row],[pledged]]/Table1[[#This Row],[backers_count]],0)</f>
        <v>48.086800000000004</v>
      </c>
      <c r="R418" s="15">
        <f t="shared" si="12"/>
        <v>41648.396192129629</v>
      </c>
      <c r="S418" s="15">
        <f t="shared" si="13"/>
        <v>41678.396192129629</v>
      </c>
      <c r="T418">
        <f>YEAR(Table1[[#This Row],[Date Created Conversion]])</f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8">
        <f>ROUND(Table1[[#This Row],[pledged]]/Table1[[#This Row],[goal]],2)</f>
        <v>1</v>
      </c>
      <c r="Q419" s="10">
        <f>IFERROR(Table1[[#This Row],[pledged]]/Table1[[#This Row],[backers_count]],0)</f>
        <v>202.42307692307693</v>
      </c>
      <c r="R419" s="15">
        <f t="shared" si="12"/>
        <v>41360.970601851855</v>
      </c>
      <c r="S419" s="15">
        <f t="shared" si="13"/>
        <v>41372.189583333333</v>
      </c>
      <c r="T419">
        <f>YEAR(Table1[[#This Row],[Date Created Conversion]])</f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8">
        <f>ROUND(Table1[[#This Row],[pledged]]/Table1[[#This Row],[goal]],2)</f>
        <v>1.01</v>
      </c>
      <c r="Q420" s="10">
        <f>IFERROR(Table1[[#This Row],[pledged]]/Table1[[#This Row],[backers_count]],0)</f>
        <v>216.75</v>
      </c>
      <c r="R420" s="15">
        <f t="shared" si="12"/>
        <v>42178.282372685186</v>
      </c>
      <c r="S420" s="15">
        <f t="shared" si="13"/>
        <v>42208.282372685186</v>
      </c>
      <c r="T420">
        <f>YEAR(Table1[[#This Row],[Date Created Conversion]])</f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8">
        <f>ROUND(Table1[[#This Row],[pledged]]/Table1[[#This Row],[goal]],2)</f>
        <v>1</v>
      </c>
      <c r="Q421" s="10">
        <f>IFERROR(Table1[[#This Row],[pledged]]/Table1[[#This Row],[backers_count]],0)</f>
        <v>110.06849315068493</v>
      </c>
      <c r="R421" s="15">
        <f t="shared" si="12"/>
        <v>41394.842442129629</v>
      </c>
      <c r="S421" s="15">
        <f t="shared" si="13"/>
        <v>41454.842442129629</v>
      </c>
      <c r="T421">
        <f>YEAR(Table1[[#This Row],[Date Created Conversion]])</f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8">
        <f>ROUND(Table1[[#This Row],[pledged]]/Table1[[#This Row],[goal]],2)</f>
        <v>0</v>
      </c>
      <c r="Q422" s="10">
        <f>IFERROR(Table1[[#This Row],[pledged]]/Table1[[#This Row],[backers_count]],0)</f>
        <v>4.833333333333333</v>
      </c>
      <c r="R422" s="15">
        <f t="shared" si="12"/>
        <v>41682.23646990741</v>
      </c>
      <c r="S422" s="15">
        <f t="shared" si="13"/>
        <v>41712.194803240738</v>
      </c>
      <c r="T422">
        <f>YEAR(Table1[[#This Row],[Date Created Conversion]])</f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8">
        <f>ROUND(Table1[[#This Row],[pledged]]/Table1[[#This Row],[goal]],2)</f>
        <v>0.02</v>
      </c>
      <c r="Q423" s="10">
        <f>IFERROR(Table1[[#This Row],[pledged]]/Table1[[#This Row],[backers_count]],0)</f>
        <v>50.166666666666664</v>
      </c>
      <c r="R423" s="15">
        <f t="shared" si="12"/>
        <v>42177.491388888884</v>
      </c>
      <c r="S423" s="15">
        <f t="shared" si="13"/>
        <v>42237.491388888884</v>
      </c>
      <c r="T423">
        <f>YEAR(Table1[[#This Row],[Date Created Conversion]])</f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8">
        <f>ROUND(Table1[[#This Row],[pledged]]/Table1[[#This Row],[goal]],2)</f>
        <v>0.01</v>
      </c>
      <c r="Q424" s="10">
        <f>IFERROR(Table1[[#This Row],[pledged]]/Table1[[#This Row],[backers_count]],0)</f>
        <v>35.833333333333336</v>
      </c>
      <c r="R424" s="15">
        <f t="shared" si="12"/>
        <v>41863.260381944441</v>
      </c>
      <c r="S424" s="15">
        <f t="shared" si="13"/>
        <v>41893.260381944441</v>
      </c>
      <c r="T424">
        <f>YEAR(Table1[[#This Row],[Date Created Conversion]])</f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8">
        <f>ROUND(Table1[[#This Row],[pledged]]/Table1[[#This Row],[goal]],2)</f>
        <v>0.01</v>
      </c>
      <c r="Q425" s="10">
        <f>IFERROR(Table1[[#This Row],[pledged]]/Table1[[#This Row],[backers_count]],0)</f>
        <v>11.76923076923077</v>
      </c>
      <c r="R425" s="15">
        <f t="shared" si="12"/>
        <v>41400.92627314815</v>
      </c>
      <c r="S425" s="15">
        <f t="shared" si="13"/>
        <v>41430.92627314815</v>
      </c>
      <c r="T425">
        <f>YEAR(Table1[[#This Row],[Date Created Conversion]])</f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8">
        <f>ROUND(Table1[[#This Row],[pledged]]/Table1[[#This Row],[goal]],2)</f>
        <v>7.0000000000000007E-2</v>
      </c>
      <c r="Q426" s="10">
        <f>IFERROR(Table1[[#This Row],[pledged]]/Table1[[#This Row],[backers_count]],0)</f>
        <v>40.78</v>
      </c>
      <c r="R426" s="15">
        <f t="shared" si="12"/>
        <v>40934.376145833332</v>
      </c>
      <c r="S426" s="15">
        <f t="shared" si="13"/>
        <v>40994.334479166668</v>
      </c>
      <c r="T426">
        <f>YEAR(Table1[[#This Row],[Date Created Conversion]])</f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8">
        <f>ROUND(Table1[[#This Row],[pledged]]/Table1[[#This Row],[goal]],2)</f>
        <v>0</v>
      </c>
      <c r="Q427" s="10">
        <f>IFERROR(Table1[[#This Row],[pledged]]/Table1[[#This Row],[backers_count]],0)</f>
        <v>3</v>
      </c>
      <c r="R427" s="15">
        <f t="shared" si="12"/>
        <v>42275.861157407402</v>
      </c>
      <c r="S427" s="15">
        <f t="shared" si="13"/>
        <v>42335.902824074074</v>
      </c>
      <c r="T427">
        <f>YEAR(Table1[[#This Row],[Date Created Conversion]])</f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8">
        <f>ROUND(Table1[[#This Row],[pledged]]/Table1[[#This Row],[goal]],2)</f>
        <v>0.01</v>
      </c>
      <c r="Q428" s="10">
        <f>IFERROR(Table1[[#This Row],[pledged]]/Table1[[#This Row],[backers_count]],0)</f>
        <v>16.625</v>
      </c>
      <c r="R428" s="15">
        <f t="shared" si="12"/>
        <v>42400.711967592593</v>
      </c>
      <c r="S428" s="15">
        <f t="shared" si="13"/>
        <v>42430.711967592593</v>
      </c>
      <c r="T428">
        <f>YEAR(Table1[[#This Row],[Date Created Conversion]])</f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8">
        <f>ROUND(Table1[[#This Row],[pledged]]/Table1[[#This Row],[goal]],2)</f>
        <v>0</v>
      </c>
      <c r="Q429" s="10">
        <f>IFERROR(Table1[[#This Row],[pledged]]/Table1[[#This Row],[backers_count]],0)</f>
        <v>0</v>
      </c>
      <c r="R429" s="15">
        <f t="shared" si="12"/>
        <v>42285.909027777772</v>
      </c>
      <c r="S429" s="15">
        <f t="shared" si="13"/>
        <v>42299.790972222225</v>
      </c>
      <c r="T429">
        <f>YEAR(Table1[[#This Row],[Date Created Conversion]])</f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8">
        <f>ROUND(Table1[[#This Row],[pledged]]/Table1[[#This Row],[goal]],2)</f>
        <v>0.06</v>
      </c>
      <c r="Q430" s="10">
        <f>IFERROR(Table1[[#This Row],[pledged]]/Table1[[#This Row],[backers_count]],0)</f>
        <v>52</v>
      </c>
      <c r="R430" s="15">
        <f t="shared" si="12"/>
        <v>41778.766724537039</v>
      </c>
      <c r="S430" s="15">
        <f t="shared" si="13"/>
        <v>41806.916666666664</v>
      </c>
      <c r="T430">
        <f>YEAR(Table1[[#This Row],[Date Created Conversion]])</f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8">
        <f>ROUND(Table1[[#This Row],[pledged]]/Table1[[#This Row],[goal]],2)</f>
        <v>0</v>
      </c>
      <c r="Q431" s="10">
        <f>IFERROR(Table1[[#This Row],[pledged]]/Table1[[#This Row],[backers_count]],0)</f>
        <v>0</v>
      </c>
      <c r="R431" s="15">
        <f t="shared" si="12"/>
        <v>40070.901412037041</v>
      </c>
      <c r="S431" s="15">
        <f t="shared" si="13"/>
        <v>40144.207638888889</v>
      </c>
      <c r="T431">
        <f>YEAR(Table1[[#This Row],[Date Created Conversion]])</f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8">
        <f>ROUND(Table1[[#This Row],[pledged]]/Table1[[#This Row],[goal]],2)</f>
        <v>0.02</v>
      </c>
      <c r="Q432" s="10">
        <f>IFERROR(Table1[[#This Row],[pledged]]/Table1[[#This Row],[backers_count]],0)</f>
        <v>4.8</v>
      </c>
      <c r="R432" s="15">
        <f t="shared" si="12"/>
        <v>41513.107256944444</v>
      </c>
      <c r="S432" s="15">
        <f t="shared" si="13"/>
        <v>41528.107256944444</v>
      </c>
      <c r="T432">
        <f>YEAR(Table1[[#This Row],[Date Created Conversion]])</f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8">
        <f>ROUND(Table1[[#This Row],[pledged]]/Table1[[#This Row],[goal]],2)</f>
        <v>0.14000000000000001</v>
      </c>
      <c r="Q433" s="10">
        <f>IFERROR(Table1[[#This Row],[pledged]]/Table1[[#This Row],[backers_count]],0)</f>
        <v>51.875</v>
      </c>
      <c r="R433" s="15">
        <f t="shared" si="12"/>
        <v>42526.871331018512</v>
      </c>
      <c r="S433" s="15">
        <f t="shared" si="13"/>
        <v>42556.871331018512</v>
      </c>
      <c r="T433">
        <f>YEAR(Table1[[#This Row],[Date Created Conversion]])</f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8">
        <f>ROUND(Table1[[#This Row],[pledged]]/Table1[[#This Row],[goal]],2)</f>
        <v>0.1</v>
      </c>
      <c r="Q434" s="10">
        <f>IFERROR(Table1[[#This Row],[pledged]]/Table1[[#This Row],[backers_count]],0)</f>
        <v>71.25</v>
      </c>
      <c r="R434" s="15">
        <f t="shared" si="12"/>
        <v>42238.726631944446</v>
      </c>
      <c r="S434" s="15">
        <f t="shared" si="13"/>
        <v>42298.726631944446</v>
      </c>
      <c r="T434">
        <f>YEAR(Table1[[#This Row],[Date Created Conversion]])</f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8">
        <f>ROUND(Table1[[#This Row],[pledged]]/Table1[[#This Row],[goal]],2)</f>
        <v>0</v>
      </c>
      <c r="Q435" s="10">
        <f>IFERROR(Table1[[#This Row],[pledged]]/Table1[[#This Row],[backers_count]],0)</f>
        <v>0</v>
      </c>
      <c r="R435" s="15">
        <f t="shared" si="12"/>
        <v>42228.629884259266</v>
      </c>
      <c r="S435" s="15">
        <f t="shared" si="13"/>
        <v>42288.629884259266</v>
      </c>
      <c r="T435">
        <f>YEAR(Table1[[#This Row],[Date Created Conversion]])</f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8">
        <f>ROUND(Table1[[#This Row],[pledged]]/Table1[[#This Row],[goal]],2)</f>
        <v>0.05</v>
      </c>
      <c r="Q436" s="10">
        <f>IFERROR(Table1[[#This Row],[pledged]]/Table1[[#This Row],[backers_count]],0)</f>
        <v>62.5</v>
      </c>
      <c r="R436" s="15">
        <f t="shared" si="12"/>
        <v>41576.834513888891</v>
      </c>
      <c r="S436" s="15">
        <f t="shared" si="13"/>
        <v>41609.876180555555</v>
      </c>
      <c r="T436">
        <f>YEAR(Table1[[#This Row],[Date Created Conversion]])</f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8">
        <f>ROUND(Table1[[#This Row],[pledged]]/Table1[[#This Row],[goal]],2)</f>
        <v>0</v>
      </c>
      <c r="Q437" s="10">
        <f>IFERROR(Table1[[#This Row],[pledged]]/Table1[[#This Row],[backers_count]],0)</f>
        <v>1</v>
      </c>
      <c r="R437" s="15">
        <f t="shared" si="12"/>
        <v>41500.747453703705</v>
      </c>
      <c r="S437" s="15">
        <f t="shared" si="13"/>
        <v>41530.747453703705</v>
      </c>
      <c r="T437">
        <f>YEAR(Table1[[#This Row],[Date Created Conversion]])</f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8">
        <f>ROUND(Table1[[#This Row],[pledged]]/Table1[[#This Row],[goal]],2)</f>
        <v>0</v>
      </c>
      <c r="Q438" s="10">
        <f>IFERROR(Table1[[#This Row],[pledged]]/Table1[[#This Row],[backers_count]],0)</f>
        <v>0</v>
      </c>
      <c r="R438" s="15">
        <f t="shared" si="12"/>
        <v>41456.36241898148</v>
      </c>
      <c r="S438" s="15">
        <f t="shared" si="13"/>
        <v>41486.36241898148</v>
      </c>
      <c r="T438">
        <f>YEAR(Table1[[#This Row],[Date Created Conversion]])</f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8">
        <f>ROUND(Table1[[#This Row],[pledged]]/Table1[[#This Row],[goal]],2)</f>
        <v>0</v>
      </c>
      <c r="Q439" s="10">
        <f>IFERROR(Table1[[#This Row],[pledged]]/Table1[[#This Row],[backers_count]],0)</f>
        <v>0</v>
      </c>
      <c r="R439" s="15">
        <f t="shared" si="12"/>
        <v>42591.31858796296</v>
      </c>
      <c r="S439" s="15">
        <f t="shared" si="13"/>
        <v>42651.31858796296</v>
      </c>
      <c r="T439">
        <f>YEAR(Table1[[#This Row],[Date Created Conversion]])</f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8">
        <f>ROUND(Table1[[#This Row],[pledged]]/Table1[[#This Row],[goal]],2)</f>
        <v>0.09</v>
      </c>
      <c r="Q440" s="10">
        <f>IFERROR(Table1[[#This Row],[pledged]]/Table1[[#This Row],[backers_count]],0)</f>
        <v>170.54545454545453</v>
      </c>
      <c r="R440" s="15">
        <f t="shared" si="12"/>
        <v>42296.261087962965</v>
      </c>
      <c r="S440" s="15">
        <f t="shared" si="13"/>
        <v>42326.302754629629</v>
      </c>
      <c r="T440">
        <f>YEAR(Table1[[#This Row],[Date Created Conversion]])</f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8">
        <f>ROUND(Table1[[#This Row],[pledged]]/Table1[[#This Row],[goal]],2)</f>
        <v>0</v>
      </c>
      <c r="Q441" s="10">
        <f>IFERROR(Table1[[#This Row],[pledged]]/Table1[[#This Row],[backers_count]],0)</f>
        <v>0</v>
      </c>
      <c r="R441" s="15">
        <f t="shared" si="12"/>
        <v>41919.761782407404</v>
      </c>
      <c r="S441" s="15">
        <f t="shared" si="13"/>
        <v>41929.761782407404</v>
      </c>
      <c r="T441">
        <f>YEAR(Table1[[#This Row],[Date Created Conversion]])</f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8">
        <f>ROUND(Table1[[#This Row],[pledged]]/Table1[[#This Row],[goal]],2)</f>
        <v>0</v>
      </c>
      <c r="Q442" s="10">
        <f>IFERROR(Table1[[#This Row],[pledged]]/Table1[[#This Row],[backers_count]],0)</f>
        <v>5</v>
      </c>
      <c r="R442" s="15">
        <f t="shared" si="12"/>
        <v>42423.985567129625</v>
      </c>
      <c r="S442" s="15">
        <f t="shared" si="13"/>
        <v>42453.943900462968</v>
      </c>
      <c r="T442">
        <f>YEAR(Table1[[#This Row],[Date Created Conversion]])</f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8">
        <f>ROUND(Table1[[#This Row],[pledged]]/Table1[[#This Row],[goal]],2)</f>
        <v>0</v>
      </c>
      <c r="Q443" s="10">
        <f>IFERROR(Table1[[#This Row],[pledged]]/Table1[[#This Row],[backers_count]],0)</f>
        <v>0</v>
      </c>
      <c r="R443" s="15">
        <f t="shared" si="12"/>
        <v>41550.793935185182</v>
      </c>
      <c r="S443" s="15">
        <f t="shared" si="13"/>
        <v>41580.793935185182</v>
      </c>
      <c r="T443">
        <f>YEAR(Table1[[#This Row],[Date Created Conversion]])</f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8">
        <f>ROUND(Table1[[#This Row],[pledged]]/Table1[[#This Row],[goal]],2)</f>
        <v>0.39</v>
      </c>
      <c r="Q444" s="10">
        <f>IFERROR(Table1[[#This Row],[pledged]]/Table1[[#This Row],[backers_count]],0)</f>
        <v>393.58823529411762</v>
      </c>
      <c r="R444" s="15">
        <f t="shared" si="12"/>
        <v>42024.888692129629</v>
      </c>
      <c r="S444" s="15">
        <f t="shared" si="13"/>
        <v>42054.888692129629</v>
      </c>
      <c r="T444">
        <f>YEAR(Table1[[#This Row],[Date Created Conversion]])</f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8">
        <f>ROUND(Table1[[#This Row],[pledged]]/Table1[[#This Row],[goal]],2)</f>
        <v>0</v>
      </c>
      <c r="Q445" s="10">
        <f>IFERROR(Table1[[#This Row],[pledged]]/Table1[[#This Row],[backers_count]],0)</f>
        <v>5</v>
      </c>
      <c r="R445" s="15">
        <f t="shared" si="12"/>
        <v>41650.015057870369</v>
      </c>
      <c r="S445" s="15">
        <f t="shared" si="13"/>
        <v>41680.015057870369</v>
      </c>
      <c r="T445">
        <f>YEAR(Table1[[#This Row],[Date Created Conversion]])</f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8">
        <f>ROUND(Table1[[#This Row],[pledged]]/Table1[[#This Row],[goal]],2)</f>
        <v>0.05</v>
      </c>
      <c r="Q446" s="10">
        <f>IFERROR(Table1[[#This Row],[pledged]]/Table1[[#This Row],[backers_count]],0)</f>
        <v>50</v>
      </c>
      <c r="R446" s="15">
        <f t="shared" si="12"/>
        <v>40894.906956018516</v>
      </c>
      <c r="S446" s="15">
        <f t="shared" si="13"/>
        <v>40954.906956018516</v>
      </c>
      <c r="T446">
        <f>YEAR(Table1[[#This Row],[Date Created Conversion]])</f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8">
        <f>ROUND(Table1[[#This Row],[pledged]]/Table1[[#This Row],[goal]],2)</f>
        <v>0</v>
      </c>
      <c r="Q447" s="10">
        <f>IFERROR(Table1[[#This Row],[pledged]]/Table1[[#This Row],[backers_count]],0)</f>
        <v>1</v>
      </c>
      <c r="R447" s="15">
        <f t="shared" si="12"/>
        <v>42130.335358796292</v>
      </c>
      <c r="S447" s="15">
        <f t="shared" si="13"/>
        <v>42145.335358796292</v>
      </c>
      <c r="T447">
        <f>YEAR(Table1[[#This Row],[Date Created Conversion]])</f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8">
        <f>ROUND(Table1[[#This Row],[pledged]]/Table1[[#This Row],[goal]],2)</f>
        <v>7.0000000000000007E-2</v>
      </c>
      <c r="Q448" s="10">
        <f>IFERROR(Table1[[#This Row],[pledged]]/Table1[[#This Row],[backers_count]],0)</f>
        <v>47.875</v>
      </c>
      <c r="R448" s="15">
        <f t="shared" si="12"/>
        <v>42037.083564814813</v>
      </c>
      <c r="S448" s="15">
        <f t="shared" si="13"/>
        <v>42067.083564814813</v>
      </c>
      <c r="T448">
        <f>YEAR(Table1[[#This Row],[Date Created Conversion]])</f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8">
        <f>ROUND(Table1[[#This Row],[pledged]]/Table1[[#This Row],[goal]],2)</f>
        <v>0</v>
      </c>
      <c r="Q449" s="10">
        <f>IFERROR(Table1[[#This Row],[pledged]]/Table1[[#This Row],[backers_count]],0)</f>
        <v>5</v>
      </c>
      <c r="R449" s="15">
        <f t="shared" si="12"/>
        <v>41331.555127314816</v>
      </c>
      <c r="S449" s="15">
        <f t="shared" si="13"/>
        <v>41356.513460648144</v>
      </c>
      <c r="T449">
        <f>YEAR(Table1[[#This Row],[Date Created Conversion]])</f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8">
        <f>ROUND(Table1[[#This Row],[pledged]]/Table1[[#This Row],[goal]],2)</f>
        <v>0.03</v>
      </c>
      <c r="Q450" s="10">
        <f>IFERROR(Table1[[#This Row],[pledged]]/Table1[[#This Row],[backers_count]],0)</f>
        <v>20.502500000000001</v>
      </c>
      <c r="R450" s="15">
        <f t="shared" ref="R450:R513" si="14">(((J450/60)/60)/24)+DATE(1970,1,1)</f>
        <v>41753.758043981477</v>
      </c>
      <c r="S450" s="15">
        <f t="shared" ref="S450:S513" si="15">(((I450/60)/60)/24)+DATE(1970,1,1)</f>
        <v>41773.758043981477</v>
      </c>
      <c r="T450">
        <f>YEAR(Table1[[#This Row],[Date Created Conversion]])</f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8">
        <f>ROUND(Table1[[#This Row],[pledged]]/Table1[[#This Row],[goal]],2)</f>
        <v>0.02</v>
      </c>
      <c r="Q451" s="10">
        <f>IFERROR(Table1[[#This Row],[pledged]]/Table1[[#This Row],[backers_count]],0)</f>
        <v>9</v>
      </c>
      <c r="R451" s="15">
        <f t="shared" si="14"/>
        <v>41534.568113425928</v>
      </c>
      <c r="S451" s="15">
        <f t="shared" si="15"/>
        <v>41564.568113425928</v>
      </c>
      <c r="T451">
        <f>YEAR(Table1[[#This Row],[Date Created Conversion]])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8">
        <f>ROUND(Table1[[#This Row],[pledged]]/Table1[[#This Row],[goal]],2)</f>
        <v>0.01</v>
      </c>
      <c r="Q452" s="10">
        <f>IFERROR(Table1[[#This Row],[pledged]]/Table1[[#This Row],[backers_count]],0)</f>
        <v>56.571428571428569</v>
      </c>
      <c r="R452" s="15">
        <f t="shared" si="14"/>
        <v>41654.946759259255</v>
      </c>
      <c r="S452" s="15">
        <f t="shared" si="15"/>
        <v>41684.946759259255</v>
      </c>
      <c r="T452">
        <f>YEAR(Table1[[#This Row],[Date Created Conversion]])</f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8">
        <f>ROUND(Table1[[#This Row],[pledged]]/Table1[[#This Row],[goal]],2)</f>
        <v>0</v>
      </c>
      <c r="Q453" s="10">
        <f>IFERROR(Table1[[#This Row],[pledged]]/Table1[[#This Row],[backers_count]],0)</f>
        <v>0</v>
      </c>
      <c r="R453" s="15">
        <f t="shared" si="14"/>
        <v>41634.715173611112</v>
      </c>
      <c r="S453" s="15">
        <f t="shared" si="15"/>
        <v>41664.715173611112</v>
      </c>
      <c r="T453">
        <f>YEAR(Table1[[#This Row],[Date Created Conversion]])</f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8">
        <f>ROUND(Table1[[#This Row],[pledged]]/Table1[[#This Row],[goal]],2)</f>
        <v>0.64</v>
      </c>
      <c r="Q454" s="10">
        <f>IFERROR(Table1[[#This Row],[pledged]]/Table1[[#This Row],[backers_count]],0)</f>
        <v>40</v>
      </c>
      <c r="R454" s="15">
        <f t="shared" si="14"/>
        <v>42107.703877314809</v>
      </c>
      <c r="S454" s="15">
        <f t="shared" si="15"/>
        <v>42137.703877314809</v>
      </c>
      <c r="T454">
        <f>YEAR(Table1[[#This Row],[Date Created Conversion]])</f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8">
        <f>ROUND(Table1[[#This Row],[pledged]]/Table1[[#This Row],[goal]],2)</f>
        <v>0</v>
      </c>
      <c r="Q455" s="10">
        <f>IFERROR(Table1[[#This Row],[pledged]]/Table1[[#This Row],[backers_count]],0)</f>
        <v>13</v>
      </c>
      <c r="R455" s="15">
        <f t="shared" si="14"/>
        <v>42038.824988425928</v>
      </c>
      <c r="S455" s="15">
        <f t="shared" si="15"/>
        <v>42054.824988425928</v>
      </c>
      <c r="T455">
        <f>YEAR(Table1[[#This Row],[Date Created Conversion]])</f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8">
        <f>ROUND(Table1[[#This Row],[pledged]]/Table1[[#This Row],[goal]],2)</f>
        <v>0.01</v>
      </c>
      <c r="Q456" s="10">
        <f>IFERROR(Table1[[#This Row],[pledged]]/Table1[[#This Row],[backers_count]],0)</f>
        <v>16.399999999999999</v>
      </c>
      <c r="R456" s="15">
        <f t="shared" si="14"/>
        <v>41938.717256944445</v>
      </c>
      <c r="S456" s="15">
        <f t="shared" si="15"/>
        <v>41969.551388888889</v>
      </c>
      <c r="T456">
        <f>YEAR(Table1[[#This Row],[Date Created Conversion]])</f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8">
        <f>ROUND(Table1[[#This Row],[pledged]]/Table1[[#This Row],[goal]],2)</f>
        <v>0</v>
      </c>
      <c r="Q457" s="10">
        <f>IFERROR(Table1[[#This Row],[pledged]]/Table1[[#This Row],[backers_count]],0)</f>
        <v>22.5</v>
      </c>
      <c r="R457" s="15">
        <f t="shared" si="14"/>
        <v>40971.002569444441</v>
      </c>
      <c r="S457" s="15">
        <f t="shared" si="15"/>
        <v>41016.021527777775</v>
      </c>
      <c r="T457">
        <f>YEAR(Table1[[#This Row],[Date Created Conversion]])</f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8">
        <f>ROUND(Table1[[#This Row],[pledged]]/Table1[[#This Row],[goal]],2)</f>
        <v>0.01</v>
      </c>
      <c r="Q458" s="10">
        <f>IFERROR(Table1[[#This Row],[pledged]]/Table1[[#This Row],[backers_count]],0)</f>
        <v>20.333333333333332</v>
      </c>
      <c r="R458" s="15">
        <f t="shared" si="14"/>
        <v>41547.694456018515</v>
      </c>
      <c r="S458" s="15">
        <f t="shared" si="15"/>
        <v>41569.165972222225</v>
      </c>
      <c r="T458">
        <f>YEAR(Table1[[#This Row],[Date Created Conversion]])</f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8">
        <f>ROUND(Table1[[#This Row],[pledged]]/Table1[[#This Row],[goal]],2)</f>
        <v>0</v>
      </c>
      <c r="Q459" s="10">
        <f>IFERROR(Table1[[#This Row],[pledged]]/Table1[[#This Row],[backers_count]],0)</f>
        <v>0</v>
      </c>
      <c r="R459" s="15">
        <f t="shared" si="14"/>
        <v>41837.767500000002</v>
      </c>
      <c r="S459" s="15">
        <f t="shared" si="15"/>
        <v>41867.767500000002</v>
      </c>
      <c r="T459">
        <f>YEAR(Table1[[#This Row],[Date Created Conversion]])</f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8">
        <f>ROUND(Table1[[#This Row],[pledged]]/Table1[[#This Row],[goal]],2)</f>
        <v>0.08</v>
      </c>
      <c r="Q460" s="10">
        <f>IFERROR(Table1[[#This Row],[pledged]]/Table1[[#This Row],[backers_count]],0)</f>
        <v>16.755102040816325</v>
      </c>
      <c r="R460" s="15">
        <f t="shared" si="14"/>
        <v>41378.69976851852</v>
      </c>
      <c r="S460" s="15">
        <f t="shared" si="15"/>
        <v>41408.69976851852</v>
      </c>
      <c r="T460">
        <f>YEAR(Table1[[#This Row],[Date Created Conversion]])</f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8">
        <f>ROUND(Table1[[#This Row],[pledged]]/Table1[[#This Row],[goal]],2)</f>
        <v>0</v>
      </c>
      <c r="Q461" s="10">
        <f>IFERROR(Table1[[#This Row],[pledged]]/Table1[[#This Row],[backers_count]],0)</f>
        <v>25</v>
      </c>
      <c r="R461" s="15">
        <f t="shared" si="14"/>
        <v>40800.6403587963</v>
      </c>
      <c r="S461" s="15">
        <f t="shared" si="15"/>
        <v>40860.682025462964</v>
      </c>
      <c r="T461">
        <f>YEAR(Table1[[#This Row],[Date Created Conversion]])</f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8">
        <f>ROUND(Table1[[#This Row],[pledged]]/Table1[[#This Row],[goal]],2)</f>
        <v>0</v>
      </c>
      <c r="Q462" s="10">
        <f>IFERROR(Table1[[#This Row],[pledged]]/Table1[[#This Row],[backers_count]],0)</f>
        <v>12.5</v>
      </c>
      <c r="R462" s="15">
        <f t="shared" si="14"/>
        <v>41759.542534722219</v>
      </c>
      <c r="S462" s="15">
        <f t="shared" si="15"/>
        <v>41791.166666666664</v>
      </c>
      <c r="T462">
        <f>YEAR(Table1[[#This Row],[Date Created Conversion]])</f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8">
        <f>ROUND(Table1[[#This Row],[pledged]]/Table1[[#This Row],[goal]],2)</f>
        <v>0</v>
      </c>
      <c r="Q463" s="10">
        <f>IFERROR(Table1[[#This Row],[pledged]]/Table1[[#This Row],[backers_count]],0)</f>
        <v>0</v>
      </c>
      <c r="R463" s="15">
        <f t="shared" si="14"/>
        <v>41407.84684027778</v>
      </c>
      <c r="S463" s="15">
        <f t="shared" si="15"/>
        <v>41427.84684027778</v>
      </c>
      <c r="T463">
        <f>YEAR(Table1[[#This Row],[Date Created Conversion]])</f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8">
        <f>ROUND(Table1[[#This Row],[pledged]]/Table1[[#This Row],[goal]],2)</f>
        <v>0</v>
      </c>
      <c r="Q464" s="10">
        <f>IFERROR(Table1[[#This Row],[pledged]]/Table1[[#This Row],[backers_count]],0)</f>
        <v>0</v>
      </c>
      <c r="R464" s="15">
        <f t="shared" si="14"/>
        <v>40705.126631944448</v>
      </c>
      <c r="S464" s="15">
        <f t="shared" si="15"/>
        <v>40765.126631944448</v>
      </c>
      <c r="T464">
        <f>YEAR(Table1[[#This Row],[Date Created Conversion]])</f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8">
        <f>ROUND(Table1[[#This Row],[pledged]]/Table1[[#This Row],[goal]],2)</f>
        <v>0.02</v>
      </c>
      <c r="Q465" s="10">
        <f>IFERROR(Table1[[#This Row],[pledged]]/Table1[[#This Row],[backers_count]],0)</f>
        <v>113.63636363636364</v>
      </c>
      <c r="R465" s="15">
        <f t="shared" si="14"/>
        <v>40750.710104166668</v>
      </c>
      <c r="S465" s="15">
        <f t="shared" si="15"/>
        <v>40810.710104166668</v>
      </c>
      <c r="T465">
        <f>YEAR(Table1[[#This Row],[Date Created Conversion]])</f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8">
        <f>ROUND(Table1[[#This Row],[pledged]]/Table1[[#This Row],[goal]],2)</f>
        <v>0</v>
      </c>
      <c r="Q466" s="10">
        <f>IFERROR(Table1[[#This Row],[pledged]]/Table1[[#This Row],[backers_count]],0)</f>
        <v>1</v>
      </c>
      <c r="R466" s="15">
        <f t="shared" si="14"/>
        <v>42488.848784722228</v>
      </c>
      <c r="S466" s="15">
        <f t="shared" si="15"/>
        <v>42508.848784722228</v>
      </c>
      <c r="T466">
        <f>YEAR(Table1[[#This Row],[Date Created Conversion]])</f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8">
        <f>ROUND(Table1[[#This Row],[pledged]]/Table1[[#This Row],[goal]],2)</f>
        <v>0.27</v>
      </c>
      <c r="Q467" s="10">
        <f>IFERROR(Table1[[#This Row],[pledged]]/Table1[[#This Row],[backers_count]],0)</f>
        <v>17.25</v>
      </c>
      <c r="R467" s="15">
        <f t="shared" si="14"/>
        <v>41801.120069444441</v>
      </c>
      <c r="S467" s="15">
        <f t="shared" si="15"/>
        <v>41817.120069444441</v>
      </c>
      <c r="T467">
        <f>YEAR(Table1[[#This Row],[Date Created Conversion]])</f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8">
        <f>ROUND(Table1[[#This Row],[pledged]]/Table1[[#This Row],[goal]],2)</f>
        <v>0.01</v>
      </c>
      <c r="Q468" s="10">
        <f>IFERROR(Table1[[#This Row],[pledged]]/Table1[[#This Row],[backers_count]],0)</f>
        <v>15.2</v>
      </c>
      <c r="R468" s="15">
        <f t="shared" si="14"/>
        <v>41129.942870370374</v>
      </c>
      <c r="S468" s="15">
        <f t="shared" si="15"/>
        <v>41159.942870370374</v>
      </c>
      <c r="T468">
        <f>YEAR(Table1[[#This Row],[Date Created Conversion]])</f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8">
        <f>ROUND(Table1[[#This Row],[pledged]]/Table1[[#This Row],[goal]],2)</f>
        <v>0.22</v>
      </c>
      <c r="Q469" s="10">
        <f>IFERROR(Table1[[#This Row],[pledged]]/Table1[[#This Row],[backers_count]],0)</f>
        <v>110.64102564102564</v>
      </c>
      <c r="R469" s="15">
        <f t="shared" si="14"/>
        <v>41135.679791666669</v>
      </c>
      <c r="S469" s="15">
        <f t="shared" si="15"/>
        <v>41180.679791666669</v>
      </c>
      <c r="T469">
        <f>YEAR(Table1[[#This Row],[Date Created Conversion]])</f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8">
        <f>ROUND(Table1[[#This Row],[pledged]]/Table1[[#This Row],[goal]],2)</f>
        <v>0</v>
      </c>
      <c r="Q470" s="10">
        <f>IFERROR(Table1[[#This Row],[pledged]]/Table1[[#This Row],[backers_count]],0)</f>
        <v>0</v>
      </c>
      <c r="R470" s="15">
        <f t="shared" si="14"/>
        <v>41041.167627314811</v>
      </c>
      <c r="S470" s="15">
        <f t="shared" si="15"/>
        <v>41101.160474537035</v>
      </c>
      <c r="T470">
        <f>YEAR(Table1[[#This Row],[Date Created Conversion]])</f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8">
        <f>ROUND(Table1[[#This Row],[pledged]]/Table1[[#This Row],[goal]],2)</f>
        <v>0</v>
      </c>
      <c r="Q471" s="10">
        <f>IFERROR(Table1[[#This Row],[pledged]]/Table1[[#This Row],[backers_count]],0)</f>
        <v>0</v>
      </c>
      <c r="R471" s="15">
        <f t="shared" si="14"/>
        <v>41827.989861111113</v>
      </c>
      <c r="S471" s="15">
        <f t="shared" si="15"/>
        <v>41887.989861111113</v>
      </c>
      <c r="T471">
        <f>YEAR(Table1[[#This Row],[Date Created Conversion]])</f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8">
        <f>ROUND(Table1[[#This Row],[pledged]]/Table1[[#This Row],[goal]],2)</f>
        <v>0.01</v>
      </c>
      <c r="Q472" s="10">
        <f>IFERROR(Table1[[#This Row],[pledged]]/Table1[[#This Row],[backers_count]],0)</f>
        <v>25.5</v>
      </c>
      <c r="R472" s="15">
        <f t="shared" si="14"/>
        <v>41605.167696759258</v>
      </c>
      <c r="S472" s="15">
        <f t="shared" si="15"/>
        <v>41655.166666666664</v>
      </c>
      <c r="T472">
        <f>YEAR(Table1[[#This Row],[Date Created Conversion]])</f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8">
        <f>ROUND(Table1[[#This Row],[pledged]]/Table1[[#This Row],[goal]],2)</f>
        <v>0.12</v>
      </c>
      <c r="Q473" s="10">
        <f>IFERROR(Table1[[#This Row],[pledged]]/Table1[[#This Row],[backers_count]],0)</f>
        <v>38.476470588235294</v>
      </c>
      <c r="R473" s="15">
        <f t="shared" si="14"/>
        <v>41703.721979166665</v>
      </c>
      <c r="S473" s="15">
        <f t="shared" si="15"/>
        <v>41748.680312500001</v>
      </c>
      <c r="T473">
        <f>YEAR(Table1[[#This Row],[Date Created Conversion]])</f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8">
        <f>ROUND(Table1[[#This Row],[pledged]]/Table1[[#This Row],[goal]],2)</f>
        <v>0.18</v>
      </c>
      <c r="Q474" s="10">
        <f>IFERROR(Table1[[#This Row],[pledged]]/Table1[[#This Row],[backers_count]],0)</f>
        <v>28.2</v>
      </c>
      <c r="R474" s="15">
        <f t="shared" si="14"/>
        <v>41844.922662037039</v>
      </c>
      <c r="S474" s="15">
        <f t="shared" si="15"/>
        <v>41874.922662037039</v>
      </c>
      <c r="T474">
        <f>YEAR(Table1[[#This Row],[Date Created Conversion]])</f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8">
        <f>ROUND(Table1[[#This Row],[pledged]]/Table1[[#This Row],[goal]],2)</f>
        <v>0.03</v>
      </c>
      <c r="Q475" s="10">
        <f>IFERROR(Table1[[#This Row],[pledged]]/Table1[[#This Row],[backers_count]],0)</f>
        <v>61.5</v>
      </c>
      <c r="R475" s="15">
        <f t="shared" si="14"/>
        <v>41869.698136574072</v>
      </c>
      <c r="S475" s="15">
        <f t="shared" si="15"/>
        <v>41899.698136574072</v>
      </c>
      <c r="T475">
        <f>YEAR(Table1[[#This Row],[Date Created Conversion]])</f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8">
        <f>ROUND(Table1[[#This Row],[pledged]]/Table1[[#This Row],[goal]],2)</f>
        <v>0</v>
      </c>
      <c r="Q476" s="10">
        <f>IFERROR(Table1[[#This Row],[pledged]]/Table1[[#This Row],[backers_count]],0)</f>
        <v>1</v>
      </c>
      <c r="R476" s="15">
        <f t="shared" si="14"/>
        <v>42753.329039351855</v>
      </c>
      <c r="S476" s="15">
        <f t="shared" si="15"/>
        <v>42783.329039351855</v>
      </c>
      <c r="T476">
        <f>YEAR(Table1[[#This Row],[Date Created Conversion]])</f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8">
        <f>ROUND(Table1[[#This Row],[pledged]]/Table1[[#This Row],[goal]],2)</f>
        <v>0</v>
      </c>
      <c r="Q477" s="10">
        <f>IFERROR(Table1[[#This Row],[pledged]]/Table1[[#This Row],[backers_count]],0)</f>
        <v>0</v>
      </c>
      <c r="R477" s="15">
        <f t="shared" si="14"/>
        <v>42100.086145833338</v>
      </c>
      <c r="S477" s="15">
        <f t="shared" si="15"/>
        <v>42130.086145833338</v>
      </c>
      <c r="T477">
        <f>YEAR(Table1[[#This Row],[Date Created Conversion]])</f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8">
        <f>ROUND(Table1[[#This Row],[pledged]]/Table1[[#This Row],[goal]],2)</f>
        <v>0.02</v>
      </c>
      <c r="Q478" s="10">
        <f>IFERROR(Table1[[#This Row],[pledged]]/Table1[[#This Row],[backers_count]],0)</f>
        <v>39.569274193548388</v>
      </c>
      <c r="R478" s="15">
        <f t="shared" si="14"/>
        <v>41757.975011574075</v>
      </c>
      <c r="S478" s="15">
        <f t="shared" si="15"/>
        <v>41793.165972222225</v>
      </c>
      <c r="T478">
        <f>YEAR(Table1[[#This Row],[Date Created Conversion]])</f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8">
        <f>ROUND(Table1[[#This Row],[pledged]]/Table1[[#This Row],[goal]],2)</f>
        <v>0</v>
      </c>
      <c r="Q479" s="10">
        <f>IFERROR(Table1[[#This Row],[pledged]]/Table1[[#This Row],[backers_count]],0)</f>
        <v>0</v>
      </c>
      <c r="R479" s="15">
        <f t="shared" si="14"/>
        <v>40987.83488425926</v>
      </c>
      <c r="S479" s="15">
        <f t="shared" si="15"/>
        <v>41047.83488425926</v>
      </c>
      <c r="T479">
        <f>YEAR(Table1[[#This Row],[Date Created Conversion]])</f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8">
        <f>ROUND(Table1[[#This Row],[pledged]]/Table1[[#This Row],[goal]],2)</f>
        <v>0</v>
      </c>
      <c r="Q480" s="10">
        <f>IFERROR(Table1[[#This Row],[pledged]]/Table1[[#This Row],[backers_count]],0)</f>
        <v>0</v>
      </c>
      <c r="R480" s="15">
        <f t="shared" si="14"/>
        <v>42065.910983796297</v>
      </c>
      <c r="S480" s="15">
        <f t="shared" si="15"/>
        <v>42095.869317129633</v>
      </c>
      <c r="T480">
        <f>YEAR(Table1[[#This Row],[Date Created Conversion]])</f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8">
        <f>ROUND(Table1[[#This Row],[pledged]]/Table1[[#This Row],[goal]],2)</f>
        <v>0.33</v>
      </c>
      <c r="Q481" s="10">
        <f>IFERROR(Table1[[#This Row],[pledged]]/Table1[[#This Row],[backers_count]],0)</f>
        <v>88.8</v>
      </c>
      <c r="R481" s="15">
        <f t="shared" si="14"/>
        <v>41904.407812500001</v>
      </c>
      <c r="S481" s="15">
        <f t="shared" si="15"/>
        <v>41964.449479166666</v>
      </c>
      <c r="T481">
        <f>YEAR(Table1[[#This Row],[Date Created Conversion]])</f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8">
        <f>ROUND(Table1[[#This Row],[pledged]]/Table1[[#This Row],[goal]],2)</f>
        <v>0.19</v>
      </c>
      <c r="Q482" s="10">
        <f>IFERROR(Table1[[#This Row],[pledged]]/Table1[[#This Row],[backers_count]],0)</f>
        <v>55.457142857142856</v>
      </c>
      <c r="R482" s="15">
        <f t="shared" si="14"/>
        <v>41465.500173611108</v>
      </c>
      <c r="S482" s="15">
        <f t="shared" si="15"/>
        <v>41495.500173611108</v>
      </c>
      <c r="T482">
        <f>YEAR(Table1[[#This Row],[Date Created Conversion]])</f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8">
        <f>ROUND(Table1[[#This Row],[pledged]]/Table1[[#This Row],[goal]],2)</f>
        <v>0.06</v>
      </c>
      <c r="Q483" s="10">
        <f>IFERROR(Table1[[#This Row],[pledged]]/Table1[[#This Row],[backers_count]],0)</f>
        <v>87.142857142857139</v>
      </c>
      <c r="R483" s="15">
        <f t="shared" si="14"/>
        <v>41162.672326388885</v>
      </c>
      <c r="S483" s="15">
        <f t="shared" si="15"/>
        <v>41192.672326388885</v>
      </c>
      <c r="T483">
        <f>YEAR(Table1[[#This Row],[Date Created Conversion]])</f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8">
        <f>ROUND(Table1[[#This Row],[pledged]]/Table1[[#This Row],[goal]],2)</f>
        <v>0</v>
      </c>
      <c r="Q484" s="10">
        <f>IFERROR(Table1[[#This Row],[pledged]]/Table1[[#This Row],[backers_count]],0)</f>
        <v>10</v>
      </c>
      <c r="R484" s="15">
        <f t="shared" si="14"/>
        <v>42447.896875000006</v>
      </c>
      <c r="S484" s="15">
        <f t="shared" si="15"/>
        <v>42474.606944444444</v>
      </c>
      <c r="T484">
        <f>YEAR(Table1[[#This Row],[Date Created Conversion]])</f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8">
        <f>ROUND(Table1[[#This Row],[pledged]]/Table1[[#This Row],[goal]],2)</f>
        <v>0.5</v>
      </c>
      <c r="Q485" s="10">
        <f>IFERROR(Table1[[#This Row],[pledged]]/Table1[[#This Row],[backers_count]],0)</f>
        <v>51.224489795918366</v>
      </c>
      <c r="R485" s="15">
        <f t="shared" si="14"/>
        <v>41243.197592592594</v>
      </c>
      <c r="S485" s="15">
        <f t="shared" si="15"/>
        <v>41303.197592592594</v>
      </c>
      <c r="T485">
        <f>YEAR(Table1[[#This Row],[Date Created Conversion]])</f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8">
        <f>ROUND(Table1[[#This Row],[pledged]]/Table1[[#This Row],[goal]],2)</f>
        <v>0</v>
      </c>
      <c r="Q486" s="10">
        <f>IFERROR(Table1[[#This Row],[pledged]]/Table1[[#This Row],[backers_count]],0)</f>
        <v>13.545454545454545</v>
      </c>
      <c r="R486" s="15">
        <f t="shared" si="14"/>
        <v>42272.93949074074</v>
      </c>
      <c r="S486" s="15">
        <f t="shared" si="15"/>
        <v>42313.981157407412</v>
      </c>
      <c r="T486">
        <f>YEAR(Table1[[#This Row],[Date Created Conversion]])</f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8">
        <f>ROUND(Table1[[#This Row],[pledged]]/Table1[[#This Row],[goal]],2)</f>
        <v>0.22</v>
      </c>
      <c r="Q487" s="10">
        <f>IFERROR(Table1[[#This Row],[pledged]]/Table1[[#This Row],[backers_count]],0)</f>
        <v>66.520080000000007</v>
      </c>
      <c r="R487" s="15">
        <f t="shared" si="14"/>
        <v>41381.50577546296</v>
      </c>
      <c r="S487" s="15">
        <f t="shared" si="15"/>
        <v>41411.50577546296</v>
      </c>
      <c r="T487">
        <f>YEAR(Table1[[#This Row],[Date Created Conversion]])</f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8">
        <f>ROUND(Table1[[#This Row],[pledged]]/Table1[[#This Row],[goal]],2)</f>
        <v>0</v>
      </c>
      <c r="Q488" s="10">
        <f>IFERROR(Table1[[#This Row],[pledged]]/Table1[[#This Row],[backers_count]],0)</f>
        <v>50</v>
      </c>
      <c r="R488" s="15">
        <f t="shared" si="14"/>
        <v>41761.94258101852</v>
      </c>
      <c r="S488" s="15">
        <f t="shared" si="15"/>
        <v>41791.94258101852</v>
      </c>
      <c r="T488">
        <f>YEAR(Table1[[#This Row],[Date Created Conversion]])</f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8">
        <f>ROUND(Table1[[#This Row],[pledged]]/Table1[[#This Row],[goal]],2)</f>
        <v>0</v>
      </c>
      <c r="Q489" s="10">
        <f>IFERROR(Table1[[#This Row],[pledged]]/Table1[[#This Row],[backers_count]],0)</f>
        <v>0</v>
      </c>
      <c r="R489" s="15">
        <f t="shared" si="14"/>
        <v>42669.594837962963</v>
      </c>
      <c r="S489" s="15">
        <f t="shared" si="15"/>
        <v>42729.636504629627</v>
      </c>
      <c r="T489">
        <f>YEAR(Table1[[#This Row],[Date Created Conversion]])</f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8">
        <f>ROUND(Table1[[#This Row],[pledged]]/Table1[[#This Row],[goal]],2)</f>
        <v>0</v>
      </c>
      <c r="Q490" s="10">
        <f>IFERROR(Table1[[#This Row],[pledged]]/Table1[[#This Row],[backers_count]],0)</f>
        <v>0</v>
      </c>
      <c r="R490" s="15">
        <f t="shared" si="14"/>
        <v>42714.054398148146</v>
      </c>
      <c r="S490" s="15">
        <f t="shared" si="15"/>
        <v>42744.054398148146</v>
      </c>
      <c r="T490">
        <f>YEAR(Table1[[#This Row],[Date Created Conversion]])</f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8">
        <f>ROUND(Table1[[#This Row],[pledged]]/Table1[[#This Row],[goal]],2)</f>
        <v>0</v>
      </c>
      <c r="Q491" s="10">
        <f>IFERROR(Table1[[#This Row],[pledged]]/Table1[[#This Row],[backers_count]],0)</f>
        <v>71.666666666666671</v>
      </c>
      <c r="R491" s="15">
        <f t="shared" si="14"/>
        <v>40882.481666666667</v>
      </c>
      <c r="S491" s="15">
        <f t="shared" si="15"/>
        <v>40913.481249999997</v>
      </c>
      <c r="T491">
        <f>YEAR(Table1[[#This Row],[Date Created Conversion]])</f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8">
        <f>ROUND(Table1[[#This Row],[pledged]]/Table1[[#This Row],[goal]],2)</f>
        <v>0</v>
      </c>
      <c r="Q492" s="10">
        <f>IFERROR(Table1[[#This Row],[pledged]]/Table1[[#This Row],[backers_count]],0)</f>
        <v>0</v>
      </c>
      <c r="R492" s="15">
        <f t="shared" si="14"/>
        <v>41113.968576388892</v>
      </c>
      <c r="S492" s="15">
        <f t="shared" si="15"/>
        <v>41143.968576388892</v>
      </c>
      <c r="T492">
        <f>YEAR(Table1[[#This Row],[Date Created Conversion]])</f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8">
        <f>ROUND(Table1[[#This Row],[pledged]]/Table1[[#This Row],[goal]],2)</f>
        <v>0</v>
      </c>
      <c r="Q493" s="10">
        <f>IFERROR(Table1[[#This Row],[pledged]]/Table1[[#This Row],[backers_count]],0)</f>
        <v>0</v>
      </c>
      <c r="R493" s="15">
        <f t="shared" si="14"/>
        <v>42366.982627314821</v>
      </c>
      <c r="S493" s="15">
        <f t="shared" si="15"/>
        <v>42396.982627314821</v>
      </c>
      <c r="T493">
        <f>YEAR(Table1[[#This Row],[Date Created Conversion]])</f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8">
        <f>ROUND(Table1[[#This Row],[pledged]]/Table1[[#This Row],[goal]],2)</f>
        <v>0</v>
      </c>
      <c r="Q494" s="10">
        <f>IFERROR(Table1[[#This Row],[pledged]]/Table1[[#This Row],[backers_count]],0)</f>
        <v>0</v>
      </c>
      <c r="R494" s="15">
        <f t="shared" si="14"/>
        <v>42596.03506944445</v>
      </c>
      <c r="S494" s="15">
        <f t="shared" si="15"/>
        <v>42656.03506944445</v>
      </c>
      <c r="T494">
        <f>YEAR(Table1[[#This Row],[Date Created Conversion]])</f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8">
        <f>ROUND(Table1[[#This Row],[pledged]]/Table1[[#This Row],[goal]],2)</f>
        <v>0</v>
      </c>
      <c r="Q495" s="10">
        <f>IFERROR(Table1[[#This Row],[pledged]]/Table1[[#This Row],[backers_count]],0)</f>
        <v>0</v>
      </c>
      <c r="R495" s="15">
        <f t="shared" si="14"/>
        <v>42114.726134259254</v>
      </c>
      <c r="S495" s="15">
        <f t="shared" si="15"/>
        <v>42144.726134259254</v>
      </c>
      <c r="T495">
        <f>YEAR(Table1[[#This Row],[Date Created Conversion]])</f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8">
        <f>ROUND(Table1[[#This Row],[pledged]]/Table1[[#This Row],[goal]],2)</f>
        <v>0</v>
      </c>
      <c r="Q496" s="10">
        <f>IFERROR(Table1[[#This Row],[pledged]]/Table1[[#This Row],[backers_count]],0)</f>
        <v>10.333333333333334</v>
      </c>
      <c r="R496" s="15">
        <f t="shared" si="14"/>
        <v>41799.830613425926</v>
      </c>
      <c r="S496" s="15">
        <f t="shared" si="15"/>
        <v>41823.125</v>
      </c>
      <c r="T496">
        <f>YEAR(Table1[[#This Row],[Date Created Conversion]])</f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8">
        <f>ROUND(Table1[[#This Row],[pledged]]/Table1[[#This Row],[goal]],2)</f>
        <v>0</v>
      </c>
      <c r="Q497" s="10">
        <f>IFERROR(Table1[[#This Row],[pledged]]/Table1[[#This Row],[backers_count]],0)</f>
        <v>0</v>
      </c>
      <c r="R497" s="15">
        <f t="shared" si="14"/>
        <v>42171.827604166669</v>
      </c>
      <c r="S497" s="15">
        <f t="shared" si="15"/>
        <v>42201.827604166669</v>
      </c>
      <c r="T497">
        <f>YEAR(Table1[[#This Row],[Date Created Conversion]])</f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8">
        <f>ROUND(Table1[[#This Row],[pledged]]/Table1[[#This Row],[goal]],2)</f>
        <v>0</v>
      </c>
      <c r="Q498" s="10">
        <f>IFERROR(Table1[[#This Row],[pledged]]/Table1[[#This Row],[backers_count]],0)</f>
        <v>1</v>
      </c>
      <c r="R498" s="15">
        <f t="shared" si="14"/>
        <v>41620.93141203704</v>
      </c>
      <c r="S498" s="15">
        <f t="shared" si="15"/>
        <v>41680.93141203704</v>
      </c>
      <c r="T498">
        <f>YEAR(Table1[[#This Row],[Date Created Conversion]])</f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8">
        <f>ROUND(Table1[[#This Row],[pledged]]/Table1[[#This Row],[goal]],2)</f>
        <v>0.01</v>
      </c>
      <c r="Q499" s="10">
        <f>IFERROR(Table1[[#This Row],[pledged]]/Table1[[#This Row],[backers_count]],0)</f>
        <v>10</v>
      </c>
      <c r="R499" s="15">
        <f t="shared" si="14"/>
        <v>41945.037789351853</v>
      </c>
      <c r="S499" s="15">
        <f t="shared" si="15"/>
        <v>41998.208333333328</v>
      </c>
      <c r="T499">
        <f>YEAR(Table1[[#This Row],[Date Created Conversion]])</f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8">
        <f>ROUND(Table1[[#This Row],[pledged]]/Table1[[#This Row],[goal]],2)</f>
        <v>0.05</v>
      </c>
      <c r="Q500" s="10">
        <f>IFERROR(Table1[[#This Row],[pledged]]/Table1[[#This Row],[backers_count]],0)</f>
        <v>136.09090909090909</v>
      </c>
      <c r="R500" s="15">
        <f t="shared" si="14"/>
        <v>40858.762141203704</v>
      </c>
      <c r="S500" s="15">
        <f t="shared" si="15"/>
        <v>40900.762141203704</v>
      </c>
      <c r="T500">
        <f>YEAR(Table1[[#This Row],[Date Created Conversion]])</f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8">
        <f>ROUND(Table1[[#This Row],[pledged]]/Table1[[#This Row],[goal]],2)</f>
        <v>0.1</v>
      </c>
      <c r="Q501" s="10">
        <f>IFERROR(Table1[[#This Row],[pledged]]/Table1[[#This Row],[backers_count]],0)</f>
        <v>73.461538461538467</v>
      </c>
      <c r="R501" s="15">
        <f t="shared" si="14"/>
        <v>40043.895462962959</v>
      </c>
      <c r="S501" s="15">
        <f t="shared" si="15"/>
        <v>40098.874305555553</v>
      </c>
      <c r="T501">
        <f>YEAR(Table1[[#This Row],[Date Created Conversion]])</f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8">
        <f>ROUND(Table1[[#This Row],[pledged]]/Table1[[#This Row],[goal]],2)</f>
        <v>0.03</v>
      </c>
      <c r="Q502" s="10">
        <f>IFERROR(Table1[[#This Row],[pledged]]/Table1[[#This Row],[backers_count]],0)</f>
        <v>53.75</v>
      </c>
      <c r="R502" s="15">
        <f t="shared" si="14"/>
        <v>40247.886006944449</v>
      </c>
      <c r="S502" s="15">
        <f t="shared" si="15"/>
        <v>40306.927777777775</v>
      </c>
      <c r="T502">
        <f>YEAR(Table1[[#This Row],[Date Created Conversion]])</f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8">
        <f>ROUND(Table1[[#This Row],[pledged]]/Table1[[#This Row],[goal]],2)</f>
        <v>0</v>
      </c>
      <c r="Q503" s="10">
        <f>IFERROR(Table1[[#This Row],[pledged]]/Table1[[#This Row],[backers_count]],0)</f>
        <v>0</v>
      </c>
      <c r="R503" s="15">
        <f t="shared" si="14"/>
        <v>40703.234386574077</v>
      </c>
      <c r="S503" s="15">
        <f t="shared" si="15"/>
        <v>40733.234386574077</v>
      </c>
      <c r="T503">
        <f>YEAR(Table1[[#This Row],[Date Created Conversion]])</f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8">
        <f>ROUND(Table1[[#This Row],[pledged]]/Table1[[#This Row],[goal]],2)</f>
        <v>0.01</v>
      </c>
      <c r="Q504" s="10">
        <f>IFERROR(Table1[[#This Row],[pledged]]/Table1[[#This Row],[backers_count]],0)</f>
        <v>57.5</v>
      </c>
      <c r="R504" s="15">
        <f t="shared" si="14"/>
        <v>40956.553530092591</v>
      </c>
      <c r="S504" s="15">
        <f t="shared" si="15"/>
        <v>40986.511863425927</v>
      </c>
      <c r="T504">
        <f>YEAR(Table1[[#This Row],[Date Created Conversion]])</f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8">
        <f>ROUND(Table1[[#This Row],[pledged]]/Table1[[#This Row],[goal]],2)</f>
        <v>0.02</v>
      </c>
      <c r="Q505" s="10">
        <f>IFERROR(Table1[[#This Row],[pledged]]/Table1[[#This Row],[backers_count]],0)</f>
        <v>12.666666666666666</v>
      </c>
      <c r="R505" s="15">
        <f t="shared" si="14"/>
        <v>41991.526655092588</v>
      </c>
      <c r="S505" s="15">
        <f t="shared" si="15"/>
        <v>42021.526655092588</v>
      </c>
      <c r="T505">
        <f>YEAR(Table1[[#This Row],[Date Created Conversion]])</f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8">
        <f>ROUND(Table1[[#This Row],[pledged]]/Table1[[#This Row],[goal]],2)</f>
        <v>0.01</v>
      </c>
      <c r="Q506" s="10">
        <f>IFERROR(Table1[[#This Row],[pledged]]/Table1[[#This Row],[backers_count]],0)</f>
        <v>67</v>
      </c>
      <c r="R506" s="15">
        <f t="shared" si="14"/>
        <v>40949.98364583333</v>
      </c>
      <c r="S506" s="15">
        <f t="shared" si="15"/>
        <v>41009.941979166666</v>
      </c>
      <c r="T506">
        <f>YEAR(Table1[[#This Row],[Date Created Conversion]])</f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8">
        <f>ROUND(Table1[[#This Row],[pledged]]/Table1[[#This Row],[goal]],2)</f>
        <v>0</v>
      </c>
      <c r="Q507" s="10">
        <f>IFERROR(Table1[[#This Row],[pledged]]/Table1[[#This Row],[backers_count]],0)</f>
        <v>3.7142857142857144</v>
      </c>
      <c r="R507" s="15">
        <f t="shared" si="14"/>
        <v>42318.098217592589</v>
      </c>
      <c r="S507" s="15">
        <f t="shared" si="15"/>
        <v>42363.098217592589</v>
      </c>
      <c r="T507">
        <f>YEAR(Table1[[#This Row],[Date Created Conversion]])</f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8">
        <f>ROUND(Table1[[#This Row],[pledged]]/Table1[[#This Row],[goal]],2)</f>
        <v>0</v>
      </c>
      <c r="Q508" s="10">
        <f>IFERROR(Table1[[#This Row],[pledged]]/Table1[[#This Row],[backers_count]],0)</f>
        <v>250</v>
      </c>
      <c r="R508" s="15">
        <f t="shared" si="14"/>
        <v>41466.552314814813</v>
      </c>
      <c r="S508" s="15">
        <f t="shared" si="15"/>
        <v>41496.552314814813</v>
      </c>
      <c r="T508">
        <f>YEAR(Table1[[#This Row],[Date Created Conversion]])</f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8">
        <f>ROUND(Table1[[#This Row],[pledged]]/Table1[[#This Row],[goal]],2)</f>
        <v>0.03</v>
      </c>
      <c r="Q509" s="10">
        <f>IFERROR(Table1[[#This Row],[pledged]]/Table1[[#This Row],[backers_count]],0)</f>
        <v>64</v>
      </c>
      <c r="R509" s="15">
        <f t="shared" si="14"/>
        <v>41156.958993055552</v>
      </c>
      <c r="S509" s="15">
        <f t="shared" si="15"/>
        <v>41201.958993055552</v>
      </c>
      <c r="T509">
        <f>YEAR(Table1[[#This Row],[Date Created Conversion]])</f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8">
        <f>ROUND(Table1[[#This Row],[pledged]]/Table1[[#This Row],[goal]],2)</f>
        <v>0.01</v>
      </c>
      <c r="Q510" s="10">
        <f>IFERROR(Table1[[#This Row],[pledged]]/Table1[[#This Row],[backers_count]],0)</f>
        <v>133.33333333333334</v>
      </c>
      <c r="R510" s="15">
        <f t="shared" si="14"/>
        <v>40995.024317129632</v>
      </c>
      <c r="S510" s="15">
        <f t="shared" si="15"/>
        <v>41054.593055555553</v>
      </c>
      <c r="T510">
        <f>YEAR(Table1[[#This Row],[Date Created Conversion]])</f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8">
        <f>ROUND(Table1[[#This Row],[pledged]]/Table1[[#This Row],[goal]],2)</f>
        <v>0</v>
      </c>
      <c r="Q511" s="10">
        <f>IFERROR(Table1[[#This Row],[pledged]]/Table1[[#This Row],[backers_count]],0)</f>
        <v>10</v>
      </c>
      <c r="R511" s="15">
        <f t="shared" si="14"/>
        <v>42153.631597222222</v>
      </c>
      <c r="S511" s="15">
        <f t="shared" si="15"/>
        <v>42183.631597222222</v>
      </c>
      <c r="T511">
        <f>YEAR(Table1[[#This Row],[Date Created Conversion]])</f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8">
        <f>ROUND(Table1[[#This Row],[pledged]]/Table1[[#This Row],[goal]],2)</f>
        <v>0</v>
      </c>
      <c r="Q512" s="10">
        <f>IFERROR(Table1[[#This Row],[pledged]]/Table1[[#This Row],[backers_count]],0)</f>
        <v>0</v>
      </c>
      <c r="R512" s="15">
        <f t="shared" si="14"/>
        <v>42400.176377314812</v>
      </c>
      <c r="S512" s="15">
        <f t="shared" si="15"/>
        <v>42430.176377314812</v>
      </c>
      <c r="T512">
        <f>YEAR(Table1[[#This Row],[Date Created Conversion]])</f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8">
        <f>ROUND(Table1[[#This Row],[pledged]]/Table1[[#This Row],[goal]],2)</f>
        <v>0.03</v>
      </c>
      <c r="Q513" s="10">
        <f>IFERROR(Table1[[#This Row],[pledged]]/Table1[[#This Row],[backers_count]],0)</f>
        <v>30</v>
      </c>
      <c r="R513" s="15">
        <f t="shared" si="14"/>
        <v>41340.303032407406</v>
      </c>
      <c r="S513" s="15">
        <f t="shared" si="15"/>
        <v>41370.261365740742</v>
      </c>
      <c r="T513">
        <f>YEAR(Table1[[#This Row],[Date Created Conversion]])</f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8">
        <f>ROUND(Table1[[#This Row],[pledged]]/Table1[[#This Row],[goal]],2)</f>
        <v>0</v>
      </c>
      <c r="Q514" s="10">
        <f>IFERROR(Table1[[#This Row],[pledged]]/Table1[[#This Row],[backers_count]],0)</f>
        <v>5.5</v>
      </c>
      <c r="R514" s="15">
        <f t="shared" ref="R514:R577" si="16">(((J514/60)/60)/24)+DATE(1970,1,1)</f>
        <v>42649.742210648154</v>
      </c>
      <c r="S514" s="15">
        <f t="shared" ref="S514:S577" si="17">(((I514/60)/60)/24)+DATE(1970,1,1)</f>
        <v>42694.783877314811</v>
      </c>
      <c r="T514">
        <f>YEAR(Table1[[#This Row],[Date Created Conversion]])</f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8">
        <f>ROUND(Table1[[#This Row],[pledged]]/Table1[[#This Row],[goal]],2)</f>
        <v>0.14000000000000001</v>
      </c>
      <c r="Q515" s="10">
        <f>IFERROR(Table1[[#This Row],[pledged]]/Table1[[#This Row],[backers_count]],0)</f>
        <v>102.38235294117646</v>
      </c>
      <c r="R515" s="15">
        <f t="shared" si="16"/>
        <v>42552.653993055559</v>
      </c>
      <c r="S515" s="15">
        <f t="shared" si="17"/>
        <v>42597.291666666672</v>
      </c>
      <c r="T515">
        <f>YEAR(Table1[[#This Row],[Date Created Conversion]])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8">
        <f>ROUND(Table1[[#This Row],[pledged]]/Table1[[#This Row],[goal]],2)</f>
        <v>0.03</v>
      </c>
      <c r="Q516" s="10">
        <f>IFERROR(Table1[[#This Row],[pledged]]/Table1[[#This Row],[backers_count]],0)</f>
        <v>16.666666666666668</v>
      </c>
      <c r="R516" s="15">
        <f t="shared" si="16"/>
        <v>41830.613969907405</v>
      </c>
      <c r="S516" s="15">
        <f t="shared" si="17"/>
        <v>41860.613969907405</v>
      </c>
      <c r="T516">
        <f>YEAR(Table1[[#This Row],[Date Created Conversion]])</f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8">
        <f>ROUND(Table1[[#This Row],[pledged]]/Table1[[#This Row],[goal]],2)</f>
        <v>0.25</v>
      </c>
      <c r="Q517" s="10">
        <f>IFERROR(Table1[[#This Row],[pledged]]/Table1[[#This Row],[backers_count]],0)</f>
        <v>725.02941176470586</v>
      </c>
      <c r="R517" s="15">
        <f t="shared" si="16"/>
        <v>42327.490752314814</v>
      </c>
      <c r="S517" s="15">
        <f t="shared" si="17"/>
        <v>42367.490752314814</v>
      </c>
      <c r="T517">
        <f>YEAR(Table1[[#This Row],[Date Created Conversion]])</f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8">
        <f>ROUND(Table1[[#This Row],[pledged]]/Table1[[#This Row],[goal]],2)</f>
        <v>0</v>
      </c>
      <c r="Q518" s="10">
        <f>IFERROR(Table1[[#This Row],[pledged]]/Table1[[#This Row],[backers_count]],0)</f>
        <v>0</v>
      </c>
      <c r="R518" s="15">
        <f t="shared" si="16"/>
        <v>42091.778703703705</v>
      </c>
      <c r="S518" s="15">
        <f t="shared" si="17"/>
        <v>42151.778703703705</v>
      </c>
      <c r="T518">
        <f>YEAR(Table1[[#This Row],[Date Created Conversion]])</f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8">
        <f>ROUND(Table1[[#This Row],[pledged]]/Table1[[#This Row],[goal]],2)</f>
        <v>0.01</v>
      </c>
      <c r="Q519" s="10">
        <f>IFERROR(Table1[[#This Row],[pledged]]/Table1[[#This Row],[backers_count]],0)</f>
        <v>68.333333333333329</v>
      </c>
      <c r="R519" s="15">
        <f t="shared" si="16"/>
        <v>42738.615289351852</v>
      </c>
      <c r="S519" s="15">
        <f t="shared" si="17"/>
        <v>42768.615289351852</v>
      </c>
      <c r="T519">
        <f>YEAR(Table1[[#This Row],[Date Created Conversion]])</f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8">
        <f>ROUND(Table1[[#This Row],[pledged]]/Table1[[#This Row],[goal]],2)</f>
        <v>0</v>
      </c>
      <c r="Q520" s="10">
        <f>IFERROR(Table1[[#This Row],[pledged]]/Table1[[#This Row],[backers_count]],0)</f>
        <v>0</v>
      </c>
      <c r="R520" s="15">
        <f t="shared" si="16"/>
        <v>42223.616018518514</v>
      </c>
      <c r="S520" s="15">
        <f t="shared" si="17"/>
        <v>42253.615277777775</v>
      </c>
      <c r="T520">
        <f>YEAR(Table1[[#This Row],[Date Created Conversion]])</f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8">
        <f>ROUND(Table1[[#This Row],[pledged]]/Table1[[#This Row],[goal]],2)</f>
        <v>0.23</v>
      </c>
      <c r="Q521" s="10">
        <f>IFERROR(Table1[[#This Row],[pledged]]/Table1[[#This Row],[backers_count]],0)</f>
        <v>39.228571428571428</v>
      </c>
      <c r="R521" s="15">
        <f t="shared" si="16"/>
        <v>41218.391446759262</v>
      </c>
      <c r="S521" s="15">
        <f t="shared" si="17"/>
        <v>41248.391446759262</v>
      </c>
      <c r="T521">
        <f>YEAR(Table1[[#This Row],[Date Created Conversion]])</f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8">
        <f>ROUND(Table1[[#This Row],[pledged]]/Table1[[#This Row],[goal]],2)</f>
        <v>1.02</v>
      </c>
      <c r="Q522" s="10">
        <f>IFERROR(Table1[[#This Row],[pledged]]/Table1[[#This Row],[backers_count]],0)</f>
        <v>150.14705882352942</v>
      </c>
      <c r="R522" s="15">
        <f t="shared" si="16"/>
        <v>42318.702094907407</v>
      </c>
      <c r="S522" s="15">
        <f t="shared" si="17"/>
        <v>42348.702094907407</v>
      </c>
      <c r="T522">
        <f>YEAR(Table1[[#This Row],[Date Created Conversion]])</f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8">
        <f>ROUND(Table1[[#This Row],[pledged]]/Table1[[#This Row],[goal]],2)</f>
        <v>1.05</v>
      </c>
      <c r="Q523" s="10">
        <f>IFERROR(Table1[[#This Row],[pledged]]/Table1[[#This Row],[backers_count]],0)</f>
        <v>93.428571428571431</v>
      </c>
      <c r="R523" s="15">
        <f t="shared" si="16"/>
        <v>42646.092812499999</v>
      </c>
      <c r="S523" s="15">
        <f t="shared" si="17"/>
        <v>42675.207638888889</v>
      </c>
      <c r="T523">
        <f>YEAR(Table1[[#This Row],[Date Created Conversion]])</f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8">
        <f>ROUND(Table1[[#This Row],[pledged]]/Table1[[#This Row],[goal]],2)</f>
        <v>1.1499999999999999</v>
      </c>
      <c r="Q524" s="10">
        <f>IFERROR(Table1[[#This Row],[pledged]]/Table1[[#This Row],[backers_count]],0)</f>
        <v>110.96774193548387</v>
      </c>
      <c r="R524" s="15">
        <f t="shared" si="16"/>
        <v>42430.040798611109</v>
      </c>
      <c r="S524" s="15">
        <f t="shared" si="17"/>
        <v>42449.999131944445</v>
      </c>
      <c r="T524">
        <f>YEAR(Table1[[#This Row],[Date Created Conversion]])</f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8">
        <f>ROUND(Table1[[#This Row],[pledged]]/Table1[[#This Row],[goal]],2)</f>
        <v>1.21</v>
      </c>
      <c r="Q525" s="10">
        <f>IFERROR(Table1[[#This Row],[pledged]]/Table1[[#This Row],[backers_count]],0)</f>
        <v>71.785714285714292</v>
      </c>
      <c r="R525" s="15">
        <f t="shared" si="16"/>
        <v>42238.13282407407</v>
      </c>
      <c r="S525" s="15">
        <f t="shared" si="17"/>
        <v>42268.13282407407</v>
      </c>
      <c r="T525">
        <f>YEAR(Table1[[#This Row],[Date Created Conversion]])</f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8">
        <f>ROUND(Table1[[#This Row],[pledged]]/Table1[[#This Row],[goal]],2)</f>
        <v>1.0900000000000001</v>
      </c>
      <c r="Q526" s="10">
        <f>IFERROR(Table1[[#This Row],[pledged]]/Table1[[#This Row],[backers_count]],0)</f>
        <v>29.258076923076924</v>
      </c>
      <c r="R526" s="15">
        <f t="shared" si="16"/>
        <v>42492.717233796298</v>
      </c>
      <c r="S526" s="15">
        <f t="shared" si="17"/>
        <v>42522.717233796298</v>
      </c>
      <c r="T526">
        <f>YEAR(Table1[[#This Row],[Date Created Conversion]])</f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8">
        <f>ROUND(Table1[[#This Row],[pledged]]/Table1[[#This Row],[goal]],2)</f>
        <v>1</v>
      </c>
      <c r="Q527" s="10">
        <f>IFERROR(Table1[[#This Row],[pledged]]/Table1[[#This Row],[backers_count]],0)</f>
        <v>1000</v>
      </c>
      <c r="R527" s="15">
        <f t="shared" si="16"/>
        <v>41850.400937500002</v>
      </c>
      <c r="S527" s="15">
        <f t="shared" si="17"/>
        <v>41895.400937500002</v>
      </c>
      <c r="T527">
        <f>YEAR(Table1[[#This Row],[Date Created Conversion]])</f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8">
        <f>ROUND(Table1[[#This Row],[pledged]]/Table1[[#This Row],[goal]],2)</f>
        <v>1.1399999999999999</v>
      </c>
      <c r="Q528" s="10">
        <f>IFERROR(Table1[[#This Row],[pledged]]/Table1[[#This Row],[backers_count]],0)</f>
        <v>74.347826086956516</v>
      </c>
      <c r="R528" s="15">
        <f t="shared" si="16"/>
        <v>42192.591944444444</v>
      </c>
      <c r="S528" s="15">
        <f t="shared" si="17"/>
        <v>42223.708333333328</v>
      </c>
      <c r="T528">
        <f>YEAR(Table1[[#This Row],[Date Created Conversion]])</f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8">
        <f>ROUND(Table1[[#This Row],[pledged]]/Table1[[#This Row],[goal]],2)</f>
        <v>1.01</v>
      </c>
      <c r="Q529" s="10">
        <f>IFERROR(Table1[[#This Row],[pledged]]/Table1[[#This Row],[backers_count]],0)</f>
        <v>63.829113924050631</v>
      </c>
      <c r="R529" s="15">
        <f t="shared" si="16"/>
        <v>42753.205625000002</v>
      </c>
      <c r="S529" s="15">
        <f t="shared" si="17"/>
        <v>42783.670138888891</v>
      </c>
      <c r="T529">
        <f>YEAR(Table1[[#This Row],[Date Created Conversion]])</f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8">
        <f>ROUND(Table1[[#This Row],[pledged]]/Table1[[#This Row],[goal]],2)</f>
        <v>1.1599999999999999</v>
      </c>
      <c r="Q530" s="10">
        <f>IFERROR(Table1[[#This Row],[pledged]]/Table1[[#This Row],[backers_count]],0)</f>
        <v>44.333333333333336</v>
      </c>
      <c r="R530" s="15">
        <f t="shared" si="16"/>
        <v>42155.920219907406</v>
      </c>
      <c r="S530" s="15">
        <f t="shared" si="17"/>
        <v>42176.888888888891</v>
      </c>
      <c r="T530">
        <f>YEAR(Table1[[#This Row],[Date Created Conversion]])</f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8">
        <f>ROUND(Table1[[#This Row],[pledged]]/Table1[[#This Row],[goal]],2)</f>
        <v>1.3</v>
      </c>
      <c r="Q531" s="10">
        <f>IFERROR(Table1[[#This Row],[pledged]]/Table1[[#This Row],[backers_count]],0)</f>
        <v>86.944444444444443</v>
      </c>
      <c r="R531" s="15">
        <f t="shared" si="16"/>
        <v>42725.031180555554</v>
      </c>
      <c r="S531" s="15">
        <f t="shared" si="17"/>
        <v>42746.208333333328</v>
      </c>
      <c r="T531">
        <f>YEAR(Table1[[#This Row],[Date Created Conversion]])</f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8">
        <f>ROUND(Table1[[#This Row],[pledged]]/Table1[[#This Row],[goal]],2)</f>
        <v>1.08</v>
      </c>
      <c r="Q532" s="10">
        <f>IFERROR(Table1[[#This Row],[pledged]]/Table1[[#This Row],[backers_count]],0)</f>
        <v>126.55172413793103</v>
      </c>
      <c r="R532" s="15">
        <f t="shared" si="16"/>
        <v>42157.591064814813</v>
      </c>
      <c r="S532" s="15">
        <f t="shared" si="17"/>
        <v>42179.083333333328</v>
      </c>
      <c r="T532">
        <f>YEAR(Table1[[#This Row],[Date Created Conversion]])</f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8">
        <f>ROUND(Table1[[#This Row],[pledged]]/Table1[[#This Row],[goal]],2)</f>
        <v>1</v>
      </c>
      <c r="Q533" s="10">
        <f>IFERROR(Table1[[#This Row],[pledged]]/Table1[[#This Row],[backers_count]],0)</f>
        <v>129.03225806451613</v>
      </c>
      <c r="R533" s="15">
        <f t="shared" si="16"/>
        <v>42676.065150462964</v>
      </c>
      <c r="S533" s="15">
        <f t="shared" si="17"/>
        <v>42721.290972222225</v>
      </c>
      <c r="T533">
        <f>YEAR(Table1[[#This Row],[Date Created Conversion]])</f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8">
        <f>ROUND(Table1[[#This Row],[pledged]]/Table1[[#This Row],[goal]],2)</f>
        <v>1.23</v>
      </c>
      <c r="Q534" s="10">
        <f>IFERROR(Table1[[#This Row],[pledged]]/Table1[[#This Row],[backers_count]],0)</f>
        <v>71.242774566473983</v>
      </c>
      <c r="R534" s="15">
        <f t="shared" si="16"/>
        <v>42473.007037037038</v>
      </c>
      <c r="S534" s="15">
        <f t="shared" si="17"/>
        <v>42503.007037037038</v>
      </c>
      <c r="T534">
        <f>YEAR(Table1[[#This Row],[Date Created Conversion]])</f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8">
        <f>ROUND(Table1[[#This Row],[pledged]]/Table1[[#This Row],[goal]],2)</f>
        <v>1</v>
      </c>
      <c r="Q535" s="10">
        <f>IFERROR(Table1[[#This Row],[pledged]]/Table1[[#This Row],[backers_count]],0)</f>
        <v>117.88235294117646</v>
      </c>
      <c r="R535" s="15">
        <f t="shared" si="16"/>
        <v>42482.43478009259</v>
      </c>
      <c r="S535" s="15">
        <f t="shared" si="17"/>
        <v>42506.43478009259</v>
      </c>
      <c r="T535">
        <f>YEAR(Table1[[#This Row],[Date Created Conversion]])</f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8">
        <f>ROUND(Table1[[#This Row],[pledged]]/Table1[[#This Row],[goal]],2)</f>
        <v>1.05</v>
      </c>
      <c r="Q536" s="10">
        <f>IFERROR(Table1[[#This Row],[pledged]]/Table1[[#This Row],[backers_count]],0)</f>
        <v>327.08333333333331</v>
      </c>
      <c r="R536" s="15">
        <f t="shared" si="16"/>
        <v>42270.810995370368</v>
      </c>
      <c r="S536" s="15">
        <f t="shared" si="17"/>
        <v>42309.958333333328</v>
      </c>
      <c r="T536">
        <f>YEAR(Table1[[#This Row],[Date Created Conversion]])</f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8">
        <f>ROUND(Table1[[#This Row],[pledged]]/Table1[[#This Row],[goal]],2)</f>
        <v>1.03</v>
      </c>
      <c r="Q537" s="10">
        <f>IFERROR(Table1[[#This Row],[pledged]]/Table1[[#This Row],[backers_count]],0)</f>
        <v>34.745762711864408</v>
      </c>
      <c r="R537" s="15">
        <f t="shared" si="16"/>
        <v>42711.545196759253</v>
      </c>
      <c r="S537" s="15">
        <f t="shared" si="17"/>
        <v>42741.545196759253</v>
      </c>
      <c r="T537">
        <f>YEAR(Table1[[#This Row],[Date Created Conversion]])</f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8">
        <f>ROUND(Table1[[#This Row],[pledged]]/Table1[[#This Row],[goal]],2)</f>
        <v>1.18</v>
      </c>
      <c r="Q538" s="10">
        <f>IFERROR(Table1[[#This Row],[pledged]]/Table1[[#This Row],[backers_count]],0)</f>
        <v>100.06410256410257</v>
      </c>
      <c r="R538" s="15">
        <f t="shared" si="16"/>
        <v>42179.344988425932</v>
      </c>
      <c r="S538" s="15">
        <f t="shared" si="17"/>
        <v>42219.75</v>
      </c>
      <c r="T538">
        <f>YEAR(Table1[[#This Row],[Date Created Conversion]])</f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8">
        <f>ROUND(Table1[[#This Row],[pledged]]/Table1[[#This Row],[goal]],2)</f>
        <v>1.21</v>
      </c>
      <c r="Q539" s="10">
        <f>IFERROR(Table1[[#This Row],[pledged]]/Table1[[#This Row],[backers_count]],0)</f>
        <v>40.847457627118644</v>
      </c>
      <c r="R539" s="15">
        <f t="shared" si="16"/>
        <v>42282.768414351856</v>
      </c>
      <c r="S539" s="15">
        <f t="shared" si="17"/>
        <v>42312.810081018513</v>
      </c>
      <c r="T539">
        <f>YEAR(Table1[[#This Row],[Date Created Conversion]])</f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8">
        <f>ROUND(Table1[[#This Row],[pledged]]/Table1[[#This Row],[goal]],2)</f>
        <v>3.02</v>
      </c>
      <c r="Q540" s="10">
        <f>IFERROR(Table1[[#This Row],[pledged]]/Table1[[#This Row],[backers_count]],0)</f>
        <v>252.01666666666668</v>
      </c>
      <c r="R540" s="15">
        <f t="shared" si="16"/>
        <v>42473.794710648144</v>
      </c>
      <c r="S540" s="15">
        <f t="shared" si="17"/>
        <v>42503.794710648144</v>
      </c>
      <c r="T540">
        <f>YEAR(Table1[[#This Row],[Date Created Conversion]])</f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8">
        <f>ROUND(Table1[[#This Row],[pledged]]/Table1[[#This Row],[goal]],2)</f>
        <v>1.01</v>
      </c>
      <c r="Q541" s="10">
        <f>IFERROR(Table1[[#This Row],[pledged]]/Table1[[#This Row],[backers_count]],0)</f>
        <v>25.161000000000001</v>
      </c>
      <c r="R541" s="15">
        <f t="shared" si="16"/>
        <v>42535.049849537041</v>
      </c>
      <c r="S541" s="15">
        <f t="shared" si="17"/>
        <v>42556.049849537041</v>
      </c>
      <c r="T541">
        <f>YEAR(Table1[[#This Row],[Date Created Conversion]])</f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8">
        <f>ROUND(Table1[[#This Row],[pledged]]/Table1[[#This Row],[goal]],2)</f>
        <v>0</v>
      </c>
      <c r="Q542" s="10">
        <f>IFERROR(Table1[[#This Row],[pledged]]/Table1[[#This Row],[backers_count]],0)</f>
        <v>1</v>
      </c>
      <c r="R542" s="15">
        <f t="shared" si="16"/>
        <v>42009.817199074074</v>
      </c>
      <c r="S542" s="15">
        <f t="shared" si="17"/>
        <v>42039.817199074074</v>
      </c>
      <c r="T542">
        <f>YEAR(Table1[[#This Row],[Date Created Conversion]])</f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8">
        <f>ROUND(Table1[[#This Row],[pledged]]/Table1[[#This Row],[goal]],2)</f>
        <v>0.01</v>
      </c>
      <c r="Q543" s="10">
        <f>IFERROR(Table1[[#This Row],[pledged]]/Table1[[#This Row],[backers_count]],0)</f>
        <v>25</v>
      </c>
      <c r="R543" s="15">
        <f t="shared" si="16"/>
        <v>42276.046689814815</v>
      </c>
      <c r="S543" s="15">
        <f t="shared" si="17"/>
        <v>42306.046689814815</v>
      </c>
      <c r="T543">
        <f>YEAR(Table1[[#This Row],[Date Created Conversion]])</f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8">
        <f>ROUND(Table1[[#This Row],[pledged]]/Table1[[#This Row],[goal]],2)</f>
        <v>0</v>
      </c>
      <c r="Q544" s="10">
        <f>IFERROR(Table1[[#This Row],[pledged]]/Table1[[#This Row],[backers_count]],0)</f>
        <v>1</v>
      </c>
      <c r="R544" s="15">
        <f t="shared" si="16"/>
        <v>42433.737453703703</v>
      </c>
      <c r="S544" s="15">
        <f t="shared" si="17"/>
        <v>42493.695787037039</v>
      </c>
      <c r="T544">
        <f>YEAR(Table1[[#This Row],[Date Created Conversion]])</f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8">
        <f>ROUND(Table1[[#This Row],[pledged]]/Table1[[#This Row],[goal]],2)</f>
        <v>0</v>
      </c>
      <c r="Q545" s="10">
        <f>IFERROR(Table1[[#This Row],[pledged]]/Table1[[#This Row],[backers_count]],0)</f>
        <v>35</v>
      </c>
      <c r="R545" s="15">
        <f t="shared" si="16"/>
        <v>41914.092152777775</v>
      </c>
      <c r="S545" s="15">
        <f t="shared" si="17"/>
        <v>41944.092152777775</v>
      </c>
      <c r="T545">
        <f>YEAR(Table1[[#This Row],[Date Created Conversion]])</f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8">
        <f>ROUND(Table1[[#This Row],[pledged]]/Table1[[#This Row],[goal]],2)</f>
        <v>0.01</v>
      </c>
      <c r="Q546" s="10">
        <f>IFERROR(Table1[[#This Row],[pledged]]/Table1[[#This Row],[backers_count]],0)</f>
        <v>3</v>
      </c>
      <c r="R546" s="15">
        <f t="shared" si="16"/>
        <v>42525.656944444447</v>
      </c>
      <c r="S546" s="15">
        <f t="shared" si="17"/>
        <v>42555.656944444447</v>
      </c>
      <c r="T546">
        <f>YEAR(Table1[[#This Row],[Date Created Conversion]])</f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8">
        <f>ROUND(Table1[[#This Row],[pledged]]/Table1[[#This Row],[goal]],2)</f>
        <v>0.27</v>
      </c>
      <c r="Q547" s="10">
        <f>IFERROR(Table1[[#This Row],[pledged]]/Table1[[#This Row],[backers_count]],0)</f>
        <v>402.70588235294116</v>
      </c>
      <c r="R547" s="15">
        <f t="shared" si="16"/>
        <v>42283.592465277776</v>
      </c>
      <c r="S547" s="15">
        <f t="shared" si="17"/>
        <v>42323.634131944447</v>
      </c>
      <c r="T547">
        <f>YEAR(Table1[[#This Row],[Date Created Conversion]])</f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8">
        <f>ROUND(Table1[[#This Row],[pledged]]/Table1[[#This Row],[goal]],2)</f>
        <v>0</v>
      </c>
      <c r="Q548" s="10">
        <f>IFERROR(Table1[[#This Row],[pledged]]/Table1[[#This Row],[backers_count]],0)</f>
        <v>26</v>
      </c>
      <c r="R548" s="15">
        <f t="shared" si="16"/>
        <v>42249.667997685188</v>
      </c>
      <c r="S548" s="15">
        <f t="shared" si="17"/>
        <v>42294.667997685188</v>
      </c>
      <c r="T548">
        <f>YEAR(Table1[[#This Row],[Date Created Conversion]])</f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8">
        <f>ROUND(Table1[[#This Row],[pledged]]/Table1[[#This Row],[goal]],2)</f>
        <v>0</v>
      </c>
      <c r="Q549" s="10">
        <f>IFERROR(Table1[[#This Row],[pledged]]/Table1[[#This Row],[backers_count]],0)</f>
        <v>0</v>
      </c>
      <c r="R549" s="15">
        <f t="shared" si="16"/>
        <v>42380.696342592593</v>
      </c>
      <c r="S549" s="15">
        <f t="shared" si="17"/>
        <v>42410.696342592593</v>
      </c>
      <c r="T549">
        <f>YEAR(Table1[[#This Row],[Date Created Conversion]])</f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8">
        <f>ROUND(Table1[[#This Row],[pledged]]/Table1[[#This Row],[goal]],2)</f>
        <v>0</v>
      </c>
      <c r="Q550" s="10">
        <f>IFERROR(Table1[[#This Row],[pledged]]/Table1[[#This Row],[backers_count]],0)</f>
        <v>9</v>
      </c>
      <c r="R550" s="15">
        <f t="shared" si="16"/>
        <v>42276.903333333335</v>
      </c>
      <c r="S550" s="15">
        <f t="shared" si="17"/>
        <v>42306.903333333335</v>
      </c>
      <c r="T550">
        <f>YEAR(Table1[[#This Row],[Date Created Conversion]])</f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8">
        <f>ROUND(Table1[[#This Row],[pledged]]/Table1[[#This Row],[goal]],2)</f>
        <v>0.03</v>
      </c>
      <c r="Q551" s="10">
        <f>IFERROR(Table1[[#This Row],[pledged]]/Table1[[#This Row],[backers_count]],0)</f>
        <v>8.5</v>
      </c>
      <c r="R551" s="15">
        <f t="shared" si="16"/>
        <v>42163.636828703704</v>
      </c>
      <c r="S551" s="15">
        <f t="shared" si="17"/>
        <v>42193.636828703704</v>
      </c>
      <c r="T551">
        <f>YEAR(Table1[[#This Row],[Date Created Conversion]])</f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8">
        <f>ROUND(Table1[[#This Row],[pledged]]/Table1[[#This Row],[goal]],2)</f>
        <v>0.01</v>
      </c>
      <c r="Q552" s="10">
        <f>IFERROR(Table1[[#This Row],[pledged]]/Table1[[#This Row],[backers_count]],0)</f>
        <v>8.75</v>
      </c>
      <c r="R552" s="15">
        <f t="shared" si="16"/>
        <v>42753.678761574076</v>
      </c>
      <c r="S552" s="15">
        <f t="shared" si="17"/>
        <v>42766.208333333328</v>
      </c>
      <c r="T552">
        <f>YEAR(Table1[[#This Row],[Date Created Conversion]])</f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8">
        <f>ROUND(Table1[[#This Row],[pledged]]/Table1[[#This Row],[goal]],2)</f>
        <v>0.05</v>
      </c>
      <c r="Q553" s="10">
        <f>IFERROR(Table1[[#This Row],[pledged]]/Table1[[#This Row],[backers_count]],0)</f>
        <v>135.03571428571428</v>
      </c>
      <c r="R553" s="15">
        <f t="shared" si="16"/>
        <v>42173.275740740741</v>
      </c>
      <c r="S553" s="15">
        <f t="shared" si="17"/>
        <v>42217.745138888888</v>
      </c>
      <c r="T553">
        <f>YEAR(Table1[[#This Row],[Date Created Conversion]])</f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8">
        <f>ROUND(Table1[[#This Row],[pledged]]/Table1[[#This Row],[goal]],2)</f>
        <v>0</v>
      </c>
      <c r="Q554" s="10">
        <f>IFERROR(Table1[[#This Row],[pledged]]/Table1[[#This Row],[backers_count]],0)</f>
        <v>0</v>
      </c>
      <c r="R554" s="15">
        <f t="shared" si="16"/>
        <v>42318.616851851853</v>
      </c>
      <c r="S554" s="15">
        <f t="shared" si="17"/>
        <v>42378.616851851853</v>
      </c>
      <c r="T554">
        <f>YEAR(Table1[[#This Row],[Date Created Conversion]])</f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8">
        <f>ROUND(Table1[[#This Row],[pledged]]/Table1[[#This Row],[goal]],2)</f>
        <v>0</v>
      </c>
      <c r="Q555" s="10">
        <f>IFERROR(Table1[[#This Row],[pledged]]/Table1[[#This Row],[backers_count]],0)</f>
        <v>20.5</v>
      </c>
      <c r="R555" s="15">
        <f t="shared" si="16"/>
        <v>41927.71980324074</v>
      </c>
      <c r="S555" s="15">
        <f t="shared" si="17"/>
        <v>41957.761469907404</v>
      </c>
      <c r="T555">
        <f>YEAR(Table1[[#This Row],[Date Created Conversion]])</f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8">
        <f>ROUND(Table1[[#This Row],[pledged]]/Table1[[#This Row],[goal]],2)</f>
        <v>0.37</v>
      </c>
      <c r="Q556" s="10">
        <f>IFERROR(Table1[[#This Row],[pledged]]/Table1[[#This Row],[backers_count]],0)</f>
        <v>64.36363636363636</v>
      </c>
      <c r="R556" s="15">
        <f t="shared" si="16"/>
        <v>41901.684861111113</v>
      </c>
      <c r="S556" s="15">
        <f t="shared" si="17"/>
        <v>41931.684861111113</v>
      </c>
      <c r="T556">
        <f>YEAR(Table1[[#This Row],[Date Created Conversion]])</f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8">
        <f>ROUND(Table1[[#This Row],[pledged]]/Table1[[#This Row],[goal]],2)</f>
        <v>0</v>
      </c>
      <c r="Q557" s="10">
        <f>IFERROR(Table1[[#This Row],[pledged]]/Table1[[#This Row],[backers_count]],0)</f>
        <v>0</v>
      </c>
      <c r="R557" s="15">
        <f t="shared" si="16"/>
        <v>42503.353506944448</v>
      </c>
      <c r="S557" s="15">
        <f t="shared" si="17"/>
        <v>42533.353506944448</v>
      </c>
      <c r="T557">
        <f>YEAR(Table1[[#This Row],[Date Created Conversion]])</f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8">
        <f>ROUND(Table1[[#This Row],[pledged]]/Table1[[#This Row],[goal]],2)</f>
        <v>0.03</v>
      </c>
      <c r="Q558" s="10">
        <f>IFERROR(Table1[[#This Row],[pledged]]/Table1[[#This Row],[backers_count]],0)</f>
        <v>200</v>
      </c>
      <c r="R558" s="15">
        <f t="shared" si="16"/>
        <v>42345.860150462962</v>
      </c>
      <c r="S558" s="15">
        <f t="shared" si="17"/>
        <v>42375.860150462962</v>
      </c>
      <c r="T558">
        <f>YEAR(Table1[[#This Row],[Date Created Conversion]])</f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8">
        <f>ROUND(Table1[[#This Row],[pledged]]/Table1[[#This Row],[goal]],2)</f>
        <v>0.01</v>
      </c>
      <c r="Q559" s="10">
        <f>IFERROR(Table1[[#This Row],[pledged]]/Table1[[#This Row],[backers_count]],0)</f>
        <v>68.3</v>
      </c>
      <c r="R559" s="15">
        <f t="shared" si="16"/>
        <v>42676.942164351851</v>
      </c>
      <c r="S559" s="15">
        <f t="shared" si="17"/>
        <v>42706.983831018515</v>
      </c>
      <c r="T559">
        <f>YEAR(Table1[[#This Row],[Date Created Conversion]])</f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8">
        <f>ROUND(Table1[[#This Row],[pledged]]/Table1[[#This Row],[goal]],2)</f>
        <v>0</v>
      </c>
      <c r="Q560" s="10">
        <f>IFERROR(Table1[[#This Row],[pledged]]/Table1[[#This Row],[backers_count]],0)</f>
        <v>0</v>
      </c>
      <c r="R560" s="15">
        <f t="shared" si="16"/>
        <v>42057.883159722223</v>
      </c>
      <c r="S560" s="15">
        <f t="shared" si="17"/>
        <v>42087.841493055559</v>
      </c>
      <c r="T560">
        <f>YEAR(Table1[[#This Row],[Date Created Conversion]])</f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8">
        <f>ROUND(Table1[[#This Row],[pledged]]/Table1[[#This Row],[goal]],2)</f>
        <v>0</v>
      </c>
      <c r="Q561" s="10">
        <f>IFERROR(Table1[[#This Row],[pledged]]/Table1[[#This Row],[backers_count]],0)</f>
        <v>50</v>
      </c>
      <c r="R561" s="15">
        <f t="shared" si="16"/>
        <v>42321.283101851848</v>
      </c>
      <c r="S561" s="15">
        <f t="shared" si="17"/>
        <v>42351.283101851848</v>
      </c>
      <c r="T561">
        <f>YEAR(Table1[[#This Row],[Date Created Conversion]])</f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8">
        <f>ROUND(Table1[[#This Row],[pledged]]/Table1[[#This Row],[goal]],2)</f>
        <v>0</v>
      </c>
      <c r="Q562" s="10">
        <f>IFERROR(Table1[[#This Row],[pledged]]/Table1[[#This Row],[backers_count]],0)</f>
        <v>4</v>
      </c>
      <c r="R562" s="15">
        <f t="shared" si="16"/>
        <v>41960.771354166667</v>
      </c>
      <c r="S562" s="15">
        <f t="shared" si="17"/>
        <v>41990.771354166667</v>
      </c>
      <c r="T562">
        <f>YEAR(Table1[[#This Row],[Date Created Conversion]])</f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8">
        <f>ROUND(Table1[[#This Row],[pledged]]/Table1[[#This Row],[goal]],2)</f>
        <v>0</v>
      </c>
      <c r="Q563" s="10">
        <f>IFERROR(Table1[[#This Row],[pledged]]/Table1[[#This Row],[backers_count]],0)</f>
        <v>27.5</v>
      </c>
      <c r="R563" s="15">
        <f t="shared" si="16"/>
        <v>42268.658715277779</v>
      </c>
      <c r="S563" s="15">
        <f t="shared" si="17"/>
        <v>42303.658715277779</v>
      </c>
      <c r="T563">
        <f>YEAR(Table1[[#This Row],[Date Created Conversion]])</f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8">
        <f>ROUND(Table1[[#This Row],[pledged]]/Table1[[#This Row],[goal]],2)</f>
        <v>0</v>
      </c>
      <c r="Q564" s="10">
        <f>IFERROR(Table1[[#This Row],[pledged]]/Table1[[#This Row],[backers_count]],0)</f>
        <v>0</v>
      </c>
      <c r="R564" s="15">
        <f t="shared" si="16"/>
        <v>42692.389062500006</v>
      </c>
      <c r="S564" s="15">
        <f t="shared" si="17"/>
        <v>42722.389062500006</v>
      </c>
      <c r="T564">
        <f>YEAR(Table1[[#This Row],[Date Created Conversion]])</f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8">
        <f>ROUND(Table1[[#This Row],[pledged]]/Table1[[#This Row],[goal]],2)</f>
        <v>0</v>
      </c>
      <c r="Q565" s="10">
        <f>IFERROR(Table1[[#This Row],[pledged]]/Table1[[#This Row],[backers_count]],0)</f>
        <v>34</v>
      </c>
      <c r="R565" s="15">
        <f t="shared" si="16"/>
        <v>42022.069988425923</v>
      </c>
      <c r="S565" s="15">
        <f t="shared" si="17"/>
        <v>42052.069988425923</v>
      </c>
      <c r="T565">
        <f>YEAR(Table1[[#This Row],[Date Created Conversion]])</f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8">
        <f>ROUND(Table1[[#This Row],[pledged]]/Table1[[#This Row],[goal]],2)</f>
        <v>0</v>
      </c>
      <c r="Q566" s="10">
        <f>IFERROR(Table1[[#This Row],[pledged]]/Table1[[#This Row],[backers_count]],0)</f>
        <v>1</v>
      </c>
      <c r="R566" s="15">
        <f t="shared" si="16"/>
        <v>42411.942997685182</v>
      </c>
      <c r="S566" s="15">
        <f t="shared" si="17"/>
        <v>42441.942997685182</v>
      </c>
      <c r="T566">
        <f>YEAR(Table1[[#This Row],[Date Created Conversion]])</f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8">
        <f>ROUND(Table1[[#This Row],[pledged]]/Table1[[#This Row],[goal]],2)</f>
        <v>0</v>
      </c>
      <c r="Q567" s="10">
        <f>IFERROR(Table1[[#This Row],[pledged]]/Table1[[#This Row],[backers_count]],0)</f>
        <v>0</v>
      </c>
      <c r="R567" s="15">
        <f t="shared" si="16"/>
        <v>42165.785289351858</v>
      </c>
      <c r="S567" s="15">
        <f t="shared" si="17"/>
        <v>42195.785289351858</v>
      </c>
      <c r="T567">
        <f>YEAR(Table1[[#This Row],[Date Created Conversion]])</f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8">
        <f>ROUND(Table1[[#This Row],[pledged]]/Table1[[#This Row],[goal]],2)</f>
        <v>0</v>
      </c>
      <c r="Q568" s="10">
        <f>IFERROR(Table1[[#This Row],[pledged]]/Table1[[#This Row],[backers_count]],0)</f>
        <v>1</v>
      </c>
      <c r="R568" s="15">
        <f t="shared" si="16"/>
        <v>42535.68440972222</v>
      </c>
      <c r="S568" s="15">
        <f t="shared" si="17"/>
        <v>42565.68440972222</v>
      </c>
      <c r="T568">
        <f>YEAR(Table1[[#This Row],[Date Created Conversion]])</f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8">
        <f>ROUND(Table1[[#This Row],[pledged]]/Table1[[#This Row],[goal]],2)</f>
        <v>0</v>
      </c>
      <c r="Q569" s="10">
        <f>IFERROR(Table1[[#This Row],[pledged]]/Table1[[#This Row],[backers_count]],0)</f>
        <v>0</v>
      </c>
      <c r="R569" s="15">
        <f t="shared" si="16"/>
        <v>41975.842523148152</v>
      </c>
      <c r="S569" s="15">
        <f t="shared" si="17"/>
        <v>42005.842523148152</v>
      </c>
      <c r="T569">
        <f>YEAR(Table1[[#This Row],[Date Created Conversion]])</f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8">
        <f>ROUND(Table1[[#This Row],[pledged]]/Table1[[#This Row],[goal]],2)</f>
        <v>0.01</v>
      </c>
      <c r="Q570" s="10">
        <f>IFERROR(Table1[[#This Row],[pledged]]/Table1[[#This Row],[backers_count]],0)</f>
        <v>49</v>
      </c>
      <c r="R570" s="15">
        <f t="shared" si="16"/>
        <v>42348.9215625</v>
      </c>
      <c r="S570" s="15">
        <f t="shared" si="17"/>
        <v>42385.458333333328</v>
      </c>
      <c r="T570">
        <f>YEAR(Table1[[#This Row],[Date Created Conversion]])</f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8">
        <f>ROUND(Table1[[#This Row],[pledged]]/Table1[[#This Row],[goal]],2)</f>
        <v>0.01</v>
      </c>
      <c r="Q571" s="10">
        <f>IFERROR(Table1[[#This Row],[pledged]]/Table1[[#This Row],[backers_count]],0)</f>
        <v>20</v>
      </c>
      <c r="R571" s="15">
        <f t="shared" si="16"/>
        <v>42340.847361111111</v>
      </c>
      <c r="S571" s="15">
        <f t="shared" si="17"/>
        <v>42370.847361111111</v>
      </c>
      <c r="T571">
        <f>YEAR(Table1[[#This Row],[Date Created Conversion]])</f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8">
        <f>ROUND(Table1[[#This Row],[pledged]]/Table1[[#This Row],[goal]],2)</f>
        <v>0</v>
      </c>
      <c r="Q572" s="10">
        <f>IFERROR(Table1[[#This Row],[pledged]]/Table1[[#This Row],[backers_count]],0)</f>
        <v>142</v>
      </c>
      <c r="R572" s="15">
        <f t="shared" si="16"/>
        <v>42388.798252314817</v>
      </c>
      <c r="S572" s="15">
        <f t="shared" si="17"/>
        <v>42418.798252314817</v>
      </c>
      <c r="T572">
        <f>YEAR(Table1[[#This Row],[Date Created Conversion]])</f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8">
        <f>ROUND(Table1[[#This Row],[pledged]]/Table1[[#This Row],[goal]],2)</f>
        <v>0</v>
      </c>
      <c r="Q573" s="10">
        <f>IFERROR(Table1[[#This Row],[pledged]]/Table1[[#This Row],[backers_count]],0)</f>
        <v>53</v>
      </c>
      <c r="R573" s="15">
        <f t="shared" si="16"/>
        <v>42192.816238425927</v>
      </c>
      <c r="S573" s="15">
        <f t="shared" si="17"/>
        <v>42212.165972222225</v>
      </c>
      <c r="T573">
        <f>YEAR(Table1[[#This Row],[Date Created Conversion]])</f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8">
        <f>ROUND(Table1[[#This Row],[pledged]]/Table1[[#This Row],[goal]],2)</f>
        <v>0</v>
      </c>
      <c r="Q574" s="10">
        <f>IFERROR(Table1[[#This Row],[pledged]]/Table1[[#This Row],[backers_count]],0)</f>
        <v>0</v>
      </c>
      <c r="R574" s="15">
        <f t="shared" si="16"/>
        <v>42282.71629629629</v>
      </c>
      <c r="S574" s="15">
        <f t="shared" si="17"/>
        <v>42312.757962962962</v>
      </c>
      <c r="T574">
        <f>YEAR(Table1[[#This Row],[Date Created Conversion]])</f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8">
        <f>ROUND(Table1[[#This Row],[pledged]]/Table1[[#This Row],[goal]],2)</f>
        <v>0</v>
      </c>
      <c r="Q575" s="10">
        <f>IFERROR(Table1[[#This Row],[pledged]]/Table1[[#This Row],[backers_count]],0)</f>
        <v>38.444444444444443</v>
      </c>
      <c r="R575" s="15">
        <f t="shared" si="16"/>
        <v>41963.050127314811</v>
      </c>
      <c r="S575" s="15">
        <f t="shared" si="17"/>
        <v>42022.05</v>
      </c>
      <c r="T575">
        <f>YEAR(Table1[[#This Row],[Date Created Conversion]])</f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8">
        <f>ROUND(Table1[[#This Row],[pledged]]/Table1[[#This Row],[goal]],2)</f>
        <v>0.01</v>
      </c>
      <c r="Q576" s="10">
        <f>IFERROR(Table1[[#This Row],[pledged]]/Table1[[#This Row],[backers_count]],0)</f>
        <v>20</v>
      </c>
      <c r="R576" s="15">
        <f t="shared" si="16"/>
        <v>42632.443368055552</v>
      </c>
      <c r="S576" s="15">
        <f t="shared" si="17"/>
        <v>42662.443368055552</v>
      </c>
      <c r="T576">
        <f>YEAR(Table1[[#This Row],[Date Created Conversion]])</f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8">
        <f>ROUND(Table1[[#This Row],[pledged]]/Table1[[#This Row],[goal]],2)</f>
        <v>0</v>
      </c>
      <c r="Q577" s="10">
        <f>IFERROR(Table1[[#This Row],[pledged]]/Table1[[#This Row],[backers_count]],0)</f>
        <v>64.75</v>
      </c>
      <c r="R577" s="15">
        <f t="shared" si="16"/>
        <v>42138.692627314813</v>
      </c>
      <c r="S577" s="15">
        <f t="shared" si="17"/>
        <v>42168.692627314813</v>
      </c>
      <c r="T577">
        <f>YEAR(Table1[[#This Row],[Date Created Conversion]])</f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8">
        <f>ROUND(Table1[[#This Row],[pledged]]/Table1[[#This Row],[goal]],2)</f>
        <v>0</v>
      </c>
      <c r="Q578" s="10">
        <f>IFERROR(Table1[[#This Row],[pledged]]/Table1[[#This Row],[backers_count]],0)</f>
        <v>1</v>
      </c>
      <c r="R578" s="15">
        <f t="shared" ref="R578:R641" si="18">(((J578/60)/60)/24)+DATE(1970,1,1)</f>
        <v>42031.471666666665</v>
      </c>
      <c r="S578" s="15">
        <f t="shared" ref="S578:S641" si="19">(((I578/60)/60)/24)+DATE(1970,1,1)</f>
        <v>42091.43</v>
      </c>
      <c r="T578">
        <f>YEAR(Table1[[#This Row],[Date Created Conversion]])</f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8">
        <f>ROUND(Table1[[#This Row],[pledged]]/Table1[[#This Row],[goal]],2)</f>
        <v>0</v>
      </c>
      <c r="Q579" s="10">
        <f>IFERROR(Table1[[#This Row],[pledged]]/Table1[[#This Row],[backers_count]],0)</f>
        <v>10</v>
      </c>
      <c r="R579" s="15">
        <f t="shared" si="18"/>
        <v>42450.589143518519</v>
      </c>
      <c r="S579" s="15">
        <f t="shared" si="19"/>
        <v>42510.589143518519</v>
      </c>
      <c r="T579">
        <f>YEAR(Table1[[#This Row],[Date Created Conversion]])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8">
        <f>ROUND(Table1[[#This Row],[pledged]]/Table1[[#This Row],[goal]],2)</f>
        <v>0</v>
      </c>
      <c r="Q580" s="10">
        <f>IFERROR(Table1[[#This Row],[pledged]]/Table1[[#This Row],[backers_count]],0)</f>
        <v>2</v>
      </c>
      <c r="R580" s="15">
        <f t="shared" si="18"/>
        <v>42230.578622685185</v>
      </c>
      <c r="S580" s="15">
        <f t="shared" si="19"/>
        <v>42254.578622685185</v>
      </c>
      <c r="T580">
        <f>YEAR(Table1[[#This Row],[Date Created Conversion]])</f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8">
        <f>ROUND(Table1[[#This Row],[pledged]]/Table1[[#This Row],[goal]],2)</f>
        <v>0.01</v>
      </c>
      <c r="Q581" s="10">
        <f>IFERROR(Table1[[#This Row],[pledged]]/Table1[[#This Row],[backers_count]],0)</f>
        <v>35</v>
      </c>
      <c r="R581" s="15">
        <f t="shared" si="18"/>
        <v>41968.852118055554</v>
      </c>
      <c r="S581" s="15">
        <f t="shared" si="19"/>
        <v>41998.852118055554</v>
      </c>
      <c r="T581">
        <f>YEAR(Table1[[#This Row],[Date Created Conversion]])</f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8">
        <f>ROUND(Table1[[#This Row],[pledged]]/Table1[[#This Row],[goal]],2)</f>
        <v>0</v>
      </c>
      <c r="Q582" s="10">
        <f>IFERROR(Table1[[#This Row],[pledged]]/Table1[[#This Row],[backers_count]],0)</f>
        <v>1</v>
      </c>
      <c r="R582" s="15">
        <f t="shared" si="18"/>
        <v>42605.908182870371</v>
      </c>
      <c r="S582" s="15">
        <f t="shared" si="19"/>
        <v>42635.908182870371</v>
      </c>
      <c r="T582">
        <f>YEAR(Table1[[#This Row],[Date Created Conversion]])</f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8">
        <f>ROUND(Table1[[#This Row],[pledged]]/Table1[[#This Row],[goal]],2)</f>
        <v>0</v>
      </c>
      <c r="Q583" s="10">
        <f>IFERROR(Table1[[#This Row],[pledged]]/Table1[[#This Row],[backers_count]],0)</f>
        <v>0</v>
      </c>
      <c r="R583" s="15">
        <f t="shared" si="18"/>
        <v>42188.012777777782</v>
      </c>
      <c r="S583" s="15">
        <f t="shared" si="19"/>
        <v>42218.012777777782</v>
      </c>
      <c r="T583">
        <f>YEAR(Table1[[#This Row],[Date Created Conversion]])</f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8">
        <f>ROUND(Table1[[#This Row],[pledged]]/Table1[[#This Row],[goal]],2)</f>
        <v>0</v>
      </c>
      <c r="Q584" s="10">
        <f>IFERROR(Table1[[#This Row],[pledged]]/Table1[[#This Row],[backers_count]],0)</f>
        <v>0</v>
      </c>
      <c r="R584" s="15">
        <f t="shared" si="18"/>
        <v>42055.739803240736</v>
      </c>
      <c r="S584" s="15">
        <f t="shared" si="19"/>
        <v>42078.75</v>
      </c>
      <c r="T584">
        <f>YEAR(Table1[[#This Row],[Date Created Conversion]])</f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8">
        <f>ROUND(Table1[[#This Row],[pledged]]/Table1[[#This Row],[goal]],2)</f>
        <v>0</v>
      </c>
      <c r="Q585" s="10">
        <f>IFERROR(Table1[[#This Row],[pledged]]/Table1[[#This Row],[backers_count]],0)</f>
        <v>1</v>
      </c>
      <c r="R585" s="15">
        <f t="shared" si="18"/>
        <v>42052.93850694444</v>
      </c>
      <c r="S585" s="15">
        <f t="shared" si="19"/>
        <v>42082.896840277783</v>
      </c>
      <c r="T585">
        <f>YEAR(Table1[[#This Row],[Date Created Conversion]])</f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8">
        <f>ROUND(Table1[[#This Row],[pledged]]/Table1[[#This Row],[goal]],2)</f>
        <v>0.01</v>
      </c>
      <c r="Q586" s="10">
        <f>IFERROR(Table1[[#This Row],[pledged]]/Table1[[#This Row],[backers_count]],0)</f>
        <v>5</v>
      </c>
      <c r="R586" s="15">
        <f t="shared" si="18"/>
        <v>42049.716620370367</v>
      </c>
      <c r="S586" s="15">
        <f t="shared" si="19"/>
        <v>42079.674953703703</v>
      </c>
      <c r="T586">
        <f>YEAR(Table1[[#This Row],[Date Created Conversion]])</f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8">
        <f>ROUND(Table1[[#This Row],[pledged]]/Table1[[#This Row],[goal]],2)</f>
        <v>0</v>
      </c>
      <c r="Q587" s="10">
        <f>IFERROR(Table1[[#This Row],[pledged]]/Table1[[#This Row],[backers_count]],0)</f>
        <v>0</v>
      </c>
      <c r="R587" s="15">
        <f t="shared" si="18"/>
        <v>42283.3909375</v>
      </c>
      <c r="S587" s="15">
        <f t="shared" si="19"/>
        <v>42339</v>
      </c>
      <c r="T587">
        <f>YEAR(Table1[[#This Row],[Date Created Conversion]])</f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8">
        <f>ROUND(Table1[[#This Row],[pledged]]/Table1[[#This Row],[goal]],2)</f>
        <v>0.01</v>
      </c>
      <c r="Q588" s="10">
        <f>IFERROR(Table1[[#This Row],[pledged]]/Table1[[#This Row],[backers_count]],0)</f>
        <v>14</v>
      </c>
      <c r="R588" s="15">
        <f t="shared" si="18"/>
        <v>42020.854247685187</v>
      </c>
      <c r="S588" s="15">
        <f t="shared" si="19"/>
        <v>42050.854247685187</v>
      </c>
      <c r="T588">
        <f>YEAR(Table1[[#This Row],[Date Created Conversion]])</f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8">
        <f>ROUND(Table1[[#This Row],[pledged]]/Table1[[#This Row],[goal]],2)</f>
        <v>0.09</v>
      </c>
      <c r="Q589" s="10">
        <f>IFERROR(Table1[[#This Row],[pledged]]/Table1[[#This Row],[backers_count]],0)</f>
        <v>389.28571428571428</v>
      </c>
      <c r="R589" s="15">
        <f t="shared" si="18"/>
        <v>42080.757326388892</v>
      </c>
      <c r="S589" s="15">
        <f t="shared" si="19"/>
        <v>42110.757326388892</v>
      </c>
      <c r="T589">
        <f>YEAR(Table1[[#This Row],[Date Created Conversion]])</f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8">
        <f>ROUND(Table1[[#This Row],[pledged]]/Table1[[#This Row],[goal]],2)</f>
        <v>0.03</v>
      </c>
      <c r="Q590" s="10">
        <f>IFERROR(Table1[[#This Row],[pledged]]/Table1[[#This Row],[backers_count]],0)</f>
        <v>150.5</v>
      </c>
      <c r="R590" s="15">
        <f t="shared" si="18"/>
        <v>42631.769513888896</v>
      </c>
      <c r="S590" s="15">
        <f t="shared" si="19"/>
        <v>42691.811180555553</v>
      </c>
      <c r="T590">
        <f>YEAR(Table1[[#This Row],[Date Created Conversion]])</f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8">
        <f>ROUND(Table1[[#This Row],[pledged]]/Table1[[#This Row],[goal]],2)</f>
        <v>0</v>
      </c>
      <c r="Q591" s="10">
        <f>IFERROR(Table1[[#This Row],[pledged]]/Table1[[#This Row],[backers_count]],0)</f>
        <v>1</v>
      </c>
      <c r="R591" s="15">
        <f t="shared" si="18"/>
        <v>42178.614571759259</v>
      </c>
      <c r="S591" s="15">
        <f t="shared" si="19"/>
        <v>42193.614571759259</v>
      </c>
      <c r="T591">
        <f>YEAR(Table1[[#This Row],[Date Created Conversion]])</f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8">
        <f>ROUND(Table1[[#This Row],[pledged]]/Table1[[#This Row],[goal]],2)</f>
        <v>0.04</v>
      </c>
      <c r="Q592" s="10">
        <f>IFERROR(Table1[[#This Row],[pledged]]/Table1[[#This Row],[backers_count]],0)</f>
        <v>24.777777777777779</v>
      </c>
      <c r="R592" s="15">
        <f t="shared" si="18"/>
        <v>42377.554756944446</v>
      </c>
      <c r="S592" s="15">
        <f t="shared" si="19"/>
        <v>42408.542361111111</v>
      </c>
      <c r="T592">
        <f>YEAR(Table1[[#This Row],[Date Created Conversion]])</f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8">
        <f>ROUND(Table1[[#This Row],[pledged]]/Table1[[#This Row],[goal]],2)</f>
        <v>0</v>
      </c>
      <c r="Q593" s="10">
        <f>IFERROR(Table1[[#This Row],[pledged]]/Table1[[#This Row],[backers_count]],0)</f>
        <v>30.5</v>
      </c>
      <c r="R593" s="15">
        <f t="shared" si="18"/>
        <v>42177.543171296296</v>
      </c>
      <c r="S593" s="15">
        <f t="shared" si="19"/>
        <v>42207.543171296296</v>
      </c>
      <c r="T593">
        <f>YEAR(Table1[[#This Row],[Date Created Conversion]])</f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8">
        <f>ROUND(Table1[[#This Row],[pledged]]/Table1[[#This Row],[goal]],2)</f>
        <v>0.03</v>
      </c>
      <c r="Q594" s="10">
        <f>IFERROR(Table1[[#This Row],[pledged]]/Table1[[#This Row],[backers_count]],0)</f>
        <v>250</v>
      </c>
      <c r="R594" s="15">
        <f t="shared" si="18"/>
        <v>41946.232175925928</v>
      </c>
      <c r="S594" s="15">
        <f t="shared" si="19"/>
        <v>41976.232175925921</v>
      </c>
      <c r="T594">
        <f>YEAR(Table1[[#This Row],[Date Created Conversion]])</f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8">
        <f>ROUND(Table1[[#This Row],[pledged]]/Table1[[#This Row],[goal]],2)</f>
        <v>0.23</v>
      </c>
      <c r="Q595" s="10">
        <f>IFERROR(Table1[[#This Row],[pledged]]/Table1[[#This Row],[backers_count]],0)</f>
        <v>16.428571428571427</v>
      </c>
      <c r="R595" s="15">
        <f t="shared" si="18"/>
        <v>42070.677604166667</v>
      </c>
      <c r="S595" s="15">
        <f t="shared" si="19"/>
        <v>42100.635937500003</v>
      </c>
      <c r="T595">
        <f>YEAR(Table1[[#This Row],[Date Created Conversion]])</f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8">
        <f>ROUND(Table1[[#This Row],[pledged]]/Table1[[#This Row],[goal]],2)</f>
        <v>0</v>
      </c>
      <c r="Q596" s="10">
        <f>IFERROR(Table1[[#This Row],[pledged]]/Table1[[#This Row],[backers_count]],0)</f>
        <v>13</v>
      </c>
      <c r="R596" s="15">
        <f t="shared" si="18"/>
        <v>42446.780162037037</v>
      </c>
      <c r="S596" s="15">
        <f t="shared" si="19"/>
        <v>42476.780162037037</v>
      </c>
      <c r="T596">
        <f>YEAR(Table1[[#This Row],[Date Created Conversion]])</f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8">
        <f>ROUND(Table1[[#This Row],[pledged]]/Table1[[#This Row],[goal]],2)</f>
        <v>0</v>
      </c>
      <c r="Q597" s="10">
        <f>IFERROR(Table1[[#This Row],[pledged]]/Table1[[#This Row],[backers_count]],0)</f>
        <v>53.25</v>
      </c>
      <c r="R597" s="15">
        <f t="shared" si="18"/>
        <v>42083.069884259254</v>
      </c>
      <c r="S597" s="15">
        <f t="shared" si="19"/>
        <v>42128.069884259254</v>
      </c>
      <c r="T597">
        <f>YEAR(Table1[[#This Row],[Date Created Conversion]])</f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8">
        <f>ROUND(Table1[[#This Row],[pledged]]/Table1[[#This Row],[goal]],2)</f>
        <v>0</v>
      </c>
      <c r="Q598" s="10">
        <f>IFERROR(Table1[[#This Row],[pledged]]/Table1[[#This Row],[backers_count]],0)</f>
        <v>3</v>
      </c>
      <c r="R598" s="15">
        <f t="shared" si="18"/>
        <v>42646.896898148145</v>
      </c>
      <c r="S598" s="15">
        <f t="shared" si="19"/>
        <v>42676.896898148145</v>
      </c>
      <c r="T598">
        <f>YEAR(Table1[[#This Row],[Date Created Conversion]])</f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8">
        <f>ROUND(Table1[[#This Row],[pledged]]/Table1[[#This Row],[goal]],2)</f>
        <v>0</v>
      </c>
      <c r="Q599" s="10">
        <f>IFERROR(Table1[[#This Row],[pledged]]/Table1[[#This Row],[backers_count]],0)</f>
        <v>10</v>
      </c>
      <c r="R599" s="15">
        <f t="shared" si="18"/>
        <v>42545.705266203702</v>
      </c>
      <c r="S599" s="15">
        <f t="shared" si="19"/>
        <v>42582.666666666672</v>
      </c>
      <c r="T599">
        <f>YEAR(Table1[[#This Row],[Date Created Conversion]])</f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8">
        <f>ROUND(Table1[[#This Row],[pledged]]/Table1[[#This Row],[goal]],2)</f>
        <v>0.34</v>
      </c>
      <c r="Q600" s="10">
        <f>IFERROR(Table1[[#This Row],[pledged]]/Table1[[#This Row],[backers_count]],0)</f>
        <v>121.42857142857143</v>
      </c>
      <c r="R600" s="15">
        <f t="shared" si="18"/>
        <v>41948.00209490741</v>
      </c>
      <c r="S600" s="15">
        <f t="shared" si="19"/>
        <v>41978.00209490741</v>
      </c>
      <c r="T600">
        <f>YEAR(Table1[[#This Row],[Date Created Conversion]])</f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8">
        <f>ROUND(Table1[[#This Row],[pledged]]/Table1[[#This Row],[goal]],2)</f>
        <v>0</v>
      </c>
      <c r="Q601" s="10">
        <f>IFERROR(Table1[[#This Row],[pledged]]/Table1[[#This Row],[backers_count]],0)</f>
        <v>15.5</v>
      </c>
      <c r="R601" s="15">
        <f t="shared" si="18"/>
        <v>42047.812523148154</v>
      </c>
      <c r="S601" s="15">
        <f t="shared" si="19"/>
        <v>42071.636111111111</v>
      </c>
      <c r="T601">
        <f>YEAR(Table1[[#This Row],[Date Created Conversion]])</f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8">
        <f>ROUND(Table1[[#This Row],[pledged]]/Table1[[#This Row],[goal]],2)</f>
        <v>0.02</v>
      </c>
      <c r="Q602" s="10">
        <f>IFERROR(Table1[[#This Row],[pledged]]/Table1[[#This Row],[backers_count]],0)</f>
        <v>100</v>
      </c>
      <c r="R602" s="15">
        <f t="shared" si="18"/>
        <v>42073.798171296294</v>
      </c>
      <c r="S602" s="15">
        <f t="shared" si="19"/>
        <v>42133.798171296294</v>
      </c>
      <c r="T602">
        <f>YEAR(Table1[[#This Row],[Date Created Conversion]])</f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8">
        <f>ROUND(Table1[[#This Row],[pledged]]/Table1[[#This Row],[goal]],2)</f>
        <v>0.01</v>
      </c>
      <c r="Q603" s="10">
        <f>IFERROR(Table1[[#This Row],[pledged]]/Table1[[#This Row],[backers_count]],0)</f>
        <v>23.333333333333332</v>
      </c>
      <c r="R603" s="15">
        <f t="shared" si="18"/>
        <v>41969.858090277776</v>
      </c>
      <c r="S603" s="15">
        <f t="shared" si="19"/>
        <v>41999.858090277776</v>
      </c>
      <c r="T603">
        <f>YEAR(Table1[[#This Row],[Date Created Conversion]])</f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8">
        <f>ROUND(Table1[[#This Row],[pledged]]/Table1[[#This Row],[goal]],2)</f>
        <v>0</v>
      </c>
      <c r="Q604" s="10">
        <f>IFERROR(Table1[[#This Row],[pledged]]/Table1[[#This Row],[backers_count]],0)</f>
        <v>0</v>
      </c>
      <c r="R604" s="15">
        <f t="shared" si="18"/>
        <v>42143.79415509259</v>
      </c>
      <c r="S604" s="15">
        <f t="shared" si="19"/>
        <v>42173.79415509259</v>
      </c>
      <c r="T604">
        <f>YEAR(Table1[[#This Row],[Date Created Conversion]])</f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8">
        <f>ROUND(Table1[[#This Row],[pledged]]/Table1[[#This Row],[goal]],2)</f>
        <v>0.04</v>
      </c>
      <c r="Q605" s="10">
        <f>IFERROR(Table1[[#This Row],[pledged]]/Table1[[#This Row],[backers_count]],0)</f>
        <v>45.386153846153846</v>
      </c>
      <c r="R605" s="15">
        <f t="shared" si="18"/>
        <v>41835.639155092591</v>
      </c>
      <c r="S605" s="15">
        <f t="shared" si="19"/>
        <v>41865.639155092591</v>
      </c>
      <c r="T605">
        <f>YEAR(Table1[[#This Row],[Date Created Conversion]])</f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8">
        <f>ROUND(Table1[[#This Row],[pledged]]/Table1[[#This Row],[goal]],2)</f>
        <v>0</v>
      </c>
      <c r="Q606" s="10">
        <f>IFERROR(Table1[[#This Row],[pledged]]/Table1[[#This Row],[backers_count]],0)</f>
        <v>0</v>
      </c>
      <c r="R606" s="15">
        <f t="shared" si="18"/>
        <v>41849.035370370373</v>
      </c>
      <c r="S606" s="15">
        <f t="shared" si="19"/>
        <v>41879.035370370373</v>
      </c>
      <c r="T606">
        <f>YEAR(Table1[[#This Row],[Date Created Conversion]])</f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8">
        <f>ROUND(Table1[[#This Row],[pledged]]/Table1[[#This Row],[goal]],2)</f>
        <v>0.03</v>
      </c>
      <c r="Q607" s="10">
        <f>IFERROR(Table1[[#This Row],[pledged]]/Table1[[#This Row],[backers_count]],0)</f>
        <v>16.375</v>
      </c>
      <c r="R607" s="15">
        <f t="shared" si="18"/>
        <v>42194.357731481476</v>
      </c>
      <c r="S607" s="15">
        <f t="shared" si="19"/>
        <v>42239.357731481476</v>
      </c>
      <c r="T607">
        <f>YEAR(Table1[[#This Row],[Date Created Conversion]])</f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8">
        <f>ROUND(Table1[[#This Row],[pledged]]/Table1[[#This Row],[goal]],2)</f>
        <v>0</v>
      </c>
      <c r="Q608" s="10">
        <f>IFERROR(Table1[[#This Row],[pledged]]/Table1[[#This Row],[backers_count]],0)</f>
        <v>10</v>
      </c>
      <c r="R608" s="15">
        <f t="shared" si="18"/>
        <v>42102.650567129633</v>
      </c>
      <c r="S608" s="15">
        <f t="shared" si="19"/>
        <v>42148.625</v>
      </c>
      <c r="T608">
        <f>YEAR(Table1[[#This Row],[Date Created Conversion]])</f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8">
        <f>ROUND(Table1[[#This Row],[pledged]]/Table1[[#This Row],[goal]],2)</f>
        <v>0</v>
      </c>
      <c r="Q609" s="10">
        <f>IFERROR(Table1[[#This Row],[pledged]]/Table1[[#This Row],[backers_count]],0)</f>
        <v>0</v>
      </c>
      <c r="R609" s="15">
        <f t="shared" si="18"/>
        <v>42300.825648148151</v>
      </c>
      <c r="S609" s="15">
        <f t="shared" si="19"/>
        <v>42330.867314814815</v>
      </c>
      <c r="T609">
        <f>YEAR(Table1[[#This Row],[Date Created Conversion]])</f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8">
        <f>ROUND(Table1[[#This Row],[pledged]]/Table1[[#This Row],[goal]],2)</f>
        <v>0.01</v>
      </c>
      <c r="Q610" s="10">
        <f>IFERROR(Table1[[#This Row],[pledged]]/Table1[[#This Row],[backers_count]],0)</f>
        <v>292.2</v>
      </c>
      <c r="R610" s="15">
        <f t="shared" si="18"/>
        <v>42140.921064814815</v>
      </c>
      <c r="S610" s="15">
        <f t="shared" si="19"/>
        <v>42170.921064814815</v>
      </c>
      <c r="T610">
        <f>YEAR(Table1[[#This Row],[Date Created Conversion]])</f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8">
        <f>ROUND(Table1[[#This Row],[pledged]]/Table1[[#This Row],[goal]],2)</f>
        <v>0.01</v>
      </c>
      <c r="Q611" s="10">
        <f>IFERROR(Table1[[#This Row],[pledged]]/Table1[[#This Row],[backers_count]],0)</f>
        <v>5</v>
      </c>
      <c r="R611" s="15">
        <f t="shared" si="18"/>
        <v>42307.034074074079</v>
      </c>
      <c r="S611" s="15">
        <f t="shared" si="19"/>
        <v>42337.075740740736</v>
      </c>
      <c r="T611">
        <f>YEAR(Table1[[#This Row],[Date Created Conversion]])</f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8">
        <f>ROUND(Table1[[#This Row],[pledged]]/Table1[[#This Row],[goal]],2)</f>
        <v>0</v>
      </c>
      <c r="Q612" s="10">
        <f>IFERROR(Table1[[#This Row],[pledged]]/Table1[[#This Row],[backers_count]],0)</f>
        <v>0</v>
      </c>
      <c r="R612" s="15">
        <f t="shared" si="18"/>
        <v>42086.83085648148</v>
      </c>
      <c r="S612" s="15">
        <f t="shared" si="19"/>
        <v>42116.83085648148</v>
      </c>
      <c r="T612">
        <f>YEAR(Table1[[#This Row],[Date Created Conversion]])</f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8">
        <f>ROUND(Table1[[#This Row],[pledged]]/Table1[[#This Row],[goal]],2)</f>
        <v>0</v>
      </c>
      <c r="Q613" s="10">
        <f>IFERROR(Table1[[#This Row],[pledged]]/Table1[[#This Row],[backers_count]],0)</f>
        <v>0</v>
      </c>
      <c r="R613" s="15">
        <f t="shared" si="18"/>
        <v>42328.560613425929</v>
      </c>
      <c r="S613" s="15">
        <f t="shared" si="19"/>
        <v>42388.560613425929</v>
      </c>
      <c r="T613">
        <f>YEAR(Table1[[#This Row],[Date Created Conversion]])</f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8">
        <f>ROUND(Table1[[#This Row],[pledged]]/Table1[[#This Row],[goal]],2)</f>
        <v>0</v>
      </c>
      <c r="Q614" s="10">
        <f>IFERROR(Table1[[#This Row],[pledged]]/Table1[[#This Row],[backers_count]],0)</f>
        <v>0</v>
      </c>
      <c r="R614" s="15">
        <f t="shared" si="18"/>
        <v>42585.031782407401</v>
      </c>
      <c r="S614" s="15">
        <f t="shared" si="19"/>
        <v>42615.031782407401</v>
      </c>
      <c r="T614">
        <f>YEAR(Table1[[#This Row],[Date Created Conversion]])</f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8">
        <f>ROUND(Table1[[#This Row],[pledged]]/Table1[[#This Row],[goal]],2)</f>
        <v>0.21</v>
      </c>
      <c r="Q615" s="10">
        <f>IFERROR(Table1[[#This Row],[pledged]]/Table1[[#This Row],[backers_count]],0)</f>
        <v>105.93388429752066</v>
      </c>
      <c r="R615" s="15">
        <f t="shared" si="18"/>
        <v>42247.496759259258</v>
      </c>
      <c r="S615" s="15">
        <f t="shared" si="19"/>
        <v>42278.207638888889</v>
      </c>
      <c r="T615">
        <f>YEAR(Table1[[#This Row],[Date Created Conversion]])</f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8">
        <f>ROUND(Table1[[#This Row],[pledged]]/Table1[[#This Row],[goal]],2)</f>
        <v>0</v>
      </c>
      <c r="Q616" s="10">
        <f>IFERROR(Table1[[#This Row],[pledged]]/Table1[[#This Row],[backers_count]],0)</f>
        <v>0</v>
      </c>
      <c r="R616" s="15">
        <f t="shared" si="18"/>
        <v>42515.061805555553</v>
      </c>
      <c r="S616" s="15">
        <f t="shared" si="19"/>
        <v>42545.061805555553</v>
      </c>
      <c r="T616">
        <f>YEAR(Table1[[#This Row],[Date Created Conversion]])</f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8">
        <f>ROUND(Table1[[#This Row],[pledged]]/Table1[[#This Row],[goal]],2)</f>
        <v>0</v>
      </c>
      <c r="Q617" s="10">
        <f>IFERROR(Table1[[#This Row],[pledged]]/Table1[[#This Row],[backers_count]],0)</f>
        <v>0</v>
      </c>
      <c r="R617" s="15">
        <f t="shared" si="18"/>
        <v>42242.122210648144</v>
      </c>
      <c r="S617" s="15">
        <f t="shared" si="19"/>
        <v>42272.122210648144</v>
      </c>
      <c r="T617">
        <f>YEAR(Table1[[#This Row],[Date Created Conversion]])</f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8">
        <f>ROUND(Table1[[#This Row],[pledged]]/Table1[[#This Row],[goal]],2)</f>
        <v>0</v>
      </c>
      <c r="Q618" s="10">
        <f>IFERROR(Table1[[#This Row],[pledged]]/Table1[[#This Row],[backers_count]],0)</f>
        <v>0</v>
      </c>
      <c r="R618" s="15">
        <f t="shared" si="18"/>
        <v>42761.376238425932</v>
      </c>
      <c r="S618" s="15">
        <f t="shared" si="19"/>
        <v>42791.376238425932</v>
      </c>
      <c r="T618">
        <f>YEAR(Table1[[#This Row],[Date Created Conversion]])</f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8">
        <f>ROUND(Table1[[#This Row],[pledged]]/Table1[[#This Row],[goal]],2)</f>
        <v>0.03</v>
      </c>
      <c r="Q619" s="10">
        <f>IFERROR(Table1[[#This Row],[pledged]]/Table1[[#This Row],[backers_count]],0)</f>
        <v>20</v>
      </c>
      <c r="R619" s="15">
        <f t="shared" si="18"/>
        <v>42087.343090277776</v>
      </c>
      <c r="S619" s="15">
        <f t="shared" si="19"/>
        <v>42132.343090277776</v>
      </c>
      <c r="T619">
        <f>YEAR(Table1[[#This Row],[Date Created Conversion]])</f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8">
        <f>ROUND(Table1[[#This Row],[pledged]]/Table1[[#This Row],[goal]],2)</f>
        <v>0</v>
      </c>
      <c r="Q620" s="10">
        <f>IFERROR(Table1[[#This Row],[pledged]]/Table1[[#This Row],[backers_count]],0)</f>
        <v>0</v>
      </c>
      <c r="R620" s="15">
        <f t="shared" si="18"/>
        <v>42317.810219907406</v>
      </c>
      <c r="S620" s="15">
        <f t="shared" si="19"/>
        <v>42347.810219907406</v>
      </c>
      <c r="T620">
        <f>YEAR(Table1[[#This Row],[Date Created Conversion]])</f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8">
        <f>ROUND(Table1[[#This Row],[pledged]]/Table1[[#This Row],[goal]],2)</f>
        <v>0</v>
      </c>
      <c r="Q621" s="10">
        <f>IFERROR(Table1[[#This Row],[pledged]]/Table1[[#This Row],[backers_count]],0)</f>
        <v>1</v>
      </c>
      <c r="R621" s="15">
        <f t="shared" si="18"/>
        <v>41908.650347222225</v>
      </c>
      <c r="S621" s="15">
        <f t="shared" si="19"/>
        <v>41968.692013888889</v>
      </c>
      <c r="T621">
        <f>YEAR(Table1[[#This Row],[Date Created Conversion]])</f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8">
        <f>ROUND(Table1[[#This Row],[pledged]]/Table1[[#This Row],[goal]],2)</f>
        <v>0.01</v>
      </c>
      <c r="Q622" s="10">
        <f>IFERROR(Table1[[#This Row],[pledged]]/Table1[[#This Row],[backers_count]],0)</f>
        <v>300</v>
      </c>
      <c r="R622" s="15">
        <f t="shared" si="18"/>
        <v>41831.716874999998</v>
      </c>
      <c r="S622" s="15">
        <f t="shared" si="19"/>
        <v>41876.716874999998</v>
      </c>
      <c r="T622">
        <f>YEAR(Table1[[#This Row],[Date Created Conversion]])</f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8">
        <f>ROUND(Table1[[#This Row],[pledged]]/Table1[[#This Row],[goal]],2)</f>
        <v>0.01</v>
      </c>
      <c r="Q623" s="10">
        <f>IFERROR(Table1[[#This Row],[pledged]]/Table1[[#This Row],[backers_count]],0)</f>
        <v>87</v>
      </c>
      <c r="R623" s="15">
        <f t="shared" si="18"/>
        <v>42528.987696759257</v>
      </c>
      <c r="S623" s="15">
        <f t="shared" si="19"/>
        <v>42558.987696759257</v>
      </c>
      <c r="T623">
        <f>YEAR(Table1[[#This Row],[Date Created Conversion]])</f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8">
        <f>ROUND(Table1[[#This Row],[pledged]]/Table1[[#This Row],[goal]],2)</f>
        <v>0.06</v>
      </c>
      <c r="Q624" s="10">
        <f>IFERROR(Table1[[#This Row],[pledged]]/Table1[[#This Row],[backers_count]],0)</f>
        <v>37.888888888888886</v>
      </c>
      <c r="R624" s="15">
        <f t="shared" si="18"/>
        <v>42532.774745370371</v>
      </c>
      <c r="S624" s="15">
        <f t="shared" si="19"/>
        <v>42552.774745370371</v>
      </c>
      <c r="T624">
        <f>YEAR(Table1[[#This Row],[Date Created Conversion]])</f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8">
        <f>ROUND(Table1[[#This Row],[pledged]]/Table1[[#This Row],[goal]],2)</f>
        <v>0</v>
      </c>
      <c r="Q625" s="10">
        <f>IFERROR(Table1[[#This Row],[pledged]]/Table1[[#This Row],[backers_count]],0)</f>
        <v>0</v>
      </c>
      <c r="R625" s="15">
        <f t="shared" si="18"/>
        <v>42122.009224537032</v>
      </c>
      <c r="S625" s="15">
        <f t="shared" si="19"/>
        <v>42152.009224537032</v>
      </c>
      <c r="T625">
        <f>YEAR(Table1[[#This Row],[Date Created Conversion]])</f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8">
        <f>ROUND(Table1[[#This Row],[pledged]]/Table1[[#This Row],[goal]],2)</f>
        <v>0</v>
      </c>
      <c r="Q626" s="10">
        <f>IFERROR(Table1[[#This Row],[pledged]]/Table1[[#This Row],[backers_count]],0)</f>
        <v>0</v>
      </c>
      <c r="R626" s="15">
        <f t="shared" si="18"/>
        <v>42108.988900462966</v>
      </c>
      <c r="S626" s="15">
        <f t="shared" si="19"/>
        <v>42138.988900462966</v>
      </c>
      <c r="T626">
        <f>YEAR(Table1[[#This Row],[Date Created Conversion]])</f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8">
        <f>ROUND(Table1[[#This Row],[pledged]]/Table1[[#This Row],[goal]],2)</f>
        <v>0</v>
      </c>
      <c r="Q627" s="10">
        <f>IFERROR(Table1[[#This Row],[pledged]]/Table1[[#This Row],[backers_count]],0)</f>
        <v>0</v>
      </c>
      <c r="R627" s="15">
        <f t="shared" si="18"/>
        <v>42790.895567129628</v>
      </c>
      <c r="S627" s="15">
        <f t="shared" si="19"/>
        <v>42820.853900462964</v>
      </c>
      <c r="T627">
        <f>YEAR(Table1[[#This Row],[Date Created Conversion]])</f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8">
        <f>ROUND(Table1[[#This Row],[pledged]]/Table1[[#This Row],[goal]],2)</f>
        <v>0.17</v>
      </c>
      <c r="Q628" s="10">
        <f>IFERROR(Table1[[#This Row],[pledged]]/Table1[[#This Row],[backers_count]],0)</f>
        <v>111.41025641025641</v>
      </c>
      <c r="R628" s="15">
        <f t="shared" si="18"/>
        <v>42198.559479166666</v>
      </c>
      <c r="S628" s="15">
        <f t="shared" si="19"/>
        <v>42231.556944444441</v>
      </c>
      <c r="T628">
        <f>YEAR(Table1[[#This Row],[Date Created Conversion]])</f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8">
        <f>ROUND(Table1[[#This Row],[pledged]]/Table1[[#This Row],[goal]],2)</f>
        <v>0</v>
      </c>
      <c r="Q629" s="10">
        <f>IFERROR(Table1[[#This Row],[pledged]]/Table1[[#This Row],[backers_count]],0)</f>
        <v>90</v>
      </c>
      <c r="R629" s="15">
        <f t="shared" si="18"/>
        <v>42384.306840277779</v>
      </c>
      <c r="S629" s="15">
        <f t="shared" si="19"/>
        <v>42443.958333333328</v>
      </c>
      <c r="T629">
        <f>YEAR(Table1[[#This Row],[Date Created Conversion]])</f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8">
        <f>ROUND(Table1[[#This Row],[pledged]]/Table1[[#This Row],[goal]],2)</f>
        <v>0</v>
      </c>
      <c r="Q630" s="10">
        <f>IFERROR(Table1[[#This Row],[pledged]]/Table1[[#This Row],[backers_count]],0)</f>
        <v>0</v>
      </c>
      <c r="R630" s="15">
        <f t="shared" si="18"/>
        <v>41803.692789351851</v>
      </c>
      <c r="S630" s="15">
        <f t="shared" si="19"/>
        <v>41833.692789351851</v>
      </c>
      <c r="T630">
        <f>YEAR(Table1[[#This Row],[Date Created Conversion]])</f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8">
        <f>ROUND(Table1[[#This Row],[pledged]]/Table1[[#This Row],[goal]],2)</f>
        <v>0</v>
      </c>
      <c r="Q631" s="10">
        <f>IFERROR(Table1[[#This Row],[pledged]]/Table1[[#This Row],[backers_count]],0)</f>
        <v>116.66666666666667</v>
      </c>
      <c r="R631" s="15">
        <f t="shared" si="18"/>
        <v>42474.637824074074</v>
      </c>
      <c r="S631" s="15">
        <f t="shared" si="19"/>
        <v>42504.637824074074</v>
      </c>
      <c r="T631">
        <f>YEAR(Table1[[#This Row],[Date Created Conversion]])</f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8">
        <f>ROUND(Table1[[#This Row],[pledged]]/Table1[[#This Row],[goal]],2)</f>
        <v>0</v>
      </c>
      <c r="Q632" s="10">
        <f>IFERROR(Table1[[#This Row],[pledged]]/Table1[[#This Row],[backers_count]],0)</f>
        <v>10</v>
      </c>
      <c r="R632" s="15">
        <f t="shared" si="18"/>
        <v>42223.619456018518</v>
      </c>
      <c r="S632" s="15">
        <f t="shared" si="19"/>
        <v>42253.215277777781</v>
      </c>
      <c r="T632">
        <f>YEAR(Table1[[#This Row],[Date Created Conversion]])</f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8">
        <f>ROUND(Table1[[#This Row],[pledged]]/Table1[[#This Row],[goal]],2)</f>
        <v>0.01</v>
      </c>
      <c r="Q633" s="10">
        <f>IFERROR(Table1[[#This Row],[pledged]]/Table1[[#This Row],[backers_count]],0)</f>
        <v>76.666666666666671</v>
      </c>
      <c r="R633" s="15">
        <f t="shared" si="18"/>
        <v>42489.772326388891</v>
      </c>
      <c r="S633" s="15">
        <f t="shared" si="19"/>
        <v>42518.772326388891</v>
      </c>
      <c r="T633">
        <f>YEAR(Table1[[#This Row],[Date Created Conversion]])</f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8">
        <f>ROUND(Table1[[#This Row],[pledged]]/Table1[[#This Row],[goal]],2)</f>
        <v>0</v>
      </c>
      <c r="Q634" s="10">
        <f>IFERROR(Table1[[#This Row],[pledged]]/Table1[[#This Row],[backers_count]],0)</f>
        <v>0</v>
      </c>
      <c r="R634" s="15">
        <f t="shared" si="18"/>
        <v>42303.659317129626</v>
      </c>
      <c r="S634" s="15">
        <f t="shared" si="19"/>
        <v>42333.700983796298</v>
      </c>
      <c r="T634">
        <f>YEAR(Table1[[#This Row],[Date Created Conversion]])</f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8">
        <f>ROUND(Table1[[#This Row],[pledged]]/Table1[[#This Row],[goal]],2)</f>
        <v>0.12</v>
      </c>
      <c r="Q635" s="10">
        <f>IFERROR(Table1[[#This Row],[pledged]]/Table1[[#This Row],[backers_count]],0)</f>
        <v>49.8</v>
      </c>
      <c r="R635" s="15">
        <f t="shared" si="18"/>
        <v>42507.29932870371</v>
      </c>
      <c r="S635" s="15">
        <f t="shared" si="19"/>
        <v>42538.958333333328</v>
      </c>
      <c r="T635">
        <f>YEAR(Table1[[#This Row],[Date Created Conversion]])</f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8">
        <f>ROUND(Table1[[#This Row],[pledged]]/Table1[[#This Row],[goal]],2)</f>
        <v>0</v>
      </c>
      <c r="Q636" s="10">
        <f>IFERROR(Table1[[#This Row],[pledged]]/Table1[[#This Row],[backers_count]],0)</f>
        <v>1</v>
      </c>
      <c r="R636" s="15">
        <f t="shared" si="18"/>
        <v>42031.928576388891</v>
      </c>
      <c r="S636" s="15">
        <f t="shared" si="19"/>
        <v>42061.928576388891</v>
      </c>
      <c r="T636">
        <f>YEAR(Table1[[#This Row],[Date Created Conversion]])</f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8">
        <f>ROUND(Table1[[#This Row],[pledged]]/Table1[[#This Row],[goal]],2)</f>
        <v>0</v>
      </c>
      <c r="Q637" s="10">
        <f>IFERROR(Table1[[#This Row],[pledged]]/Table1[[#This Row],[backers_count]],0)</f>
        <v>2</v>
      </c>
      <c r="R637" s="15">
        <f t="shared" si="18"/>
        <v>42076.092152777783</v>
      </c>
      <c r="S637" s="15">
        <f t="shared" si="19"/>
        <v>42106.092152777783</v>
      </c>
      <c r="T637">
        <f>YEAR(Table1[[#This Row],[Date Created Conversion]])</f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8">
        <f>ROUND(Table1[[#This Row],[pledged]]/Table1[[#This Row],[goal]],2)</f>
        <v>0</v>
      </c>
      <c r="Q638" s="10">
        <f>IFERROR(Table1[[#This Row],[pledged]]/Table1[[#This Row],[backers_count]],0)</f>
        <v>4</v>
      </c>
      <c r="R638" s="15">
        <f t="shared" si="18"/>
        <v>42131.455439814818</v>
      </c>
      <c r="S638" s="15">
        <f t="shared" si="19"/>
        <v>42161.44930555555</v>
      </c>
      <c r="T638">
        <f>YEAR(Table1[[#This Row],[Date Created Conversion]])</f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8">
        <f>ROUND(Table1[[#This Row],[pledged]]/Table1[[#This Row],[goal]],2)</f>
        <v>0</v>
      </c>
      <c r="Q639" s="10">
        <f>IFERROR(Table1[[#This Row],[pledged]]/Table1[[#This Row],[backers_count]],0)</f>
        <v>0</v>
      </c>
      <c r="R639" s="15">
        <f t="shared" si="18"/>
        <v>42762.962013888886</v>
      </c>
      <c r="S639" s="15">
        <f t="shared" si="19"/>
        <v>42791.961111111115</v>
      </c>
      <c r="T639">
        <f>YEAR(Table1[[#This Row],[Date Created Conversion]])</f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8">
        <f>ROUND(Table1[[#This Row],[pledged]]/Table1[[#This Row],[goal]],2)</f>
        <v>0</v>
      </c>
      <c r="Q640" s="10">
        <f>IFERROR(Table1[[#This Row],[pledged]]/Table1[[#This Row],[backers_count]],0)</f>
        <v>3</v>
      </c>
      <c r="R640" s="15">
        <f t="shared" si="18"/>
        <v>42759.593310185184</v>
      </c>
      <c r="S640" s="15">
        <f t="shared" si="19"/>
        <v>42819.55164351852</v>
      </c>
      <c r="T640">
        <f>YEAR(Table1[[#This Row],[Date Created Conversion]])</f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8">
        <f>ROUND(Table1[[#This Row],[pledged]]/Table1[[#This Row],[goal]],2)</f>
        <v>0</v>
      </c>
      <c r="Q641" s="10">
        <f>IFERROR(Table1[[#This Row],[pledged]]/Table1[[#This Row],[backers_count]],0)</f>
        <v>1</v>
      </c>
      <c r="R641" s="15">
        <f t="shared" si="18"/>
        <v>41865.583275462966</v>
      </c>
      <c r="S641" s="15">
        <f t="shared" si="19"/>
        <v>41925.583275462966</v>
      </c>
      <c r="T641">
        <f>YEAR(Table1[[#This Row],[Date Created Conversion]])</f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8">
        <f>ROUND(Table1[[#This Row],[pledged]]/Table1[[#This Row],[goal]],2)</f>
        <v>1.44</v>
      </c>
      <c r="Q642" s="10">
        <f>IFERROR(Table1[[#This Row],[pledged]]/Table1[[#This Row],[backers_count]],0)</f>
        <v>50.5</v>
      </c>
      <c r="R642" s="15">
        <f t="shared" ref="R642:R705" si="20">(((J642/60)/60)/24)+DATE(1970,1,1)</f>
        <v>42683.420312500006</v>
      </c>
      <c r="S642" s="15">
        <f t="shared" ref="S642:S705" si="21">(((I642/60)/60)/24)+DATE(1970,1,1)</f>
        <v>42698.958333333328</v>
      </c>
      <c r="T642">
        <f>YEAR(Table1[[#This Row],[Date Created Conversion]])</f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8">
        <f>ROUND(Table1[[#This Row],[pledged]]/Table1[[#This Row],[goal]],2)</f>
        <v>1.19</v>
      </c>
      <c r="Q643" s="10">
        <f>IFERROR(Table1[[#This Row],[pledged]]/Table1[[#This Row],[backers_count]],0)</f>
        <v>151.31746031746033</v>
      </c>
      <c r="R643" s="15">
        <f t="shared" si="20"/>
        <v>42199.57</v>
      </c>
      <c r="S643" s="15">
        <f t="shared" si="21"/>
        <v>42229.57</v>
      </c>
      <c r="T643">
        <f>YEAR(Table1[[#This Row],[Date Created Conversion]])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8">
        <f>ROUND(Table1[[#This Row],[pledged]]/Table1[[#This Row],[goal]],2)</f>
        <v>14.6</v>
      </c>
      <c r="Q644" s="10">
        <f>IFERROR(Table1[[#This Row],[pledged]]/Table1[[#This Row],[backers_count]],0)</f>
        <v>134.3592456301748</v>
      </c>
      <c r="R644" s="15">
        <f t="shared" si="20"/>
        <v>42199.651319444441</v>
      </c>
      <c r="S644" s="15">
        <f t="shared" si="21"/>
        <v>42235.651319444441</v>
      </c>
      <c r="T644">
        <f>YEAR(Table1[[#This Row],[Date Created Conversion]])</f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8">
        <f>ROUND(Table1[[#This Row],[pledged]]/Table1[[#This Row],[goal]],2)</f>
        <v>1.06</v>
      </c>
      <c r="Q645" s="10">
        <f>IFERROR(Table1[[#This Row],[pledged]]/Table1[[#This Row],[backers_count]],0)</f>
        <v>174.02631578947367</v>
      </c>
      <c r="R645" s="15">
        <f t="shared" si="20"/>
        <v>42100.642071759255</v>
      </c>
      <c r="S645" s="15">
        <f t="shared" si="21"/>
        <v>42155.642071759255</v>
      </c>
      <c r="T645">
        <f>YEAR(Table1[[#This Row],[Date Created Conversion]])</f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8">
        <f>ROUND(Table1[[#This Row],[pledged]]/Table1[[#This Row],[goal]],2)</f>
        <v>3</v>
      </c>
      <c r="Q646" s="10">
        <f>IFERROR(Table1[[#This Row],[pledged]]/Table1[[#This Row],[backers_count]],0)</f>
        <v>73.486268364348675</v>
      </c>
      <c r="R646" s="15">
        <f t="shared" si="20"/>
        <v>41898.665960648148</v>
      </c>
      <c r="S646" s="15">
        <f t="shared" si="21"/>
        <v>41941.041666666664</v>
      </c>
      <c r="T646">
        <f>YEAR(Table1[[#This Row],[Date Created Conversion]])</f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8">
        <f>ROUND(Table1[[#This Row],[pledged]]/Table1[[#This Row],[goal]],2)</f>
        <v>2.79</v>
      </c>
      <c r="Q647" s="10">
        <f>IFERROR(Table1[[#This Row],[pledged]]/Table1[[#This Row],[backers_count]],0)</f>
        <v>23.518987341772153</v>
      </c>
      <c r="R647" s="15">
        <f t="shared" si="20"/>
        <v>42564.026319444441</v>
      </c>
      <c r="S647" s="15">
        <f t="shared" si="21"/>
        <v>42594.026319444441</v>
      </c>
      <c r="T647">
        <f>YEAR(Table1[[#This Row],[Date Created Conversion]])</f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8">
        <f>ROUND(Table1[[#This Row],[pledged]]/Table1[[#This Row],[goal]],2)</f>
        <v>1.32</v>
      </c>
      <c r="Q648" s="10">
        <f>IFERROR(Table1[[#This Row],[pledged]]/Table1[[#This Row],[backers_count]],0)</f>
        <v>39.074444444444445</v>
      </c>
      <c r="R648" s="15">
        <f t="shared" si="20"/>
        <v>41832.852627314816</v>
      </c>
      <c r="S648" s="15">
        <f t="shared" si="21"/>
        <v>41862.852627314816</v>
      </c>
      <c r="T648">
        <f>YEAR(Table1[[#This Row],[Date Created Conversion]])</f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8">
        <f>ROUND(Table1[[#This Row],[pledged]]/Table1[[#This Row],[goal]],2)</f>
        <v>1.07</v>
      </c>
      <c r="Q649" s="10">
        <f>IFERROR(Table1[[#This Row],[pledged]]/Table1[[#This Row],[backers_count]],0)</f>
        <v>125.94117647058823</v>
      </c>
      <c r="R649" s="15">
        <f t="shared" si="20"/>
        <v>42416.767928240741</v>
      </c>
      <c r="S649" s="15">
        <f t="shared" si="21"/>
        <v>42446.726261574076</v>
      </c>
      <c r="T649">
        <f>YEAR(Table1[[#This Row],[Date Created Conversion]])</f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8">
        <f>ROUND(Table1[[#This Row],[pledged]]/Table1[[#This Row],[goal]],2)</f>
        <v>1.27</v>
      </c>
      <c r="Q650" s="10">
        <f>IFERROR(Table1[[#This Row],[pledged]]/Table1[[#This Row],[backers_count]],0)</f>
        <v>1644</v>
      </c>
      <c r="R650" s="15">
        <f t="shared" si="20"/>
        <v>41891.693379629629</v>
      </c>
      <c r="S650" s="15">
        <f t="shared" si="21"/>
        <v>41926.693379629629</v>
      </c>
      <c r="T650">
        <f>YEAR(Table1[[#This Row],[Date Created Conversion]])</f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8">
        <f>ROUND(Table1[[#This Row],[pledged]]/Table1[[#This Row],[goal]],2)</f>
        <v>1.4</v>
      </c>
      <c r="Q651" s="10">
        <f>IFERROR(Table1[[#This Row],[pledged]]/Table1[[#This Row],[backers_count]],0)</f>
        <v>42.670731707317074</v>
      </c>
      <c r="R651" s="15">
        <f t="shared" si="20"/>
        <v>41877.912187499998</v>
      </c>
      <c r="S651" s="15">
        <f t="shared" si="21"/>
        <v>41898.912187499998</v>
      </c>
      <c r="T651">
        <f>YEAR(Table1[[#This Row],[Date Created Conversion]])</f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8">
        <f>ROUND(Table1[[#This Row],[pledged]]/Table1[[#This Row],[goal]],2)</f>
        <v>1.1200000000000001</v>
      </c>
      <c r="Q652" s="10">
        <f>IFERROR(Table1[[#This Row],[pledged]]/Table1[[#This Row],[backers_count]],0)</f>
        <v>35.125</v>
      </c>
      <c r="R652" s="15">
        <f t="shared" si="20"/>
        <v>41932.036851851852</v>
      </c>
      <c r="S652" s="15">
        <f t="shared" si="21"/>
        <v>41992.078518518523</v>
      </c>
      <c r="T652">
        <f>YEAR(Table1[[#This Row],[Date Created Conversion]])</f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8">
        <f>ROUND(Table1[[#This Row],[pledged]]/Table1[[#This Row],[goal]],2)</f>
        <v>1.01</v>
      </c>
      <c r="Q653" s="10">
        <f>IFERROR(Table1[[#This Row],[pledged]]/Table1[[#This Row],[backers_count]],0)</f>
        <v>239.35238095238094</v>
      </c>
      <c r="R653" s="15">
        <f t="shared" si="20"/>
        <v>41956.017488425925</v>
      </c>
      <c r="S653" s="15">
        <f t="shared" si="21"/>
        <v>41986.017488425925</v>
      </c>
      <c r="T653">
        <f>YEAR(Table1[[#This Row],[Date Created Conversion]])</f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8">
        <f>ROUND(Table1[[#This Row],[pledged]]/Table1[[#This Row],[goal]],2)</f>
        <v>1</v>
      </c>
      <c r="Q654" s="10">
        <f>IFERROR(Table1[[#This Row],[pledged]]/Table1[[#This Row],[backers_count]],0)</f>
        <v>107.64285714285714</v>
      </c>
      <c r="R654" s="15">
        <f t="shared" si="20"/>
        <v>42675.690393518518</v>
      </c>
      <c r="S654" s="15">
        <f t="shared" si="21"/>
        <v>42705.732060185182</v>
      </c>
      <c r="T654">
        <f>YEAR(Table1[[#This Row],[Date Created Conversion]])</f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8">
        <f>ROUND(Table1[[#This Row],[pledged]]/Table1[[#This Row],[goal]],2)</f>
        <v>1.41</v>
      </c>
      <c r="Q655" s="10">
        <f>IFERROR(Table1[[#This Row],[pledged]]/Table1[[#This Row],[backers_count]],0)</f>
        <v>95.830623306233065</v>
      </c>
      <c r="R655" s="15">
        <f t="shared" si="20"/>
        <v>42199.618518518517</v>
      </c>
      <c r="S655" s="15">
        <f t="shared" si="21"/>
        <v>42236.618518518517</v>
      </c>
      <c r="T655">
        <f>YEAR(Table1[[#This Row],[Date Created Conversion]])</f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8">
        <f>ROUND(Table1[[#This Row],[pledged]]/Table1[[#This Row],[goal]],2)</f>
        <v>2.67</v>
      </c>
      <c r="Q656" s="10">
        <f>IFERROR(Table1[[#This Row],[pledged]]/Table1[[#This Row],[backers_count]],0)</f>
        <v>31.663376110562684</v>
      </c>
      <c r="R656" s="15">
        <f t="shared" si="20"/>
        <v>42163.957326388889</v>
      </c>
      <c r="S656" s="15">
        <f t="shared" si="21"/>
        <v>42193.957326388889</v>
      </c>
      <c r="T656">
        <f>YEAR(Table1[[#This Row],[Date Created Conversion]])</f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8">
        <f>ROUND(Table1[[#This Row],[pledged]]/Table1[[#This Row],[goal]],2)</f>
        <v>1.47</v>
      </c>
      <c r="Q657" s="10">
        <f>IFERROR(Table1[[#This Row],[pledged]]/Table1[[#This Row],[backers_count]],0)</f>
        <v>42.886861313868614</v>
      </c>
      <c r="R657" s="15">
        <f t="shared" si="20"/>
        <v>42045.957314814819</v>
      </c>
      <c r="S657" s="15">
        <f t="shared" si="21"/>
        <v>42075.915648148148</v>
      </c>
      <c r="T657">
        <f>YEAR(Table1[[#This Row],[Date Created Conversion]])</f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8">
        <f>ROUND(Table1[[#This Row],[pledged]]/Table1[[#This Row],[goal]],2)</f>
        <v>2.14</v>
      </c>
      <c r="Q658" s="10">
        <f>IFERROR(Table1[[#This Row],[pledged]]/Table1[[#This Row],[backers_count]],0)</f>
        <v>122.73563218390805</v>
      </c>
      <c r="R658" s="15">
        <f t="shared" si="20"/>
        <v>42417.804618055554</v>
      </c>
      <c r="S658" s="15">
        <f t="shared" si="21"/>
        <v>42477.762951388882</v>
      </c>
      <c r="T658">
        <f>YEAR(Table1[[#This Row],[Date Created Conversion]])</f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8">
        <f>ROUND(Table1[[#This Row],[pledged]]/Table1[[#This Row],[goal]],2)</f>
        <v>1.26</v>
      </c>
      <c r="Q659" s="10">
        <f>IFERROR(Table1[[#This Row],[pledged]]/Table1[[#This Row],[backers_count]],0)</f>
        <v>190.45454545454547</v>
      </c>
      <c r="R659" s="15">
        <f t="shared" si="20"/>
        <v>42331.84574074074</v>
      </c>
      <c r="S659" s="15">
        <f t="shared" si="21"/>
        <v>42361.84574074074</v>
      </c>
      <c r="T659">
        <f>YEAR(Table1[[#This Row],[Date Created Conversion]])</f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8">
        <f>ROUND(Table1[[#This Row],[pledged]]/Table1[[#This Row],[goal]],2)</f>
        <v>1.04</v>
      </c>
      <c r="Q660" s="10">
        <f>IFERROR(Table1[[#This Row],[pledged]]/Table1[[#This Row],[backers_count]],0)</f>
        <v>109.33695652173913</v>
      </c>
      <c r="R660" s="15">
        <f t="shared" si="20"/>
        <v>42179.160752314812</v>
      </c>
      <c r="S660" s="15">
        <f t="shared" si="21"/>
        <v>42211.75</v>
      </c>
      <c r="T660">
        <f>YEAR(Table1[[#This Row],[Date Created Conversion]])</f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8">
        <f>ROUND(Table1[[#This Row],[pledged]]/Table1[[#This Row],[goal]],2)</f>
        <v>1.01</v>
      </c>
      <c r="Q661" s="10">
        <f>IFERROR(Table1[[#This Row],[pledged]]/Table1[[#This Row],[backers_count]],0)</f>
        <v>143.66666666666666</v>
      </c>
      <c r="R661" s="15">
        <f t="shared" si="20"/>
        <v>42209.593692129631</v>
      </c>
      <c r="S661" s="15">
        <f t="shared" si="21"/>
        <v>42239.593692129631</v>
      </c>
      <c r="T661">
        <f>YEAR(Table1[[#This Row],[Date Created Conversion]])</f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8">
        <f>ROUND(Table1[[#This Row],[pledged]]/Table1[[#This Row],[goal]],2)</f>
        <v>0.03</v>
      </c>
      <c r="Q662" s="10">
        <f>IFERROR(Table1[[#This Row],[pledged]]/Table1[[#This Row],[backers_count]],0)</f>
        <v>84.944444444444443</v>
      </c>
      <c r="R662" s="15">
        <f t="shared" si="20"/>
        <v>41922.741655092592</v>
      </c>
      <c r="S662" s="15">
        <f t="shared" si="21"/>
        <v>41952.783321759263</v>
      </c>
      <c r="T662">
        <f>YEAR(Table1[[#This Row],[Date Created Conversion]])</f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8">
        <f>ROUND(Table1[[#This Row],[pledged]]/Table1[[#This Row],[goal]],2)</f>
        <v>0.01</v>
      </c>
      <c r="Q663" s="10">
        <f>IFERROR(Table1[[#This Row],[pledged]]/Table1[[#This Row],[backers_count]],0)</f>
        <v>10.555555555555555</v>
      </c>
      <c r="R663" s="15">
        <f t="shared" si="20"/>
        <v>42636.645358796297</v>
      </c>
      <c r="S663" s="15">
        <f t="shared" si="21"/>
        <v>42666.645358796297</v>
      </c>
      <c r="T663">
        <f>YEAR(Table1[[#This Row],[Date Created Conversion]])</f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8">
        <f>ROUND(Table1[[#This Row],[pledged]]/Table1[[#This Row],[goal]],2)</f>
        <v>0</v>
      </c>
      <c r="Q664" s="10">
        <f>IFERROR(Table1[[#This Row],[pledged]]/Table1[[#This Row],[backers_count]],0)</f>
        <v>39</v>
      </c>
      <c r="R664" s="15">
        <f t="shared" si="20"/>
        <v>41990.438043981485</v>
      </c>
      <c r="S664" s="15">
        <f t="shared" si="21"/>
        <v>42020.438043981485</v>
      </c>
      <c r="T664">
        <f>YEAR(Table1[[#This Row],[Date Created Conversion]])</f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8">
        <f>ROUND(Table1[[#This Row],[pledged]]/Table1[[#This Row],[goal]],2)</f>
        <v>0</v>
      </c>
      <c r="Q665" s="10">
        <f>IFERROR(Table1[[#This Row],[pledged]]/Table1[[#This Row],[backers_count]],0)</f>
        <v>100</v>
      </c>
      <c r="R665" s="15">
        <f t="shared" si="20"/>
        <v>42173.843240740738</v>
      </c>
      <c r="S665" s="15">
        <f t="shared" si="21"/>
        <v>42203.843240740738</v>
      </c>
      <c r="T665">
        <f>YEAR(Table1[[#This Row],[Date Created Conversion]])</f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8">
        <f>ROUND(Table1[[#This Row],[pledged]]/Table1[[#This Row],[goal]],2)</f>
        <v>0.08</v>
      </c>
      <c r="Q666" s="10">
        <f>IFERROR(Table1[[#This Row],[pledged]]/Table1[[#This Row],[backers_count]],0)</f>
        <v>31.172413793103448</v>
      </c>
      <c r="R666" s="15">
        <f t="shared" si="20"/>
        <v>42077.666377314818</v>
      </c>
      <c r="S666" s="15">
        <f t="shared" si="21"/>
        <v>42107.666377314818</v>
      </c>
      <c r="T666">
        <f>YEAR(Table1[[#This Row],[Date Created Conversion]])</f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8">
        <f>ROUND(Table1[[#This Row],[pledged]]/Table1[[#This Row],[goal]],2)</f>
        <v>0.19</v>
      </c>
      <c r="Q667" s="10">
        <f>IFERROR(Table1[[#This Row],[pledged]]/Table1[[#This Row],[backers_count]],0)</f>
        <v>155.33333333333334</v>
      </c>
      <c r="R667" s="15">
        <f t="shared" si="20"/>
        <v>42688.711354166662</v>
      </c>
      <c r="S667" s="15">
        <f t="shared" si="21"/>
        <v>42748.711354166662</v>
      </c>
      <c r="T667">
        <f>YEAR(Table1[[#This Row],[Date Created Conversion]])</f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8">
        <f>ROUND(Table1[[#This Row],[pledged]]/Table1[[#This Row],[goal]],2)</f>
        <v>0</v>
      </c>
      <c r="Q668" s="10">
        <f>IFERROR(Table1[[#This Row],[pledged]]/Table1[[#This Row],[backers_count]],0)</f>
        <v>2</v>
      </c>
      <c r="R668" s="15">
        <f t="shared" si="20"/>
        <v>41838.832152777781</v>
      </c>
      <c r="S668" s="15">
        <f t="shared" si="21"/>
        <v>41868.832152777781</v>
      </c>
      <c r="T668">
        <f>YEAR(Table1[[#This Row],[Date Created Conversion]])</f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8">
        <f>ROUND(Table1[[#This Row],[pledged]]/Table1[[#This Row],[goal]],2)</f>
        <v>0.1</v>
      </c>
      <c r="Q669" s="10">
        <f>IFERROR(Table1[[#This Row],[pledged]]/Table1[[#This Row],[backers_count]],0)</f>
        <v>178.92857142857142</v>
      </c>
      <c r="R669" s="15">
        <f t="shared" si="20"/>
        <v>42632.373414351852</v>
      </c>
      <c r="S669" s="15">
        <f t="shared" si="21"/>
        <v>42672.373414351852</v>
      </c>
      <c r="T669">
        <f>YEAR(Table1[[#This Row],[Date Created Conversion]])</f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8">
        <f>ROUND(Table1[[#This Row],[pledged]]/Table1[[#This Row],[goal]],2)</f>
        <v>0.05</v>
      </c>
      <c r="Q670" s="10">
        <f>IFERROR(Table1[[#This Row],[pledged]]/Table1[[#This Row],[backers_count]],0)</f>
        <v>27.36</v>
      </c>
      <c r="R670" s="15">
        <f t="shared" si="20"/>
        <v>42090.831273148149</v>
      </c>
      <c r="S670" s="15">
        <f t="shared" si="21"/>
        <v>42135.831273148149</v>
      </c>
      <c r="T670">
        <f>YEAR(Table1[[#This Row],[Date Created Conversion]])</f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8">
        <f>ROUND(Table1[[#This Row],[pledged]]/Table1[[#This Row],[goal]],2)</f>
        <v>0.22</v>
      </c>
      <c r="Q671" s="10">
        <f>IFERROR(Table1[[#This Row],[pledged]]/Table1[[#This Row],[backers_count]],0)</f>
        <v>1536.25</v>
      </c>
      <c r="R671" s="15">
        <f t="shared" si="20"/>
        <v>42527.625671296293</v>
      </c>
      <c r="S671" s="15">
        <f t="shared" si="21"/>
        <v>42557.625671296293</v>
      </c>
      <c r="T671">
        <f>YEAR(Table1[[#This Row],[Date Created Conversion]])</f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8">
        <f>ROUND(Table1[[#This Row],[pledged]]/Table1[[#This Row],[goal]],2)</f>
        <v>0.28999999999999998</v>
      </c>
      <c r="Q672" s="10">
        <f>IFERROR(Table1[[#This Row],[pledged]]/Table1[[#This Row],[backers_count]],0)</f>
        <v>84.99677419354839</v>
      </c>
      <c r="R672" s="15">
        <f t="shared" si="20"/>
        <v>42506.709722222222</v>
      </c>
      <c r="S672" s="15">
        <f t="shared" si="21"/>
        <v>42540.340277777781</v>
      </c>
      <c r="T672">
        <f>YEAR(Table1[[#This Row],[Date Created Conversion]])</f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8">
        <f>ROUND(Table1[[#This Row],[pledged]]/Table1[[#This Row],[goal]],2)</f>
        <v>0.39</v>
      </c>
      <c r="Q673" s="10">
        <f>IFERROR(Table1[[#This Row],[pledged]]/Table1[[#This Row],[backers_count]],0)</f>
        <v>788.5333333333333</v>
      </c>
      <c r="R673" s="15">
        <f t="shared" si="20"/>
        <v>41984.692731481482</v>
      </c>
      <c r="S673" s="15">
        <f t="shared" si="21"/>
        <v>42018.166666666672</v>
      </c>
      <c r="T673">
        <f>YEAR(Table1[[#This Row],[Date Created Conversion]])</f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8">
        <f>ROUND(Table1[[#This Row],[pledged]]/Table1[[#This Row],[goal]],2)</f>
        <v>0.22</v>
      </c>
      <c r="Q674" s="10">
        <f>IFERROR(Table1[[#This Row],[pledged]]/Table1[[#This Row],[backers_count]],0)</f>
        <v>50.29767441860465</v>
      </c>
      <c r="R674" s="15">
        <f t="shared" si="20"/>
        <v>41974.219490740739</v>
      </c>
      <c r="S674" s="15">
        <f t="shared" si="21"/>
        <v>42005.207638888889</v>
      </c>
      <c r="T674">
        <f>YEAR(Table1[[#This Row],[Date Created Conversion]])</f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8">
        <f>ROUND(Table1[[#This Row],[pledged]]/Table1[[#This Row],[goal]],2)</f>
        <v>0</v>
      </c>
      <c r="Q675" s="10">
        <f>IFERROR(Table1[[#This Row],[pledged]]/Table1[[#This Row],[backers_count]],0)</f>
        <v>68.333333333333329</v>
      </c>
      <c r="R675" s="15">
        <f t="shared" si="20"/>
        <v>41838.840474537035</v>
      </c>
      <c r="S675" s="15">
        <f t="shared" si="21"/>
        <v>41883.840474537035</v>
      </c>
      <c r="T675">
        <f>YEAR(Table1[[#This Row],[Date Created Conversion]])</f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8">
        <f>ROUND(Table1[[#This Row],[pledged]]/Table1[[#This Row],[goal]],2)</f>
        <v>0</v>
      </c>
      <c r="Q676" s="10">
        <f>IFERROR(Table1[[#This Row],[pledged]]/Table1[[#This Row],[backers_count]],0)</f>
        <v>7.5</v>
      </c>
      <c r="R676" s="15">
        <f t="shared" si="20"/>
        <v>41803.116053240738</v>
      </c>
      <c r="S676" s="15">
        <f t="shared" si="21"/>
        <v>41863.116053240738</v>
      </c>
      <c r="T676">
        <f>YEAR(Table1[[#This Row],[Date Created Conversion]])</f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8">
        <f>ROUND(Table1[[#This Row],[pledged]]/Table1[[#This Row],[goal]],2)</f>
        <v>0.15</v>
      </c>
      <c r="Q677" s="10">
        <f>IFERROR(Table1[[#This Row],[pledged]]/Table1[[#This Row],[backers_count]],0)</f>
        <v>34.269230769230766</v>
      </c>
      <c r="R677" s="15">
        <f t="shared" si="20"/>
        <v>41975.930601851855</v>
      </c>
      <c r="S677" s="15">
        <f t="shared" si="21"/>
        <v>42005.290972222225</v>
      </c>
      <c r="T677">
        <f>YEAR(Table1[[#This Row],[Date Created Conversion]])</f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8">
        <f>ROUND(Table1[[#This Row],[pledged]]/Table1[[#This Row],[goal]],2)</f>
        <v>0.01</v>
      </c>
      <c r="Q678" s="10">
        <f>IFERROR(Table1[[#This Row],[pledged]]/Table1[[#This Row],[backers_count]],0)</f>
        <v>61.291666666666664</v>
      </c>
      <c r="R678" s="15">
        <f t="shared" si="20"/>
        <v>42012.768298611118</v>
      </c>
      <c r="S678" s="15">
        <f t="shared" si="21"/>
        <v>42042.768298611118</v>
      </c>
      <c r="T678">
        <f>YEAR(Table1[[#This Row],[Date Created Conversion]])</f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8">
        <f>ROUND(Table1[[#This Row],[pledged]]/Table1[[#This Row],[goal]],2)</f>
        <v>0.26</v>
      </c>
      <c r="Q679" s="10">
        <f>IFERROR(Table1[[#This Row],[pledged]]/Table1[[#This Row],[backers_count]],0)</f>
        <v>133.25</v>
      </c>
      <c r="R679" s="15">
        <f t="shared" si="20"/>
        <v>42504.403877314813</v>
      </c>
      <c r="S679" s="15">
        <f t="shared" si="21"/>
        <v>42549.403877314813</v>
      </c>
      <c r="T679">
        <f>YEAR(Table1[[#This Row],[Date Created Conversion]])</f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8">
        <f>ROUND(Table1[[#This Row],[pledged]]/Table1[[#This Row],[goal]],2)</f>
        <v>0.04</v>
      </c>
      <c r="Q680" s="10">
        <f>IFERROR(Table1[[#This Row],[pledged]]/Table1[[#This Row],[backers_count]],0)</f>
        <v>65.17647058823529</v>
      </c>
      <c r="R680" s="15">
        <f t="shared" si="20"/>
        <v>42481.376597222217</v>
      </c>
      <c r="S680" s="15">
        <f t="shared" si="21"/>
        <v>42511.376597222217</v>
      </c>
      <c r="T680">
        <f>YEAR(Table1[[#This Row],[Date Created Conversion]])</f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8">
        <f>ROUND(Table1[[#This Row],[pledged]]/Table1[[#This Row],[goal]],2)</f>
        <v>0.15</v>
      </c>
      <c r="Q681" s="10">
        <f>IFERROR(Table1[[#This Row],[pledged]]/Table1[[#This Row],[backers_count]],0)</f>
        <v>93.90425531914893</v>
      </c>
      <c r="R681" s="15">
        <f t="shared" si="20"/>
        <v>42556.695706018523</v>
      </c>
      <c r="S681" s="15">
        <f t="shared" si="21"/>
        <v>42616.695706018523</v>
      </c>
      <c r="T681">
        <f>YEAR(Table1[[#This Row],[Date Created Conversion]])</f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8">
        <f>ROUND(Table1[[#This Row],[pledged]]/Table1[[#This Row],[goal]],2)</f>
        <v>0.26</v>
      </c>
      <c r="Q682" s="10">
        <f>IFERROR(Table1[[#This Row],[pledged]]/Table1[[#This Row],[backers_count]],0)</f>
        <v>150.65116279069767</v>
      </c>
      <c r="R682" s="15">
        <f t="shared" si="20"/>
        <v>41864.501516203702</v>
      </c>
      <c r="S682" s="15">
        <f t="shared" si="21"/>
        <v>41899.501516203702</v>
      </c>
      <c r="T682">
        <f>YEAR(Table1[[#This Row],[Date Created Conversion]])</f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8">
        <f>ROUND(Table1[[#This Row],[pledged]]/Table1[[#This Row],[goal]],2)</f>
        <v>0</v>
      </c>
      <c r="Q683" s="10">
        <f>IFERROR(Table1[[#This Row],[pledged]]/Table1[[#This Row],[backers_count]],0)</f>
        <v>1</v>
      </c>
      <c r="R683" s="15">
        <f t="shared" si="20"/>
        <v>42639.805601851855</v>
      </c>
      <c r="S683" s="15">
        <f t="shared" si="21"/>
        <v>42669.805601851855</v>
      </c>
      <c r="T683">
        <f>YEAR(Table1[[#This Row],[Date Created Conversion]])</f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8">
        <f>ROUND(Table1[[#This Row],[pledged]]/Table1[[#This Row],[goal]],2)</f>
        <v>0</v>
      </c>
      <c r="Q684" s="10">
        <f>IFERROR(Table1[[#This Row],[pledged]]/Table1[[#This Row],[backers_count]],0)</f>
        <v>13.25</v>
      </c>
      <c r="R684" s="15">
        <f t="shared" si="20"/>
        <v>42778.765300925923</v>
      </c>
      <c r="S684" s="15">
        <f t="shared" si="21"/>
        <v>42808.723634259266</v>
      </c>
      <c r="T684">
        <f>YEAR(Table1[[#This Row],[Date Created Conversion]])</f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8">
        <f>ROUND(Table1[[#This Row],[pledged]]/Table1[[#This Row],[goal]],2)</f>
        <v>0.01</v>
      </c>
      <c r="Q685" s="10">
        <f>IFERROR(Table1[[#This Row],[pledged]]/Table1[[#This Row],[backers_count]],0)</f>
        <v>99.333333333333329</v>
      </c>
      <c r="R685" s="15">
        <f t="shared" si="20"/>
        <v>42634.900046296301</v>
      </c>
      <c r="S685" s="15">
        <f t="shared" si="21"/>
        <v>42674.900046296301</v>
      </c>
      <c r="T685">
        <f>YEAR(Table1[[#This Row],[Date Created Conversion]])</f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8">
        <f>ROUND(Table1[[#This Row],[pledged]]/Table1[[#This Row],[goal]],2)</f>
        <v>7.0000000000000007E-2</v>
      </c>
      <c r="Q686" s="10">
        <f>IFERROR(Table1[[#This Row],[pledged]]/Table1[[#This Row],[backers_count]],0)</f>
        <v>177.39259259259259</v>
      </c>
      <c r="R686" s="15">
        <f t="shared" si="20"/>
        <v>41809.473275462966</v>
      </c>
      <c r="S686" s="15">
        <f t="shared" si="21"/>
        <v>41845.125</v>
      </c>
      <c r="T686">
        <f>YEAR(Table1[[#This Row],[Date Created Conversion]])</f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8">
        <f>ROUND(Table1[[#This Row],[pledged]]/Table1[[#This Row],[goal]],2)</f>
        <v>0.28000000000000003</v>
      </c>
      <c r="Q687" s="10">
        <f>IFERROR(Table1[[#This Row],[pledged]]/Table1[[#This Row],[backers_count]],0)</f>
        <v>55.3</v>
      </c>
      <c r="R687" s="15">
        <f t="shared" si="20"/>
        <v>41971.866574074069</v>
      </c>
      <c r="S687" s="15">
        <f t="shared" si="21"/>
        <v>42016.866574074069</v>
      </c>
      <c r="T687">
        <f>YEAR(Table1[[#This Row],[Date Created Conversion]])</f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8">
        <f>ROUND(Table1[[#This Row],[pledged]]/Table1[[#This Row],[goal]],2)</f>
        <v>0</v>
      </c>
      <c r="Q688" s="10">
        <f>IFERROR(Table1[[#This Row],[pledged]]/Table1[[#This Row],[backers_count]],0)</f>
        <v>0</v>
      </c>
      <c r="R688" s="15">
        <f t="shared" si="20"/>
        <v>42189.673263888893</v>
      </c>
      <c r="S688" s="15">
        <f t="shared" si="21"/>
        <v>42219.673263888893</v>
      </c>
      <c r="T688">
        <f>YEAR(Table1[[#This Row],[Date Created Conversion]])</f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8">
        <f>ROUND(Table1[[#This Row],[pledged]]/Table1[[#This Row],[goal]],2)</f>
        <v>0.04</v>
      </c>
      <c r="Q689" s="10">
        <f>IFERROR(Table1[[#This Row],[pledged]]/Table1[[#This Row],[backers_count]],0)</f>
        <v>591.66666666666663</v>
      </c>
      <c r="R689" s="15">
        <f t="shared" si="20"/>
        <v>42711.750613425931</v>
      </c>
      <c r="S689" s="15">
        <f t="shared" si="21"/>
        <v>42771.750613425931</v>
      </c>
      <c r="T689">
        <f>YEAR(Table1[[#This Row],[Date Created Conversion]])</f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8">
        <f>ROUND(Table1[[#This Row],[pledged]]/Table1[[#This Row],[goal]],2)</f>
        <v>0.73</v>
      </c>
      <c r="Q690" s="10">
        <f>IFERROR(Table1[[#This Row],[pledged]]/Table1[[#This Row],[backers_count]],0)</f>
        <v>405.5</v>
      </c>
      <c r="R690" s="15">
        <f t="shared" si="20"/>
        <v>42262.104780092588</v>
      </c>
      <c r="S690" s="15">
        <f t="shared" si="21"/>
        <v>42292.104780092588</v>
      </c>
      <c r="T690">
        <f>YEAR(Table1[[#This Row],[Date Created Conversion]])</f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8">
        <f>ROUND(Table1[[#This Row],[pledged]]/Table1[[#This Row],[goal]],2)</f>
        <v>0.57999999999999996</v>
      </c>
      <c r="Q691" s="10">
        <f>IFERROR(Table1[[#This Row],[pledged]]/Table1[[#This Row],[backers_count]],0)</f>
        <v>343.14732142857144</v>
      </c>
      <c r="R691" s="15">
        <f t="shared" si="20"/>
        <v>42675.66778935185</v>
      </c>
      <c r="S691" s="15">
        <f t="shared" si="21"/>
        <v>42712.207638888889</v>
      </c>
      <c r="T691">
        <f>YEAR(Table1[[#This Row],[Date Created Conversion]])</f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8">
        <f>ROUND(Table1[[#This Row],[pledged]]/Table1[[#This Row],[goal]],2)</f>
        <v>0.12</v>
      </c>
      <c r="Q692" s="10">
        <f>IFERROR(Table1[[#This Row],[pledged]]/Table1[[#This Row],[backers_count]],0)</f>
        <v>72.588235294117652</v>
      </c>
      <c r="R692" s="15">
        <f t="shared" si="20"/>
        <v>42579.634733796294</v>
      </c>
      <c r="S692" s="15">
        <f t="shared" si="21"/>
        <v>42622.25</v>
      </c>
      <c r="T692">
        <f>YEAR(Table1[[#This Row],[Date Created Conversion]])</f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8">
        <f>ROUND(Table1[[#This Row],[pledged]]/Table1[[#This Row],[goal]],2)</f>
        <v>0.01</v>
      </c>
      <c r="Q693" s="10">
        <f>IFERROR(Table1[[#This Row],[pledged]]/Table1[[#This Row],[backers_count]],0)</f>
        <v>26</v>
      </c>
      <c r="R693" s="15">
        <f t="shared" si="20"/>
        <v>42158.028310185182</v>
      </c>
      <c r="S693" s="15">
        <f t="shared" si="21"/>
        <v>42186.028310185182</v>
      </c>
      <c r="T693">
        <f>YEAR(Table1[[#This Row],[Date Created Conversion]])</f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8">
        <f>ROUND(Table1[[#This Row],[pledged]]/Table1[[#This Row],[goal]],2)</f>
        <v>7.0000000000000007E-2</v>
      </c>
      <c r="Q694" s="10">
        <f>IFERROR(Table1[[#This Row],[pledged]]/Table1[[#This Row],[backers_count]],0)</f>
        <v>6.4975124378109452</v>
      </c>
      <c r="R694" s="15">
        <f t="shared" si="20"/>
        <v>42696.37572916667</v>
      </c>
      <c r="S694" s="15">
        <f t="shared" si="21"/>
        <v>42726.37572916667</v>
      </c>
      <c r="T694">
        <f>YEAR(Table1[[#This Row],[Date Created Conversion]])</f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8">
        <f>ROUND(Table1[[#This Row],[pledged]]/Table1[[#This Row],[goal]],2)</f>
        <v>0.35</v>
      </c>
      <c r="Q695" s="10">
        <f>IFERROR(Table1[[#This Row],[pledged]]/Table1[[#This Row],[backers_count]],0)</f>
        <v>119.38513513513513</v>
      </c>
      <c r="R695" s="15">
        <f t="shared" si="20"/>
        <v>42094.808182870373</v>
      </c>
      <c r="S695" s="15">
        <f t="shared" si="21"/>
        <v>42124.808182870373</v>
      </c>
      <c r="T695">
        <f>YEAR(Table1[[#This Row],[Date Created Conversion]])</f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8">
        <f>ROUND(Table1[[#This Row],[pledged]]/Table1[[#This Row],[goal]],2)</f>
        <v>0</v>
      </c>
      <c r="Q696" s="10">
        <f>IFERROR(Table1[[#This Row],[pledged]]/Table1[[#This Row],[backers_count]],0)</f>
        <v>84.285714285714292</v>
      </c>
      <c r="R696" s="15">
        <f t="shared" si="20"/>
        <v>42737.663877314815</v>
      </c>
      <c r="S696" s="15">
        <f t="shared" si="21"/>
        <v>42767.663877314815</v>
      </c>
      <c r="T696">
        <f>YEAR(Table1[[#This Row],[Date Created Conversion]])</f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8">
        <f>ROUND(Table1[[#This Row],[pledged]]/Table1[[#This Row],[goal]],2)</f>
        <v>0.01</v>
      </c>
      <c r="Q697" s="10">
        <f>IFERROR(Table1[[#This Row],[pledged]]/Table1[[#This Row],[backers_count]],0)</f>
        <v>90.857142857142861</v>
      </c>
      <c r="R697" s="15">
        <f t="shared" si="20"/>
        <v>41913.521064814813</v>
      </c>
      <c r="S697" s="15">
        <f t="shared" si="21"/>
        <v>41943.521064814813</v>
      </c>
      <c r="T697">
        <f>YEAR(Table1[[#This Row],[Date Created Conversion]])</f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8">
        <f>ROUND(Table1[[#This Row],[pledged]]/Table1[[#This Row],[goal]],2)</f>
        <v>0</v>
      </c>
      <c r="Q698" s="10">
        <f>IFERROR(Table1[[#This Row],[pledged]]/Table1[[#This Row],[backers_count]],0)</f>
        <v>1</v>
      </c>
      <c r="R698" s="15">
        <f t="shared" si="20"/>
        <v>41815.927106481482</v>
      </c>
      <c r="S698" s="15">
        <f t="shared" si="21"/>
        <v>41845.927106481482</v>
      </c>
      <c r="T698">
        <f>YEAR(Table1[[#This Row],[Date Created Conversion]])</f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8">
        <f>ROUND(Table1[[#This Row],[pledged]]/Table1[[#This Row],[goal]],2)</f>
        <v>0.46</v>
      </c>
      <c r="Q699" s="10">
        <f>IFERROR(Table1[[#This Row],[pledged]]/Table1[[#This Row],[backers_count]],0)</f>
        <v>20.342105263157894</v>
      </c>
      <c r="R699" s="15">
        <f t="shared" si="20"/>
        <v>42388.523020833338</v>
      </c>
      <c r="S699" s="15">
        <f t="shared" si="21"/>
        <v>42403.523020833338</v>
      </c>
      <c r="T699">
        <f>YEAR(Table1[[#This Row],[Date Created Conversion]])</f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8">
        <f>ROUND(Table1[[#This Row],[pledged]]/Table1[[#This Row],[goal]],2)</f>
        <v>0.15</v>
      </c>
      <c r="Q700" s="10">
        <f>IFERROR(Table1[[#This Row],[pledged]]/Table1[[#This Row],[backers_count]],0)</f>
        <v>530.68965517241384</v>
      </c>
      <c r="R700" s="15">
        <f t="shared" si="20"/>
        <v>41866.931076388886</v>
      </c>
      <c r="S700" s="15">
        <f t="shared" si="21"/>
        <v>41900.083333333336</v>
      </c>
      <c r="T700">
        <f>YEAR(Table1[[#This Row],[Date Created Conversion]])</f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8">
        <f>ROUND(Table1[[#This Row],[pledged]]/Table1[[#This Row],[goal]],2)</f>
        <v>0.82</v>
      </c>
      <c r="Q701" s="10">
        <f>IFERROR(Table1[[#This Row],[pledged]]/Table1[[#This Row],[backers_count]],0)</f>
        <v>120.39184269662923</v>
      </c>
      <c r="R701" s="15">
        <f t="shared" si="20"/>
        <v>41563.485509259262</v>
      </c>
      <c r="S701" s="15">
        <f t="shared" si="21"/>
        <v>41600.666666666664</v>
      </c>
      <c r="T701">
        <f>YEAR(Table1[[#This Row],[Date Created Conversion]])</f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8">
        <f>ROUND(Table1[[#This Row],[pledged]]/Table1[[#This Row],[goal]],2)</f>
        <v>0.03</v>
      </c>
      <c r="Q702" s="10">
        <f>IFERROR(Table1[[#This Row],[pledged]]/Table1[[#This Row],[backers_count]],0)</f>
        <v>13</v>
      </c>
      <c r="R702" s="15">
        <f t="shared" si="20"/>
        <v>42715.688437500001</v>
      </c>
      <c r="S702" s="15">
        <f t="shared" si="21"/>
        <v>42745.688437500001</v>
      </c>
      <c r="T702">
        <f>YEAR(Table1[[#This Row],[Date Created Conversion]])</f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8">
        <f>ROUND(Table1[[#This Row],[pledged]]/Table1[[#This Row],[goal]],2)</f>
        <v>0.27</v>
      </c>
      <c r="Q703" s="10">
        <f>IFERROR(Table1[[#This Row],[pledged]]/Table1[[#This Row],[backers_count]],0)</f>
        <v>291.33333333333331</v>
      </c>
      <c r="R703" s="15">
        <f t="shared" si="20"/>
        <v>41813.662962962961</v>
      </c>
      <c r="S703" s="15">
        <f t="shared" si="21"/>
        <v>41843.662962962961</v>
      </c>
      <c r="T703">
        <f>YEAR(Table1[[#This Row],[Date Created Conversion]])</f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8">
        <f>ROUND(Table1[[#This Row],[pledged]]/Table1[[#This Row],[goal]],2)</f>
        <v>0.31</v>
      </c>
      <c r="Q704" s="10">
        <f>IFERROR(Table1[[#This Row],[pledged]]/Table1[[#This Row],[backers_count]],0)</f>
        <v>124.9191891891892</v>
      </c>
      <c r="R704" s="15">
        <f t="shared" si="20"/>
        <v>42668.726701388892</v>
      </c>
      <c r="S704" s="15">
        <f t="shared" si="21"/>
        <v>42698.768368055549</v>
      </c>
      <c r="T704">
        <f>YEAR(Table1[[#This Row],[Date Created Conversion]])</f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8">
        <f>ROUND(Table1[[#This Row],[pledged]]/Table1[[#This Row],[goal]],2)</f>
        <v>0.06</v>
      </c>
      <c r="Q705" s="10">
        <f>IFERROR(Table1[[#This Row],[pledged]]/Table1[[#This Row],[backers_count]],0)</f>
        <v>119.57142857142857</v>
      </c>
      <c r="R705" s="15">
        <f t="shared" si="20"/>
        <v>42711.950798611113</v>
      </c>
      <c r="S705" s="15">
        <f t="shared" si="21"/>
        <v>42766.98055555555</v>
      </c>
      <c r="T705">
        <f>YEAR(Table1[[#This Row],[Date Created Conversion]])</f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8">
        <f>ROUND(Table1[[#This Row],[pledged]]/Table1[[#This Row],[goal]],2)</f>
        <v>0.01</v>
      </c>
      <c r="Q706" s="10">
        <f>IFERROR(Table1[[#This Row],[pledged]]/Table1[[#This Row],[backers_count]],0)</f>
        <v>120.25</v>
      </c>
      <c r="R706" s="15">
        <f t="shared" ref="R706:R769" si="22">(((J706/60)/60)/24)+DATE(1970,1,1)</f>
        <v>42726.192916666667</v>
      </c>
      <c r="S706" s="15">
        <f t="shared" ref="S706:S769" si="23">(((I706/60)/60)/24)+DATE(1970,1,1)</f>
        <v>42786.192916666667</v>
      </c>
      <c r="T706">
        <f>YEAR(Table1[[#This Row],[Date Created Conversion]])</f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8">
        <f>ROUND(Table1[[#This Row],[pledged]]/Table1[[#This Row],[goal]],2)</f>
        <v>0.01</v>
      </c>
      <c r="Q707" s="10">
        <f>IFERROR(Table1[[#This Row],[pledged]]/Table1[[#This Row],[backers_count]],0)</f>
        <v>195.4</v>
      </c>
      <c r="R707" s="15">
        <f t="shared" si="22"/>
        <v>42726.491643518515</v>
      </c>
      <c r="S707" s="15">
        <f t="shared" si="23"/>
        <v>42756.491643518515</v>
      </c>
      <c r="T707">
        <f>YEAR(Table1[[#This Row],[Date Created Conversion]])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8">
        <f>ROUND(Table1[[#This Row],[pledged]]/Table1[[#This Row],[goal]],2)</f>
        <v>0</v>
      </c>
      <c r="Q708" s="10">
        <f>IFERROR(Table1[[#This Row],[pledged]]/Table1[[#This Row],[backers_count]],0)</f>
        <v>0</v>
      </c>
      <c r="R708" s="15">
        <f t="shared" si="22"/>
        <v>42676.995173611111</v>
      </c>
      <c r="S708" s="15">
        <f t="shared" si="23"/>
        <v>42718.777083333334</v>
      </c>
      <c r="T708">
        <f>YEAR(Table1[[#This Row],[Date Created Conversion]])</f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8">
        <f>ROUND(Table1[[#This Row],[pledged]]/Table1[[#This Row],[goal]],2)</f>
        <v>0.79</v>
      </c>
      <c r="Q709" s="10">
        <f>IFERROR(Table1[[#This Row],[pledged]]/Table1[[#This Row],[backers_count]],0)</f>
        <v>117.69868421052631</v>
      </c>
      <c r="R709" s="15">
        <f t="shared" si="22"/>
        <v>42696.663506944446</v>
      </c>
      <c r="S709" s="15">
        <f t="shared" si="23"/>
        <v>42736.663506944446</v>
      </c>
      <c r="T709">
        <f>YEAR(Table1[[#This Row],[Date Created Conversion]])</f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8">
        <f>ROUND(Table1[[#This Row],[pledged]]/Table1[[#This Row],[goal]],2)</f>
        <v>0.22</v>
      </c>
      <c r="Q710" s="10">
        <f>IFERROR(Table1[[#This Row],[pledged]]/Table1[[#This Row],[backers_count]],0)</f>
        <v>23.948509485094849</v>
      </c>
      <c r="R710" s="15">
        <f t="shared" si="22"/>
        <v>41835.581018518518</v>
      </c>
      <c r="S710" s="15">
        <f t="shared" si="23"/>
        <v>41895.581018518518</v>
      </c>
      <c r="T710">
        <f>YEAR(Table1[[#This Row],[Date Created Conversion]])</f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8">
        <f>ROUND(Table1[[#This Row],[pledged]]/Table1[[#This Row],[goal]],2)</f>
        <v>0</v>
      </c>
      <c r="Q711" s="10">
        <f>IFERROR(Table1[[#This Row],[pledged]]/Table1[[#This Row],[backers_count]],0)</f>
        <v>30.5</v>
      </c>
      <c r="R711" s="15">
        <f t="shared" si="22"/>
        <v>41948.041192129633</v>
      </c>
      <c r="S711" s="15">
        <f t="shared" si="23"/>
        <v>41978.041192129633</v>
      </c>
      <c r="T711">
        <f>YEAR(Table1[[#This Row],[Date Created Conversion]])</f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8">
        <f>ROUND(Table1[[#This Row],[pledged]]/Table1[[#This Row],[goal]],2)</f>
        <v>0</v>
      </c>
      <c r="Q712" s="10">
        <f>IFERROR(Table1[[#This Row],[pledged]]/Table1[[#This Row],[backers_count]],0)</f>
        <v>0</v>
      </c>
      <c r="R712" s="15">
        <f t="shared" si="22"/>
        <v>41837.984976851854</v>
      </c>
      <c r="S712" s="15">
        <f t="shared" si="23"/>
        <v>41871.030555555553</v>
      </c>
      <c r="T712">
        <f>YEAR(Table1[[#This Row],[Date Created Conversion]])</f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8">
        <f>ROUND(Table1[[#This Row],[pledged]]/Table1[[#This Row],[goal]],2)</f>
        <v>0.34</v>
      </c>
      <c r="Q713" s="10">
        <f>IFERROR(Table1[[#This Row],[pledged]]/Table1[[#This Row],[backers_count]],0)</f>
        <v>99.973372781065095</v>
      </c>
      <c r="R713" s="15">
        <f t="shared" si="22"/>
        <v>42678.459120370375</v>
      </c>
      <c r="S713" s="15">
        <f t="shared" si="23"/>
        <v>42718.500787037032</v>
      </c>
      <c r="T713">
        <f>YEAR(Table1[[#This Row],[Date Created Conversion]])</f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8">
        <f>ROUND(Table1[[#This Row],[pledged]]/Table1[[#This Row],[goal]],2)</f>
        <v>0</v>
      </c>
      <c r="Q714" s="10">
        <f>IFERROR(Table1[[#This Row],[pledged]]/Table1[[#This Row],[backers_count]],0)</f>
        <v>26.25</v>
      </c>
      <c r="R714" s="15">
        <f t="shared" si="22"/>
        <v>42384.680925925932</v>
      </c>
      <c r="S714" s="15">
        <f t="shared" si="23"/>
        <v>42414.680925925932</v>
      </c>
      <c r="T714">
        <f>YEAR(Table1[[#This Row],[Date Created Conversion]])</f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8">
        <f>ROUND(Table1[[#This Row],[pledged]]/Table1[[#This Row],[goal]],2)</f>
        <v>0.01</v>
      </c>
      <c r="Q715" s="10">
        <f>IFERROR(Table1[[#This Row],[pledged]]/Table1[[#This Row],[backers_count]],0)</f>
        <v>199</v>
      </c>
      <c r="R715" s="15">
        <f t="shared" si="22"/>
        <v>42496.529305555552</v>
      </c>
      <c r="S715" s="15">
        <f t="shared" si="23"/>
        <v>42526.529305555552</v>
      </c>
      <c r="T715">
        <f>YEAR(Table1[[#This Row],[Date Created Conversion]])</f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8">
        <f>ROUND(Table1[[#This Row],[pledged]]/Table1[[#This Row],[goal]],2)</f>
        <v>0.15</v>
      </c>
      <c r="Q716" s="10">
        <f>IFERROR(Table1[[#This Row],[pledged]]/Table1[[#This Row],[backers_count]],0)</f>
        <v>80.321428571428569</v>
      </c>
      <c r="R716" s="15">
        <f t="shared" si="22"/>
        <v>42734.787986111114</v>
      </c>
      <c r="S716" s="15">
        <f t="shared" si="23"/>
        <v>42794.787986111114</v>
      </c>
      <c r="T716">
        <f>YEAR(Table1[[#This Row],[Date Created Conversion]])</f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8">
        <f>ROUND(Table1[[#This Row],[pledged]]/Table1[[#This Row],[goal]],2)</f>
        <v>0.05</v>
      </c>
      <c r="Q717" s="10">
        <f>IFERROR(Table1[[#This Row],[pledged]]/Table1[[#This Row],[backers_count]],0)</f>
        <v>115.75</v>
      </c>
      <c r="R717" s="15">
        <f t="shared" si="22"/>
        <v>42273.090740740736</v>
      </c>
      <c r="S717" s="15">
        <f t="shared" si="23"/>
        <v>42313.132407407407</v>
      </c>
      <c r="T717">
        <f>YEAR(Table1[[#This Row],[Date Created Conversion]])</f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8">
        <f>ROUND(Table1[[#This Row],[pledged]]/Table1[[#This Row],[goal]],2)</f>
        <v>0.1</v>
      </c>
      <c r="Q718" s="10">
        <f>IFERROR(Table1[[#This Row],[pledged]]/Table1[[#This Row],[backers_count]],0)</f>
        <v>44.6875</v>
      </c>
      <c r="R718" s="15">
        <f t="shared" si="22"/>
        <v>41940.658645833333</v>
      </c>
      <c r="S718" s="15">
        <f t="shared" si="23"/>
        <v>41974</v>
      </c>
      <c r="T718">
        <f>YEAR(Table1[[#This Row],[Date Created Conversion]])</f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8">
        <f>ROUND(Table1[[#This Row],[pledged]]/Table1[[#This Row],[goal]],2)</f>
        <v>0</v>
      </c>
      <c r="Q719" s="10">
        <f>IFERROR(Table1[[#This Row],[pledged]]/Table1[[#This Row],[backers_count]],0)</f>
        <v>76.25</v>
      </c>
      <c r="R719" s="15">
        <f t="shared" si="22"/>
        <v>41857.854189814818</v>
      </c>
      <c r="S719" s="15">
        <f t="shared" si="23"/>
        <v>41887.854189814818</v>
      </c>
      <c r="T719">
        <f>YEAR(Table1[[#This Row],[Date Created Conversion]])</f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8">
        <f>ROUND(Table1[[#This Row],[pledged]]/Table1[[#This Row],[goal]],2)</f>
        <v>0.01</v>
      </c>
      <c r="Q720" s="10">
        <f>IFERROR(Table1[[#This Row],[pledged]]/Table1[[#This Row],[backers_count]],0)</f>
        <v>22.5</v>
      </c>
      <c r="R720" s="15">
        <f t="shared" si="22"/>
        <v>42752.845451388886</v>
      </c>
      <c r="S720" s="15">
        <f t="shared" si="23"/>
        <v>42784.249305555553</v>
      </c>
      <c r="T720">
        <f>YEAR(Table1[[#This Row],[Date Created Conversion]])</f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8">
        <f>ROUND(Table1[[#This Row],[pledged]]/Table1[[#This Row],[goal]],2)</f>
        <v>0.01</v>
      </c>
      <c r="Q721" s="10">
        <f>IFERROR(Table1[[#This Row],[pledged]]/Table1[[#This Row],[backers_count]],0)</f>
        <v>19.399999999999999</v>
      </c>
      <c r="R721" s="15">
        <f t="shared" si="22"/>
        <v>42409.040231481486</v>
      </c>
      <c r="S721" s="15">
        <f t="shared" si="23"/>
        <v>42423.040231481486</v>
      </c>
      <c r="T721">
        <f>YEAR(Table1[[#This Row],[Date Created Conversion]])</f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8">
        <f>ROUND(Table1[[#This Row],[pledged]]/Table1[[#This Row],[goal]],2)</f>
        <v>1.44</v>
      </c>
      <c r="Q722" s="10">
        <f>IFERROR(Table1[[#This Row],[pledged]]/Table1[[#This Row],[backers_count]],0)</f>
        <v>66.707317073170728</v>
      </c>
      <c r="R722" s="15">
        <f t="shared" si="22"/>
        <v>40909.649201388893</v>
      </c>
      <c r="S722" s="15">
        <f t="shared" si="23"/>
        <v>40937.649201388893</v>
      </c>
      <c r="T722">
        <f>YEAR(Table1[[#This Row],[Date Created Conversion]])</f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8">
        <f>ROUND(Table1[[#This Row],[pledged]]/Table1[[#This Row],[goal]],2)</f>
        <v>1.22</v>
      </c>
      <c r="Q723" s="10">
        <f>IFERROR(Table1[[#This Row],[pledged]]/Table1[[#This Row],[backers_count]],0)</f>
        <v>84.142857142857139</v>
      </c>
      <c r="R723" s="15">
        <f t="shared" si="22"/>
        <v>41807.571840277778</v>
      </c>
      <c r="S723" s="15">
        <f t="shared" si="23"/>
        <v>41852.571840277778</v>
      </c>
      <c r="T723">
        <f>YEAR(Table1[[#This Row],[Date Created Conversion]])</f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8">
        <f>ROUND(Table1[[#This Row],[pledged]]/Table1[[#This Row],[goal]],2)</f>
        <v>1.32</v>
      </c>
      <c r="Q724" s="10">
        <f>IFERROR(Table1[[#This Row],[pledged]]/Table1[[#This Row],[backers_count]],0)</f>
        <v>215.72549019607843</v>
      </c>
      <c r="R724" s="15">
        <f t="shared" si="22"/>
        <v>40977.805300925924</v>
      </c>
      <c r="S724" s="15">
        <f t="shared" si="23"/>
        <v>41007.76363425926</v>
      </c>
      <c r="T724">
        <f>YEAR(Table1[[#This Row],[Date Created Conversion]])</f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8">
        <f>ROUND(Table1[[#This Row],[pledged]]/Table1[[#This Row],[goal]],2)</f>
        <v>1.0900000000000001</v>
      </c>
      <c r="Q725" s="10">
        <f>IFERROR(Table1[[#This Row],[pledged]]/Table1[[#This Row],[backers_count]],0)</f>
        <v>54.69</v>
      </c>
      <c r="R725" s="15">
        <f t="shared" si="22"/>
        <v>42184.816539351858</v>
      </c>
      <c r="S725" s="15">
        <f t="shared" si="23"/>
        <v>42215.165972222225</v>
      </c>
      <c r="T725">
        <f>YEAR(Table1[[#This Row],[Date Created Conversion]])</f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8">
        <f>ROUND(Table1[[#This Row],[pledged]]/Table1[[#This Row],[goal]],2)</f>
        <v>1.05</v>
      </c>
      <c r="Q726" s="10">
        <f>IFERROR(Table1[[#This Row],[pledged]]/Table1[[#This Row],[backers_count]],0)</f>
        <v>51.62944055944056</v>
      </c>
      <c r="R726" s="15">
        <f t="shared" si="22"/>
        <v>40694.638460648144</v>
      </c>
      <c r="S726" s="15">
        <f t="shared" si="23"/>
        <v>40724.638460648144</v>
      </c>
      <c r="T726">
        <f>YEAR(Table1[[#This Row],[Date Created Conversion]])</f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8">
        <f>ROUND(Table1[[#This Row],[pledged]]/Table1[[#This Row],[goal]],2)</f>
        <v>1</v>
      </c>
      <c r="Q727" s="10">
        <f>IFERROR(Table1[[#This Row],[pledged]]/Table1[[#This Row],[backers_count]],0)</f>
        <v>143.35714285714286</v>
      </c>
      <c r="R727" s="15">
        <f t="shared" si="22"/>
        <v>42321.626296296294</v>
      </c>
      <c r="S727" s="15">
        <f t="shared" si="23"/>
        <v>42351.626296296294</v>
      </c>
      <c r="T727">
        <f>YEAR(Table1[[#This Row],[Date Created Conversion]])</f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8">
        <f>ROUND(Table1[[#This Row],[pledged]]/Table1[[#This Row],[goal]],2)</f>
        <v>1.01</v>
      </c>
      <c r="Q728" s="10">
        <f>IFERROR(Table1[[#This Row],[pledged]]/Table1[[#This Row],[backers_count]],0)</f>
        <v>72.428571428571431</v>
      </c>
      <c r="R728" s="15">
        <f t="shared" si="22"/>
        <v>41346.042673611111</v>
      </c>
      <c r="S728" s="15">
        <f t="shared" si="23"/>
        <v>41376.042673611111</v>
      </c>
      <c r="T728">
        <f>YEAR(Table1[[#This Row],[Date Created Conversion]])</f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8">
        <f>ROUND(Table1[[#This Row],[pledged]]/Table1[[#This Row],[goal]],2)</f>
        <v>1.56</v>
      </c>
      <c r="Q729" s="10">
        <f>IFERROR(Table1[[#This Row],[pledged]]/Table1[[#This Row],[backers_count]],0)</f>
        <v>36.530201342281877</v>
      </c>
      <c r="R729" s="15">
        <f t="shared" si="22"/>
        <v>41247.020243055551</v>
      </c>
      <c r="S729" s="15">
        <f t="shared" si="23"/>
        <v>41288.888888888891</v>
      </c>
      <c r="T729">
        <f>YEAR(Table1[[#This Row],[Date Created Conversion]])</f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8">
        <f>ROUND(Table1[[#This Row],[pledged]]/Table1[[#This Row],[goal]],2)</f>
        <v>1.06</v>
      </c>
      <c r="Q730" s="10">
        <f>IFERROR(Table1[[#This Row],[pledged]]/Table1[[#This Row],[backers_count]],0)</f>
        <v>60.903461538461535</v>
      </c>
      <c r="R730" s="15">
        <f t="shared" si="22"/>
        <v>40731.837465277778</v>
      </c>
      <c r="S730" s="15">
        <f t="shared" si="23"/>
        <v>40776.837465277778</v>
      </c>
      <c r="T730">
        <f>YEAR(Table1[[#This Row],[Date Created Conversion]])</f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8">
        <f>ROUND(Table1[[#This Row],[pledged]]/Table1[[#This Row],[goal]],2)</f>
        <v>1.31</v>
      </c>
      <c r="Q731" s="10">
        <f>IFERROR(Table1[[#This Row],[pledged]]/Table1[[#This Row],[backers_count]],0)</f>
        <v>43.55</v>
      </c>
      <c r="R731" s="15">
        <f t="shared" si="22"/>
        <v>41111.185891203706</v>
      </c>
      <c r="S731" s="15">
        <f t="shared" si="23"/>
        <v>41171.185891203706</v>
      </c>
      <c r="T731">
        <f>YEAR(Table1[[#This Row],[Date Created Conversion]])</f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8">
        <f>ROUND(Table1[[#This Row],[pledged]]/Table1[[#This Row],[goal]],2)</f>
        <v>1.32</v>
      </c>
      <c r="Q732" s="10">
        <f>IFERROR(Table1[[#This Row],[pledged]]/Table1[[#This Row],[backers_count]],0)</f>
        <v>99.766037735849054</v>
      </c>
      <c r="R732" s="15">
        <f t="shared" si="22"/>
        <v>40854.745266203703</v>
      </c>
      <c r="S732" s="15">
        <f t="shared" si="23"/>
        <v>40884.745266203703</v>
      </c>
      <c r="T732">
        <f>YEAR(Table1[[#This Row],[Date Created Conversion]])</f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8">
        <f>ROUND(Table1[[#This Row],[pledged]]/Table1[[#This Row],[goal]],2)</f>
        <v>1.26</v>
      </c>
      <c r="Q733" s="10">
        <f>IFERROR(Table1[[#This Row],[pledged]]/Table1[[#This Row],[backers_count]],0)</f>
        <v>88.732394366197184</v>
      </c>
      <c r="R733" s="15">
        <f t="shared" si="22"/>
        <v>40879.795682870368</v>
      </c>
      <c r="S733" s="15">
        <f t="shared" si="23"/>
        <v>40930.25</v>
      </c>
      <c r="T733">
        <f>YEAR(Table1[[#This Row],[Date Created Conversion]])</f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8">
        <f>ROUND(Table1[[#This Row],[pledged]]/Table1[[#This Row],[goal]],2)</f>
        <v>1.6</v>
      </c>
      <c r="Q734" s="10">
        <f>IFERROR(Table1[[#This Row],[pledged]]/Table1[[#This Row],[backers_count]],0)</f>
        <v>4.9230769230769234</v>
      </c>
      <c r="R734" s="15">
        <f t="shared" si="22"/>
        <v>41486.424317129626</v>
      </c>
      <c r="S734" s="15">
        <f t="shared" si="23"/>
        <v>41546.424317129626</v>
      </c>
      <c r="T734">
        <f>YEAR(Table1[[#This Row],[Date Created Conversion]])</f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8">
        <f>ROUND(Table1[[#This Row],[pledged]]/Table1[[#This Row],[goal]],2)</f>
        <v>1.2</v>
      </c>
      <c r="Q735" s="10">
        <f>IFERROR(Table1[[#This Row],[pledged]]/Table1[[#This Row],[backers_count]],0)</f>
        <v>17.822485207100591</v>
      </c>
      <c r="R735" s="15">
        <f t="shared" si="22"/>
        <v>41598.420046296298</v>
      </c>
      <c r="S735" s="15">
        <f t="shared" si="23"/>
        <v>41628.420046296298</v>
      </c>
      <c r="T735">
        <f>YEAR(Table1[[#This Row],[Date Created Conversion]])</f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8">
        <f>ROUND(Table1[[#This Row],[pledged]]/Table1[[#This Row],[goal]],2)</f>
        <v>1.26</v>
      </c>
      <c r="Q736" s="10">
        <f>IFERROR(Table1[[#This Row],[pledged]]/Table1[[#This Row],[backers_count]],0)</f>
        <v>187.19298245614036</v>
      </c>
      <c r="R736" s="15">
        <f t="shared" si="22"/>
        <v>42102.164583333331</v>
      </c>
      <c r="S736" s="15">
        <f t="shared" si="23"/>
        <v>42133.208333333328</v>
      </c>
      <c r="T736">
        <f>YEAR(Table1[[#This Row],[Date Created Conversion]])</f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8">
        <f>ROUND(Table1[[#This Row],[pledged]]/Table1[[#This Row],[goal]],2)</f>
        <v>1.1399999999999999</v>
      </c>
      <c r="Q737" s="10">
        <f>IFERROR(Table1[[#This Row],[pledged]]/Table1[[#This Row],[backers_count]],0)</f>
        <v>234.80786026200875</v>
      </c>
      <c r="R737" s="15">
        <f t="shared" si="22"/>
        <v>41946.029467592591</v>
      </c>
      <c r="S737" s="15">
        <f t="shared" si="23"/>
        <v>41977.027083333334</v>
      </c>
      <c r="T737">
        <f>YEAR(Table1[[#This Row],[Date Created Conversion]])</f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8">
        <f>ROUND(Table1[[#This Row],[pledged]]/Table1[[#This Row],[goal]],2)</f>
        <v>3.15</v>
      </c>
      <c r="Q738" s="10">
        <f>IFERROR(Table1[[#This Row],[pledged]]/Table1[[#This Row],[backers_count]],0)</f>
        <v>105.04629629629629</v>
      </c>
      <c r="R738" s="15">
        <f t="shared" si="22"/>
        <v>41579.734259259261</v>
      </c>
      <c r="S738" s="15">
        <f t="shared" si="23"/>
        <v>41599.207638888889</v>
      </c>
      <c r="T738">
        <f>YEAR(Table1[[#This Row],[Date Created Conversion]])</f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8">
        <f>ROUND(Table1[[#This Row],[pledged]]/Table1[[#This Row],[goal]],2)</f>
        <v>1.22</v>
      </c>
      <c r="Q739" s="10">
        <f>IFERROR(Table1[[#This Row],[pledged]]/Table1[[#This Row],[backers_count]],0)</f>
        <v>56.666666666666664</v>
      </c>
      <c r="R739" s="15">
        <f t="shared" si="22"/>
        <v>41667.275312500002</v>
      </c>
      <c r="S739" s="15">
        <f t="shared" si="23"/>
        <v>41684.833333333336</v>
      </c>
      <c r="T739">
        <f>YEAR(Table1[[#This Row],[Date Created Conversion]])</f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8">
        <f>ROUND(Table1[[#This Row],[pledged]]/Table1[[#This Row],[goal]],2)</f>
        <v>1.07</v>
      </c>
      <c r="Q740" s="10">
        <f>IFERROR(Table1[[#This Row],[pledged]]/Table1[[#This Row],[backers_count]],0)</f>
        <v>39.048780487804876</v>
      </c>
      <c r="R740" s="15">
        <f t="shared" si="22"/>
        <v>41943.604097222218</v>
      </c>
      <c r="S740" s="15">
        <f t="shared" si="23"/>
        <v>41974.207638888889</v>
      </c>
      <c r="T740">
        <f>YEAR(Table1[[#This Row],[Date Created Conversion]])</f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8">
        <f>ROUND(Table1[[#This Row],[pledged]]/Table1[[#This Row],[goal]],2)</f>
        <v>1.58</v>
      </c>
      <c r="Q741" s="10">
        <f>IFERROR(Table1[[#This Row],[pledged]]/Table1[[#This Row],[backers_count]],0)</f>
        <v>68.345323741007192</v>
      </c>
      <c r="R741" s="15">
        <f t="shared" si="22"/>
        <v>41829.502650462964</v>
      </c>
      <c r="S741" s="15">
        <f t="shared" si="23"/>
        <v>41862.502650462964</v>
      </c>
      <c r="T741">
        <f>YEAR(Table1[[#This Row],[Date Created Conversion]])</f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8">
        <f>ROUND(Table1[[#This Row],[pledged]]/Table1[[#This Row],[goal]],2)</f>
        <v>1.07</v>
      </c>
      <c r="Q742" s="10">
        <f>IFERROR(Table1[[#This Row],[pledged]]/Table1[[#This Row],[backers_count]],0)</f>
        <v>169.57894736842104</v>
      </c>
      <c r="R742" s="15">
        <f t="shared" si="22"/>
        <v>42162.146782407406</v>
      </c>
      <c r="S742" s="15">
        <f t="shared" si="23"/>
        <v>42176.146782407406</v>
      </c>
      <c r="T742">
        <f>YEAR(Table1[[#This Row],[Date Created Conversion]])</f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8">
        <f>ROUND(Table1[[#This Row],[pledged]]/Table1[[#This Row],[goal]],2)</f>
        <v>1.02</v>
      </c>
      <c r="Q743" s="10">
        <f>IFERROR(Table1[[#This Row],[pledged]]/Table1[[#This Row],[backers_count]],0)</f>
        <v>141.42340425531913</v>
      </c>
      <c r="R743" s="15">
        <f t="shared" si="22"/>
        <v>41401.648217592592</v>
      </c>
      <c r="S743" s="15">
        <f t="shared" si="23"/>
        <v>41436.648217592592</v>
      </c>
      <c r="T743">
        <f>YEAR(Table1[[#This Row],[Date Created Conversion]])</f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8">
        <f>ROUND(Table1[[#This Row],[pledged]]/Table1[[#This Row],[goal]],2)</f>
        <v>1.1100000000000001</v>
      </c>
      <c r="Q744" s="10">
        <f>IFERROR(Table1[[#This Row],[pledged]]/Table1[[#This Row],[backers_count]],0)</f>
        <v>67.391304347826093</v>
      </c>
      <c r="R744" s="15">
        <f t="shared" si="22"/>
        <v>41689.917962962965</v>
      </c>
      <c r="S744" s="15">
        <f t="shared" si="23"/>
        <v>41719.876296296294</v>
      </c>
      <c r="T744">
        <f>YEAR(Table1[[#This Row],[Date Created Conversion]])</f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8">
        <f>ROUND(Table1[[#This Row],[pledged]]/Table1[[#This Row],[goal]],2)</f>
        <v>1.48</v>
      </c>
      <c r="Q745" s="10">
        <f>IFERROR(Table1[[#This Row],[pledged]]/Table1[[#This Row],[backers_count]],0)</f>
        <v>54.266666666666666</v>
      </c>
      <c r="R745" s="15">
        <f t="shared" si="22"/>
        <v>40990.709317129629</v>
      </c>
      <c r="S745" s="15">
        <f t="shared" si="23"/>
        <v>41015.875</v>
      </c>
      <c r="T745">
        <f>YEAR(Table1[[#This Row],[Date Created Conversion]])</f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8">
        <f>ROUND(Table1[[#This Row],[pledged]]/Table1[[#This Row],[goal]],2)</f>
        <v>1.02</v>
      </c>
      <c r="Q746" s="10">
        <f>IFERROR(Table1[[#This Row],[pledged]]/Table1[[#This Row],[backers_count]],0)</f>
        <v>82.516129032258064</v>
      </c>
      <c r="R746" s="15">
        <f t="shared" si="22"/>
        <v>41226.95721064815</v>
      </c>
      <c r="S746" s="15">
        <f t="shared" si="23"/>
        <v>41256.95721064815</v>
      </c>
      <c r="T746">
        <f>YEAR(Table1[[#This Row],[Date Created Conversion]])</f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8">
        <f>ROUND(Table1[[#This Row],[pledged]]/Table1[[#This Row],[goal]],2)</f>
        <v>1.79</v>
      </c>
      <c r="Q747" s="10">
        <f>IFERROR(Table1[[#This Row],[pledged]]/Table1[[#This Row],[backers_count]],0)</f>
        <v>53.729729729729726</v>
      </c>
      <c r="R747" s="15">
        <f t="shared" si="22"/>
        <v>41367.572280092594</v>
      </c>
      <c r="S747" s="15">
        <f t="shared" si="23"/>
        <v>41397.572280092594</v>
      </c>
      <c r="T747">
        <f>YEAR(Table1[[#This Row],[Date Created Conversion]])</f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8">
        <f>ROUND(Table1[[#This Row],[pledged]]/Table1[[#This Row],[goal]],2)</f>
        <v>1.1100000000000001</v>
      </c>
      <c r="Q748" s="10">
        <f>IFERROR(Table1[[#This Row],[pledged]]/Table1[[#This Row],[backers_count]],0)</f>
        <v>34.206185567010309</v>
      </c>
      <c r="R748" s="15">
        <f t="shared" si="22"/>
        <v>41157.042928240742</v>
      </c>
      <c r="S748" s="15">
        <f t="shared" si="23"/>
        <v>41175.165972222225</v>
      </c>
      <c r="T748">
        <f>YEAR(Table1[[#This Row],[Date Created Conversion]])</f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8">
        <f>ROUND(Table1[[#This Row],[pledged]]/Table1[[#This Row],[goal]],2)</f>
        <v>1</v>
      </c>
      <c r="Q749" s="10">
        <f>IFERROR(Table1[[#This Row],[pledged]]/Table1[[#This Row],[backers_count]],0)</f>
        <v>127.32727272727273</v>
      </c>
      <c r="R749" s="15">
        <f t="shared" si="22"/>
        <v>41988.548831018517</v>
      </c>
      <c r="S749" s="15">
        <f t="shared" si="23"/>
        <v>42019.454166666663</v>
      </c>
      <c r="T749">
        <f>YEAR(Table1[[#This Row],[Date Created Conversion]])</f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8">
        <f>ROUND(Table1[[#This Row],[pledged]]/Table1[[#This Row],[goal]],2)</f>
        <v>1</v>
      </c>
      <c r="Q750" s="10">
        <f>IFERROR(Table1[[#This Row],[pledged]]/Table1[[#This Row],[backers_count]],0)</f>
        <v>45.56818181818182</v>
      </c>
      <c r="R750" s="15">
        <f t="shared" si="22"/>
        <v>41831.846828703703</v>
      </c>
      <c r="S750" s="15">
        <f t="shared" si="23"/>
        <v>41861.846828703703</v>
      </c>
      <c r="T750">
        <f>YEAR(Table1[[#This Row],[Date Created Conversion]])</f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8">
        <f>ROUND(Table1[[#This Row],[pledged]]/Table1[[#This Row],[goal]],2)</f>
        <v>1.06</v>
      </c>
      <c r="Q751" s="10">
        <f>IFERROR(Table1[[#This Row],[pledged]]/Table1[[#This Row],[backers_count]],0)</f>
        <v>95.963636363636368</v>
      </c>
      <c r="R751" s="15">
        <f t="shared" si="22"/>
        <v>42733.94131944445</v>
      </c>
      <c r="S751" s="15">
        <f t="shared" si="23"/>
        <v>42763.94131944445</v>
      </c>
      <c r="T751">
        <f>YEAR(Table1[[#This Row],[Date Created Conversion]])</f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8">
        <f>ROUND(Table1[[#This Row],[pledged]]/Table1[[#This Row],[goal]],2)</f>
        <v>1.03</v>
      </c>
      <c r="Q752" s="10">
        <f>IFERROR(Table1[[#This Row],[pledged]]/Table1[[#This Row],[backers_count]],0)</f>
        <v>77.271186440677965</v>
      </c>
      <c r="R752" s="15">
        <f t="shared" si="22"/>
        <v>41299.878148148149</v>
      </c>
      <c r="S752" s="15">
        <f t="shared" si="23"/>
        <v>41329.878148148149</v>
      </c>
      <c r="T752">
        <f>YEAR(Table1[[#This Row],[Date Created Conversion]])</f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8">
        <f>ROUND(Table1[[#This Row],[pledged]]/Table1[[#This Row],[goal]],2)</f>
        <v>1.19</v>
      </c>
      <c r="Q753" s="10">
        <f>IFERROR(Table1[[#This Row],[pledged]]/Table1[[#This Row],[backers_count]],0)</f>
        <v>57.338709677419352</v>
      </c>
      <c r="R753" s="15">
        <f t="shared" si="22"/>
        <v>40713.630497685182</v>
      </c>
      <c r="S753" s="15">
        <f t="shared" si="23"/>
        <v>40759.630497685182</v>
      </c>
      <c r="T753">
        <f>YEAR(Table1[[#This Row],[Date Created Conversion]])</f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8">
        <f>ROUND(Table1[[#This Row],[pledged]]/Table1[[#This Row],[goal]],2)</f>
        <v>1.1200000000000001</v>
      </c>
      <c r="Q754" s="10">
        <f>IFERROR(Table1[[#This Row],[pledged]]/Table1[[#This Row],[backers_count]],0)</f>
        <v>53.19047619047619</v>
      </c>
      <c r="R754" s="15">
        <f t="shared" si="22"/>
        <v>42639.421493055561</v>
      </c>
      <c r="S754" s="15">
        <f t="shared" si="23"/>
        <v>42659.458333333328</v>
      </c>
      <c r="T754">
        <f>YEAR(Table1[[#This Row],[Date Created Conversion]])</f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8">
        <f>ROUND(Table1[[#This Row],[pledged]]/Table1[[#This Row],[goal]],2)</f>
        <v>1.28</v>
      </c>
      <c r="Q755" s="10">
        <f>IFERROR(Table1[[#This Row],[pledged]]/Table1[[#This Row],[backers_count]],0)</f>
        <v>492.30769230769232</v>
      </c>
      <c r="R755" s="15">
        <f t="shared" si="22"/>
        <v>42019.590173611112</v>
      </c>
      <c r="S755" s="15">
        <f t="shared" si="23"/>
        <v>42049.590173611112</v>
      </c>
      <c r="T755">
        <f>YEAR(Table1[[#This Row],[Date Created Conversion]])</f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8">
        <f>ROUND(Table1[[#This Row],[pledged]]/Table1[[#This Row],[goal]],2)</f>
        <v>1.04</v>
      </c>
      <c r="Q756" s="10">
        <f>IFERROR(Table1[[#This Row],[pledged]]/Table1[[#This Row],[backers_count]],0)</f>
        <v>42.346938775510203</v>
      </c>
      <c r="R756" s="15">
        <f t="shared" si="22"/>
        <v>41249.749085648145</v>
      </c>
      <c r="S756" s="15">
        <f t="shared" si="23"/>
        <v>41279.749085648145</v>
      </c>
      <c r="T756">
        <f>YEAR(Table1[[#This Row],[Date Created Conversion]])</f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8">
        <f>ROUND(Table1[[#This Row],[pledged]]/Table1[[#This Row],[goal]],2)</f>
        <v>1.02</v>
      </c>
      <c r="Q757" s="10">
        <f>IFERROR(Table1[[#This Row],[pledged]]/Table1[[#This Row],[backers_count]],0)</f>
        <v>37.466029411764708</v>
      </c>
      <c r="R757" s="15">
        <f t="shared" si="22"/>
        <v>41383.605057870373</v>
      </c>
      <c r="S757" s="15">
        <f t="shared" si="23"/>
        <v>41414.02847222222</v>
      </c>
      <c r="T757">
        <f>YEAR(Table1[[#This Row],[Date Created Conversion]])</f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8">
        <f>ROUND(Table1[[#This Row],[pledged]]/Table1[[#This Row],[goal]],2)</f>
        <v>1.18</v>
      </c>
      <c r="Q758" s="10">
        <f>IFERROR(Table1[[#This Row],[pledged]]/Table1[[#This Row],[backers_count]],0)</f>
        <v>37.454545454545453</v>
      </c>
      <c r="R758" s="15">
        <f t="shared" si="22"/>
        <v>40590.766886574071</v>
      </c>
      <c r="S758" s="15">
        <f t="shared" si="23"/>
        <v>40651.725219907406</v>
      </c>
      <c r="T758">
        <f>YEAR(Table1[[#This Row],[Date Created Conversion]])</f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8">
        <f>ROUND(Table1[[#This Row],[pledged]]/Table1[[#This Row],[goal]],2)</f>
        <v>2.38</v>
      </c>
      <c r="Q759" s="10">
        <f>IFERROR(Table1[[#This Row],[pledged]]/Table1[[#This Row],[backers_count]],0)</f>
        <v>33.055555555555557</v>
      </c>
      <c r="R759" s="15">
        <f t="shared" si="22"/>
        <v>41235.054560185185</v>
      </c>
      <c r="S759" s="15">
        <f t="shared" si="23"/>
        <v>41249.054560185185</v>
      </c>
      <c r="T759">
        <f>YEAR(Table1[[#This Row],[Date Created Conversion]])</f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8">
        <f>ROUND(Table1[[#This Row],[pledged]]/Table1[[#This Row],[goal]],2)</f>
        <v>1.02</v>
      </c>
      <c r="Q760" s="10">
        <f>IFERROR(Table1[[#This Row],[pledged]]/Table1[[#This Row],[backers_count]],0)</f>
        <v>134.21052631578948</v>
      </c>
      <c r="R760" s="15">
        <f t="shared" si="22"/>
        <v>40429.836435185185</v>
      </c>
      <c r="S760" s="15">
        <f t="shared" si="23"/>
        <v>40459.836435185185</v>
      </c>
      <c r="T760">
        <f>YEAR(Table1[[#This Row],[Date Created Conversion]])</f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8">
        <f>ROUND(Table1[[#This Row],[pledged]]/Table1[[#This Row],[goal]],2)</f>
        <v>1.02</v>
      </c>
      <c r="Q761" s="10">
        <f>IFERROR(Table1[[#This Row],[pledged]]/Table1[[#This Row],[backers_count]],0)</f>
        <v>51.474747474747474</v>
      </c>
      <c r="R761" s="15">
        <f t="shared" si="22"/>
        <v>41789.330312500002</v>
      </c>
      <c r="S761" s="15">
        <f t="shared" si="23"/>
        <v>41829.330312500002</v>
      </c>
      <c r="T761">
        <f>YEAR(Table1[[#This Row],[Date Created Conversion]])</f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8">
        <f>ROUND(Table1[[#This Row],[pledged]]/Table1[[#This Row],[goal]],2)</f>
        <v>0</v>
      </c>
      <c r="Q762" s="10">
        <f>IFERROR(Table1[[#This Row],[pledged]]/Table1[[#This Row],[backers_count]],0)</f>
        <v>0</v>
      </c>
      <c r="R762" s="15">
        <f t="shared" si="22"/>
        <v>42670.764039351852</v>
      </c>
      <c r="S762" s="15">
        <f t="shared" si="23"/>
        <v>42700.805706018517</v>
      </c>
      <c r="T762">
        <f>YEAR(Table1[[#This Row],[Date Created Conversion]])</f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8">
        <f>ROUND(Table1[[#This Row],[pledged]]/Table1[[#This Row],[goal]],2)</f>
        <v>0.05</v>
      </c>
      <c r="Q763" s="10">
        <f>IFERROR(Table1[[#This Row],[pledged]]/Table1[[#This Row],[backers_count]],0)</f>
        <v>39.166666666666664</v>
      </c>
      <c r="R763" s="15">
        <f t="shared" si="22"/>
        <v>41642.751458333332</v>
      </c>
      <c r="S763" s="15">
        <f t="shared" si="23"/>
        <v>41672.751458333332</v>
      </c>
      <c r="T763">
        <f>YEAR(Table1[[#This Row],[Date Created Conversion]])</f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8">
        <f>ROUND(Table1[[#This Row],[pledged]]/Table1[[#This Row],[goal]],2)</f>
        <v>0</v>
      </c>
      <c r="Q764" s="10">
        <f>IFERROR(Table1[[#This Row],[pledged]]/Table1[[#This Row],[backers_count]],0)</f>
        <v>0</v>
      </c>
      <c r="R764" s="15">
        <f t="shared" si="22"/>
        <v>42690.858449074076</v>
      </c>
      <c r="S764" s="15">
        <f t="shared" si="23"/>
        <v>42708.25</v>
      </c>
      <c r="T764">
        <f>YEAR(Table1[[#This Row],[Date Created Conversion]])</f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8">
        <f>ROUND(Table1[[#This Row],[pledged]]/Table1[[#This Row],[goal]],2)</f>
        <v>0</v>
      </c>
      <c r="Q765" s="10">
        <f>IFERROR(Table1[[#This Row],[pledged]]/Table1[[#This Row],[backers_count]],0)</f>
        <v>5</v>
      </c>
      <c r="R765" s="15">
        <f t="shared" si="22"/>
        <v>41471.446851851848</v>
      </c>
      <c r="S765" s="15">
        <f t="shared" si="23"/>
        <v>41501.446851851848</v>
      </c>
      <c r="T765">
        <f>YEAR(Table1[[#This Row],[Date Created Conversion]])</f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8">
        <f>ROUND(Table1[[#This Row],[pledged]]/Table1[[#This Row],[goal]],2)</f>
        <v>0</v>
      </c>
      <c r="Q766" s="10">
        <f>IFERROR(Table1[[#This Row],[pledged]]/Table1[[#This Row],[backers_count]],0)</f>
        <v>0</v>
      </c>
      <c r="R766" s="15">
        <f t="shared" si="22"/>
        <v>42227.173159722224</v>
      </c>
      <c r="S766" s="15">
        <f t="shared" si="23"/>
        <v>42257.173159722224</v>
      </c>
      <c r="T766">
        <f>YEAR(Table1[[#This Row],[Date Created Conversion]])</f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8">
        <f>ROUND(Table1[[#This Row],[pledged]]/Table1[[#This Row],[goal]],2)</f>
        <v>0.36</v>
      </c>
      <c r="Q767" s="10">
        <f>IFERROR(Table1[[#This Row],[pledged]]/Table1[[#This Row],[backers_count]],0)</f>
        <v>57.295454545454547</v>
      </c>
      <c r="R767" s="15">
        <f t="shared" si="22"/>
        <v>41901.542638888888</v>
      </c>
      <c r="S767" s="15">
        <f t="shared" si="23"/>
        <v>41931.542638888888</v>
      </c>
      <c r="T767">
        <f>YEAR(Table1[[#This Row],[Date Created Conversion]])</f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8">
        <f>ROUND(Table1[[#This Row],[pledged]]/Table1[[#This Row],[goal]],2)</f>
        <v>0</v>
      </c>
      <c r="Q768" s="10">
        <f>IFERROR(Table1[[#This Row],[pledged]]/Table1[[#This Row],[backers_count]],0)</f>
        <v>0</v>
      </c>
      <c r="R768" s="15">
        <f t="shared" si="22"/>
        <v>42021.783368055556</v>
      </c>
      <c r="S768" s="15">
        <f t="shared" si="23"/>
        <v>42051.783368055556</v>
      </c>
      <c r="T768">
        <f>YEAR(Table1[[#This Row],[Date Created Conversion]])</f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8">
        <f>ROUND(Table1[[#This Row],[pledged]]/Table1[[#This Row],[goal]],2)</f>
        <v>0.04</v>
      </c>
      <c r="Q769" s="10">
        <f>IFERROR(Table1[[#This Row],[pledged]]/Table1[[#This Row],[backers_count]],0)</f>
        <v>59</v>
      </c>
      <c r="R769" s="15">
        <f t="shared" si="22"/>
        <v>42115.143634259264</v>
      </c>
      <c r="S769" s="15">
        <f t="shared" si="23"/>
        <v>42145.143634259264</v>
      </c>
      <c r="T769">
        <f>YEAR(Table1[[#This Row],[Date Created Conversion]])</f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8">
        <f>ROUND(Table1[[#This Row],[pledged]]/Table1[[#This Row],[goal]],2)</f>
        <v>0</v>
      </c>
      <c r="Q770" s="10">
        <f>IFERROR(Table1[[#This Row],[pledged]]/Table1[[#This Row],[backers_count]],0)</f>
        <v>0</v>
      </c>
      <c r="R770" s="15">
        <f t="shared" ref="R770:R833" si="24">(((J770/60)/60)/24)+DATE(1970,1,1)</f>
        <v>41594.207060185188</v>
      </c>
      <c r="S770" s="15">
        <f t="shared" ref="S770:S833" si="25">(((I770/60)/60)/24)+DATE(1970,1,1)</f>
        <v>41624.207060185188</v>
      </c>
      <c r="T770">
        <f>YEAR(Table1[[#This Row],[Date Created Conversion]])</f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8">
        <f>ROUND(Table1[[#This Row],[pledged]]/Table1[[#This Row],[goal]],2)</f>
        <v>0.41</v>
      </c>
      <c r="Q771" s="10">
        <f>IFERROR(Table1[[#This Row],[pledged]]/Table1[[#This Row],[backers_count]],0)</f>
        <v>31.846153846153847</v>
      </c>
      <c r="R771" s="15">
        <f t="shared" si="24"/>
        <v>41604.996458333335</v>
      </c>
      <c r="S771" s="15">
        <f t="shared" si="25"/>
        <v>41634.996458333335</v>
      </c>
      <c r="T771">
        <f>YEAR(Table1[[#This Row],[Date Created Conversion]])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8">
        <f>ROUND(Table1[[#This Row],[pledged]]/Table1[[#This Row],[goal]],2)</f>
        <v>0</v>
      </c>
      <c r="Q772" s="10">
        <f>IFERROR(Table1[[#This Row],[pledged]]/Table1[[#This Row],[backers_count]],0)</f>
        <v>0</v>
      </c>
      <c r="R772" s="15">
        <f t="shared" si="24"/>
        <v>41289.999641203707</v>
      </c>
      <c r="S772" s="15">
        <f t="shared" si="25"/>
        <v>41329.999641203707</v>
      </c>
      <c r="T772">
        <f>YEAR(Table1[[#This Row],[Date Created Conversion]])</f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8">
        <f>ROUND(Table1[[#This Row],[pledged]]/Table1[[#This Row],[goal]],2)</f>
        <v>0</v>
      </c>
      <c r="Q773" s="10">
        <f>IFERROR(Table1[[#This Row],[pledged]]/Table1[[#This Row],[backers_count]],0)</f>
        <v>10</v>
      </c>
      <c r="R773" s="15">
        <f t="shared" si="24"/>
        <v>42349.824097222227</v>
      </c>
      <c r="S773" s="15">
        <f t="shared" si="25"/>
        <v>42399.824097222227</v>
      </c>
      <c r="T773">
        <f>YEAR(Table1[[#This Row],[Date Created Conversion]])</f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8">
        <f>ROUND(Table1[[#This Row],[pledged]]/Table1[[#This Row],[goal]],2)</f>
        <v>0.03</v>
      </c>
      <c r="Q774" s="10">
        <f>IFERROR(Table1[[#This Row],[pledged]]/Table1[[#This Row],[backers_count]],0)</f>
        <v>50</v>
      </c>
      <c r="R774" s="15">
        <f t="shared" si="24"/>
        <v>40068.056932870371</v>
      </c>
      <c r="S774" s="15">
        <f t="shared" si="25"/>
        <v>40118.165972222225</v>
      </c>
      <c r="T774">
        <f>YEAR(Table1[[#This Row],[Date Created Conversion]])</f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8">
        <f>ROUND(Table1[[#This Row],[pledged]]/Table1[[#This Row],[goal]],2)</f>
        <v>0.01</v>
      </c>
      <c r="Q775" s="10">
        <f>IFERROR(Table1[[#This Row],[pledged]]/Table1[[#This Row],[backers_count]],0)</f>
        <v>16</v>
      </c>
      <c r="R775" s="15">
        <f t="shared" si="24"/>
        <v>42100.735937499994</v>
      </c>
      <c r="S775" s="15">
        <f t="shared" si="25"/>
        <v>42134.959027777775</v>
      </c>
      <c r="T775">
        <f>YEAR(Table1[[#This Row],[Date Created Conversion]])</f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8">
        <f>ROUND(Table1[[#This Row],[pledged]]/Table1[[#This Row],[goal]],2)</f>
        <v>0.7</v>
      </c>
      <c r="Q776" s="10">
        <f>IFERROR(Table1[[#This Row],[pledged]]/Table1[[#This Row],[backers_count]],0)</f>
        <v>39</v>
      </c>
      <c r="R776" s="15">
        <f t="shared" si="24"/>
        <v>41663.780300925922</v>
      </c>
      <c r="S776" s="15">
        <f t="shared" si="25"/>
        <v>41693.780300925922</v>
      </c>
      <c r="T776">
        <f>YEAR(Table1[[#This Row],[Date Created Conversion]])</f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8">
        <f>ROUND(Table1[[#This Row],[pledged]]/Table1[[#This Row],[goal]],2)</f>
        <v>0.02</v>
      </c>
      <c r="Q777" s="10">
        <f>IFERROR(Table1[[#This Row],[pledged]]/Table1[[#This Row],[backers_count]],0)</f>
        <v>34</v>
      </c>
      <c r="R777" s="15">
        <f t="shared" si="24"/>
        <v>40863.060127314813</v>
      </c>
      <c r="S777" s="15">
        <f t="shared" si="25"/>
        <v>40893.060127314813</v>
      </c>
      <c r="T777">
        <f>YEAR(Table1[[#This Row],[Date Created Conversion]])</f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8">
        <f>ROUND(Table1[[#This Row],[pledged]]/Table1[[#This Row],[goal]],2)</f>
        <v>0.51</v>
      </c>
      <c r="Q778" s="10">
        <f>IFERROR(Table1[[#This Row],[pledged]]/Table1[[#This Row],[backers_count]],0)</f>
        <v>63.122807017543863</v>
      </c>
      <c r="R778" s="15">
        <f t="shared" si="24"/>
        <v>42250.685706018514</v>
      </c>
      <c r="S778" s="15">
        <f t="shared" si="25"/>
        <v>42288.208333333328</v>
      </c>
      <c r="T778">
        <f>YEAR(Table1[[#This Row],[Date Created Conversion]])</f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8">
        <f>ROUND(Table1[[#This Row],[pledged]]/Table1[[#This Row],[goal]],2)</f>
        <v>0.01</v>
      </c>
      <c r="Q779" s="10">
        <f>IFERROR(Table1[[#This Row],[pledged]]/Table1[[#This Row],[backers_count]],0)</f>
        <v>7</v>
      </c>
      <c r="R779" s="15">
        <f t="shared" si="24"/>
        <v>41456.981215277774</v>
      </c>
      <c r="S779" s="15">
        <f t="shared" si="25"/>
        <v>41486.981215277774</v>
      </c>
      <c r="T779">
        <f>YEAR(Table1[[#This Row],[Date Created Conversion]])</f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8">
        <f>ROUND(Table1[[#This Row],[pledged]]/Table1[[#This Row],[goal]],2)</f>
        <v>0</v>
      </c>
      <c r="Q780" s="10">
        <f>IFERROR(Table1[[#This Row],[pledged]]/Table1[[#This Row],[backers_count]],0)</f>
        <v>2</v>
      </c>
      <c r="R780" s="15">
        <f t="shared" si="24"/>
        <v>41729.702314814815</v>
      </c>
      <c r="S780" s="15">
        <f t="shared" si="25"/>
        <v>41759.702314814815</v>
      </c>
      <c r="T780">
        <f>YEAR(Table1[[#This Row],[Date Created Conversion]])</f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8">
        <f>ROUND(Table1[[#This Row],[pledged]]/Table1[[#This Row],[goal]],2)</f>
        <v>0.03</v>
      </c>
      <c r="Q781" s="10">
        <f>IFERROR(Table1[[#This Row],[pledged]]/Table1[[#This Row],[backers_count]],0)</f>
        <v>66.666666666666671</v>
      </c>
      <c r="R781" s="15">
        <f t="shared" si="24"/>
        <v>40436.68408564815</v>
      </c>
      <c r="S781" s="15">
        <f t="shared" si="25"/>
        <v>40466.166666666664</v>
      </c>
      <c r="T781">
        <f>YEAR(Table1[[#This Row],[Date Created Conversion]])</f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8">
        <f>ROUND(Table1[[#This Row],[pledged]]/Table1[[#This Row],[goal]],2)</f>
        <v>1.04</v>
      </c>
      <c r="Q782" s="10">
        <f>IFERROR(Table1[[#This Row],[pledged]]/Table1[[#This Row],[backers_count]],0)</f>
        <v>38.518518518518519</v>
      </c>
      <c r="R782" s="15">
        <f t="shared" si="24"/>
        <v>40636.673900462964</v>
      </c>
      <c r="S782" s="15">
        <f t="shared" si="25"/>
        <v>40666.673900462964</v>
      </c>
      <c r="T782">
        <f>YEAR(Table1[[#This Row],[Date Created Conversion]])</f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8">
        <f>ROUND(Table1[[#This Row],[pledged]]/Table1[[#This Row],[goal]],2)</f>
        <v>1.33</v>
      </c>
      <c r="Q783" s="10">
        <f>IFERROR(Table1[[#This Row],[pledged]]/Table1[[#This Row],[backers_count]],0)</f>
        <v>42.609200000000001</v>
      </c>
      <c r="R783" s="15">
        <f t="shared" si="24"/>
        <v>41403.000856481485</v>
      </c>
      <c r="S783" s="15">
        <f t="shared" si="25"/>
        <v>41433.000856481485</v>
      </c>
      <c r="T783">
        <f>YEAR(Table1[[#This Row],[Date Created Conversion]])</f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8">
        <f>ROUND(Table1[[#This Row],[pledged]]/Table1[[#This Row],[goal]],2)</f>
        <v>1</v>
      </c>
      <c r="Q784" s="10">
        <f>IFERROR(Table1[[#This Row],[pledged]]/Table1[[#This Row],[backers_count]],0)</f>
        <v>50</v>
      </c>
      <c r="R784" s="15">
        <f t="shared" si="24"/>
        <v>41116.758125</v>
      </c>
      <c r="S784" s="15">
        <f t="shared" si="25"/>
        <v>41146.758125</v>
      </c>
      <c r="T784">
        <f>YEAR(Table1[[#This Row],[Date Created Conversion]])</f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8">
        <f>ROUND(Table1[[#This Row],[pledged]]/Table1[[#This Row],[goal]],2)</f>
        <v>1.48</v>
      </c>
      <c r="Q785" s="10">
        <f>IFERROR(Table1[[#This Row],[pledged]]/Table1[[#This Row],[backers_count]],0)</f>
        <v>63.485714285714288</v>
      </c>
      <c r="R785" s="15">
        <f t="shared" si="24"/>
        <v>40987.773715277777</v>
      </c>
      <c r="S785" s="15">
        <f t="shared" si="25"/>
        <v>41026.916666666664</v>
      </c>
      <c r="T785">
        <f>YEAR(Table1[[#This Row],[Date Created Conversion]])</f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8">
        <f>ROUND(Table1[[#This Row],[pledged]]/Table1[[#This Row],[goal]],2)</f>
        <v>1.03</v>
      </c>
      <c r="Q786" s="10">
        <f>IFERROR(Table1[[#This Row],[pledged]]/Table1[[#This Row],[backers_count]],0)</f>
        <v>102.5</v>
      </c>
      <c r="R786" s="15">
        <f t="shared" si="24"/>
        <v>41675.149525462963</v>
      </c>
      <c r="S786" s="15">
        <f t="shared" si="25"/>
        <v>41715.107858796298</v>
      </c>
      <c r="T786">
        <f>YEAR(Table1[[#This Row],[Date Created Conversion]])</f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8">
        <f>ROUND(Table1[[#This Row],[pledged]]/Table1[[#This Row],[goal]],2)</f>
        <v>1.81</v>
      </c>
      <c r="Q787" s="10">
        <f>IFERROR(Table1[[#This Row],[pledged]]/Table1[[#This Row],[backers_count]],0)</f>
        <v>31.142758620689655</v>
      </c>
      <c r="R787" s="15">
        <f t="shared" si="24"/>
        <v>41303.593923611108</v>
      </c>
      <c r="S787" s="15">
        <f t="shared" si="25"/>
        <v>41333.593923611108</v>
      </c>
      <c r="T787">
        <f>YEAR(Table1[[#This Row],[Date Created Conversion]])</f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8">
        <f>ROUND(Table1[[#This Row],[pledged]]/Table1[[#This Row],[goal]],2)</f>
        <v>1.43</v>
      </c>
      <c r="Q788" s="10">
        <f>IFERROR(Table1[[#This Row],[pledged]]/Table1[[#This Row],[backers_count]],0)</f>
        <v>162.27272727272728</v>
      </c>
      <c r="R788" s="15">
        <f t="shared" si="24"/>
        <v>40983.055949074071</v>
      </c>
      <c r="S788" s="15">
        <f t="shared" si="25"/>
        <v>41040.657638888886</v>
      </c>
      <c r="T788">
        <f>YEAR(Table1[[#This Row],[Date Created Conversion]])</f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8">
        <f>ROUND(Table1[[#This Row],[pledged]]/Table1[[#This Row],[goal]],2)</f>
        <v>1.1399999999999999</v>
      </c>
      <c r="Q789" s="10">
        <f>IFERROR(Table1[[#This Row],[pledged]]/Table1[[#This Row],[backers_count]],0)</f>
        <v>80.588235294117652</v>
      </c>
      <c r="R789" s="15">
        <f t="shared" si="24"/>
        <v>41549.627615740741</v>
      </c>
      <c r="S789" s="15">
        <f t="shared" si="25"/>
        <v>41579.627615740741</v>
      </c>
      <c r="T789">
        <f>YEAR(Table1[[#This Row],[Date Created Conversion]])</f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8">
        <f>ROUND(Table1[[#This Row],[pledged]]/Table1[[#This Row],[goal]],2)</f>
        <v>2.04</v>
      </c>
      <c r="Q790" s="10">
        <f>IFERROR(Table1[[#This Row],[pledged]]/Table1[[#This Row],[backers_count]],0)</f>
        <v>59.85441176470588</v>
      </c>
      <c r="R790" s="15">
        <f t="shared" si="24"/>
        <v>41059.006805555553</v>
      </c>
      <c r="S790" s="15">
        <f t="shared" si="25"/>
        <v>41097.165972222225</v>
      </c>
      <c r="T790">
        <f>YEAR(Table1[[#This Row],[Date Created Conversion]])</f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8">
        <f>ROUND(Table1[[#This Row],[pledged]]/Table1[[#This Row],[goal]],2)</f>
        <v>1.0900000000000001</v>
      </c>
      <c r="Q791" s="10">
        <f>IFERROR(Table1[[#This Row],[pledged]]/Table1[[#This Row],[backers_count]],0)</f>
        <v>132.85714285714286</v>
      </c>
      <c r="R791" s="15">
        <f t="shared" si="24"/>
        <v>41277.186111111114</v>
      </c>
      <c r="S791" s="15">
        <f t="shared" si="25"/>
        <v>41295.332638888889</v>
      </c>
      <c r="T791">
        <f>YEAR(Table1[[#This Row],[Date Created Conversion]])</f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8">
        <f>ROUND(Table1[[#This Row],[pledged]]/Table1[[#This Row],[goal]],2)</f>
        <v>1.44</v>
      </c>
      <c r="Q792" s="10">
        <f>IFERROR(Table1[[#This Row],[pledged]]/Table1[[#This Row],[backers_count]],0)</f>
        <v>92.547820512820508</v>
      </c>
      <c r="R792" s="15">
        <f t="shared" si="24"/>
        <v>41276.047905092593</v>
      </c>
      <c r="S792" s="15">
        <f t="shared" si="25"/>
        <v>41306.047905092593</v>
      </c>
      <c r="T792">
        <f>YEAR(Table1[[#This Row],[Date Created Conversion]])</f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8">
        <f>ROUND(Table1[[#This Row],[pledged]]/Table1[[#This Row],[goal]],2)</f>
        <v>1.04</v>
      </c>
      <c r="Q793" s="10">
        <f>IFERROR(Table1[[#This Row],[pledged]]/Table1[[#This Row],[backers_count]],0)</f>
        <v>60.859375</v>
      </c>
      <c r="R793" s="15">
        <f t="shared" si="24"/>
        <v>41557.780624999999</v>
      </c>
      <c r="S793" s="15">
        <f t="shared" si="25"/>
        <v>41591.249305555553</v>
      </c>
      <c r="T793">
        <f>YEAR(Table1[[#This Row],[Date Created Conversion]])</f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8">
        <f>ROUND(Table1[[#This Row],[pledged]]/Table1[[#This Row],[goal]],2)</f>
        <v>1</v>
      </c>
      <c r="Q794" s="10">
        <f>IFERROR(Table1[[#This Row],[pledged]]/Table1[[#This Row],[backers_count]],0)</f>
        <v>41.851833333333339</v>
      </c>
      <c r="R794" s="15">
        <f t="shared" si="24"/>
        <v>41555.873645833337</v>
      </c>
      <c r="S794" s="15">
        <f t="shared" si="25"/>
        <v>41585.915312500001</v>
      </c>
      <c r="T794">
        <f>YEAR(Table1[[#This Row],[Date Created Conversion]])</f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8">
        <f>ROUND(Table1[[#This Row],[pledged]]/Table1[[#This Row],[goal]],2)</f>
        <v>1.03</v>
      </c>
      <c r="Q795" s="10">
        <f>IFERROR(Table1[[#This Row],[pledged]]/Table1[[#This Row],[backers_count]],0)</f>
        <v>88.325937499999995</v>
      </c>
      <c r="R795" s="15">
        <f t="shared" si="24"/>
        <v>41442.741249999999</v>
      </c>
      <c r="S795" s="15">
        <f t="shared" si="25"/>
        <v>41458.207638888889</v>
      </c>
      <c r="T795">
        <f>YEAR(Table1[[#This Row],[Date Created Conversion]])</f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8">
        <f>ROUND(Table1[[#This Row],[pledged]]/Table1[[#This Row],[goal]],2)</f>
        <v>1.05</v>
      </c>
      <c r="Q796" s="10">
        <f>IFERROR(Table1[[#This Row],[pledged]]/Table1[[#This Row],[backers_count]],0)</f>
        <v>158.96226415094338</v>
      </c>
      <c r="R796" s="15">
        <f t="shared" si="24"/>
        <v>40736.115011574075</v>
      </c>
      <c r="S796" s="15">
        <f t="shared" si="25"/>
        <v>40791.712500000001</v>
      </c>
      <c r="T796">
        <f>YEAR(Table1[[#This Row],[Date Created Conversion]])</f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8">
        <f>ROUND(Table1[[#This Row],[pledged]]/Table1[[#This Row],[goal]],2)</f>
        <v>1.1200000000000001</v>
      </c>
      <c r="Q797" s="10">
        <f>IFERROR(Table1[[#This Row],[pledged]]/Table1[[#This Row],[backers_count]],0)</f>
        <v>85.054347826086953</v>
      </c>
      <c r="R797" s="15">
        <f t="shared" si="24"/>
        <v>40963.613032407404</v>
      </c>
      <c r="S797" s="15">
        <f t="shared" si="25"/>
        <v>41006.207638888889</v>
      </c>
      <c r="T797">
        <f>YEAR(Table1[[#This Row],[Date Created Conversion]])</f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8">
        <f>ROUND(Table1[[#This Row],[pledged]]/Table1[[#This Row],[goal]],2)</f>
        <v>1.01</v>
      </c>
      <c r="Q798" s="10">
        <f>IFERROR(Table1[[#This Row],[pledged]]/Table1[[#This Row],[backers_count]],0)</f>
        <v>112.61111111111111</v>
      </c>
      <c r="R798" s="15">
        <f t="shared" si="24"/>
        <v>41502.882928240739</v>
      </c>
      <c r="S798" s="15">
        <f t="shared" si="25"/>
        <v>41532.881944444445</v>
      </c>
      <c r="T798">
        <f>YEAR(Table1[[#This Row],[Date Created Conversion]])</f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8">
        <f>ROUND(Table1[[#This Row],[pledged]]/Table1[[#This Row],[goal]],2)</f>
        <v>1.08</v>
      </c>
      <c r="Q799" s="10">
        <f>IFERROR(Table1[[#This Row],[pledged]]/Table1[[#This Row],[backers_count]],0)</f>
        <v>45.436619718309856</v>
      </c>
      <c r="R799" s="15">
        <f t="shared" si="24"/>
        <v>40996.994074074071</v>
      </c>
      <c r="S799" s="15">
        <f t="shared" si="25"/>
        <v>41028.166666666664</v>
      </c>
      <c r="T799">
        <f>YEAR(Table1[[#This Row],[Date Created Conversion]])</f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8">
        <f>ROUND(Table1[[#This Row],[pledged]]/Table1[[#This Row],[goal]],2)</f>
        <v>1.1499999999999999</v>
      </c>
      <c r="Q800" s="10">
        <f>IFERROR(Table1[[#This Row],[pledged]]/Table1[[#This Row],[backers_count]],0)</f>
        <v>46.218390804597703</v>
      </c>
      <c r="R800" s="15">
        <f t="shared" si="24"/>
        <v>41882.590127314819</v>
      </c>
      <c r="S800" s="15">
        <f t="shared" si="25"/>
        <v>41912.590127314819</v>
      </c>
      <c r="T800">
        <f>YEAR(Table1[[#This Row],[Date Created Conversion]])</f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8">
        <f>ROUND(Table1[[#This Row],[pledged]]/Table1[[#This Row],[goal]],2)</f>
        <v>1</v>
      </c>
      <c r="Q801" s="10">
        <f>IFERROR(Table1[[#This Row],[pledged]]/Table1[[#This Row],[backers_count]],0)</f>
        <v>178.60714285714286</v>
      </c>
      <c r="R801" s="15">
        <f t="shared" si="24"/>
        <v>40996.667199074072</v>
      </c>
      <c r="S801" s="15">
        <f t="shared" si="25"/>
        <v>41026.667199074072</v>
      </c>
      <c r="T801">
        <f>YEAR(Table1[[#This Row],[Date Created Conversion]])</f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8">
        <f>ROUND(Table1[[#This Row],[pledged]]/Table1[[#This Row],[goal]],2)</f>
        <v>1.52</v>
      </c>
      <c r="Q802" s="10">
        <f>IFERROR(Table1[[#This Row],[pledged]]/Table1[[#This Row],[backers_count]],0)</f>
        <v>40.75</v>
      </c>
      <c r="R802" s="15">
        <f t="shared" si="24"/>
        <v>41863.433495370373</v>
      </c>
      <c r="S802" s="15">
        <f t="shared" si="25"/>
        <v>41893.433495370373</v>
      </c>
      <c r="T802">
        <f>YEAR(Table1[[#This Row],[Date Created Conversion]])</f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8">
        <f>ROUND(Table1[[#This Row],[pledged]]/Table1[[#This Row],[goal]],2)</f>
        <v>1.1200000000000001</v>
      </c>
      <c r="Q803" s="10">
        <f>IFERROR(Table1[[#This Row],[pledged]]/Table1[[#This Row],[backers_count]],0)</f>
        <v>43.733921568627444</v>
      </c>
      <c r="R803" s="15">
        <f t="shared" si="24"/>
        <v>40695.795370370368</v>
      </c>
      <c r="S803" s="15">
        <f t="shared" si="25"/>
        <v>40725.795370370368</v>
      </c>
      <c r="T803">
        <f>YEAR(Table1[[#This Row],[Date Created Conversion]])</f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8">
        <f>ROUND(Table1[[#This Row],[pledged]]/Table1[[#This Row],[goal]],2)</f>
        <v>1.01</v>
      </c>
      <c r="Q804" s="10">
        <f>IFERROR(Table1[[#This Row],[pledged]]/Table1[[#This Row],[backers_count]],0)</f>
        <v>81.066666666666663</v>
      </c>
      <c r="R804" s="15">
        <f t="shared" si="24"/>
        <v>41123.022268518522</v>
      </c>
      <c r="S804" s="15">
        <f t="shared" si="25"/>
        <v>41169.170138888891</v>
      </c>
      <c r="T804">
        <f>YEAR(Table1[[#This Row],[Date Created Conversion]])</f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8">
        <f>ROUND(Table1[[#This Row],[pledged]]/Table1[[#This Row],[goal]],2)</f>
        <v>1.23</v>
      </c>
      <c r="Q805" s="10">
        <f>IFERROR(Table1[[#This Row],[pledged]]/Table1[[#This Row],[backers_count]],0)</f>
        <v>74.60526315789474</v>
      </c>
      <c r="R805" s="15">
        <f t="shared" si="24"/>
        <v>40665.949976851851</v>
      </c>
      <c r="S805" s="15">
        <f t="shared" si="25"/>
        <v>40692.041666666664</v>
      </c>
      <c r="T805">
        <f>YEAR(Table1[[#This Row],[Date Created Conversion]])</f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8">
        <f>ROUND(Table1[[#This Row],[pledged]]/Table1[[#This Row],[goal]],2)</f>
        <v>1</v>
      </c>
      <c r="Q806" s="10">
        <f>IFERROR(Table1[[#This Row],[pledged]]/Table1[[#This Row],[backers_count]],0)</f>
        <v>305.55555555555554</v>
      </c>
      <c r="R806" s="15">
        <f t="shared" si="24"/>
        <v>40730.105625000004</v>
      </c>
      <c r="S806" s="15">
        <f t="shared" si="25"/>
        <v>40747.165972222225</v>
      </c>
      <c r="T806">
        <f>YEAR(Table1[[#This Row],[Date Created Conversion]])</f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8">
        <f>ROUND(Table1[[#This Row],[pledged]]/Table1[[#This Row],[goal]],2)</f>
        <v>1.05</v>
      </c>
      <c r="Q807" s="10">
        <f>IFERROR(Table1[[#This Row],[pledged]]/Table1[[#This Row],[backers_count]],0)</f>
        <v>58.333333333333336</v>
      </c>
      <c r="R807" s="15">
        <f t="shared" si="24"/>
        <v>40690.823055555556</v>
      </c>
      <c r="S807" s="15">
        <f t="shared" si="25"/>
        <v>40740.958333333336</v>
      </c>
      <c r="T807">
        <f>YEAR(Table1[[#This Row],[Date Created Conversion]])</f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8">
        <f>ROUND(Table1[[#This Row],[pledged]]/Table1[[#This Row],[goal]],2)</f>
        <v>1.04</v>
      </c>
      <c r="Q808" s="10">
        <f>IFERROR(Table1[[#This Row],[pledged]]/Table1[[#This Row],[backers_count]],0)</f>
        <v>117.67605633802818</v>
      </c>
      <c r="R808" s="15">
        <f t="shared" si="24"/>
        <v>40763.691423611112</v>
      </c>
      <c r="S808" s="15">
        <f t="shared" si="25"/>
        <v>40793.691423611112</v>
      </c>
      <c r="T808">
        <f>YEAR(Table1[[#This Row],[Date Created Conversion]])</f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8">
        <f>ROUND(Table1[[#This Row],[pledged]]/Table1[[#This Row],[goal]],2)</f>
        <v>1.05</v>
      </c>
      <c r="Q809" s="10">
        <f>IFERROR(Table1[[#This Row],[pledged]]/Table1[[#This Row],[backers_count]],0)</f>
        <v>73.771929824561397</v>
      </c>
      <c r="R809" s="15">
        <f t="shared" si="24"/>
        <v>42759.628599537042</v>
      </c>
      <c r="S809" s="15">
        <f t="shared" si="25"/>
        <v>42795.083333333328</v>
      </c>
      <c r="T809">
        <f>YEAR(Table1[[#This Row],[Date Created Conversion]])</f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8">
        <f>ROUND(Table1[[#This Row],[pledged]]/Table1[[#This Row],[goal]],2)</f>
        <v>1</v>
      </c>
      <c r="Q810" s="10">
        <f>IFERROR(Table1[[#This Row],[pledged]]/Table1[[#This Row],[backers_count]],0)</f>
        <v>104.65116279069767</v>
      </c>
      <c r="R810" s="15">
        <f t="shared" si="24"/>
        <v>41962.100532407407</v>
      </c>
      <c r="S810" s="15">
        <f t="shared" si="25"/>
        <v>41995.207638888889</v>
      </c>
      <c r="T810">
        <f>YEAR(Table1[[#This Row],[Date Created Conversion]])</f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8">
        <f>ROUND(Table1[[#This Row],[pledged]]/Table1[[#This Row],[goal]],2)</f>
        <v>1.04</v>
      </c>
      <c r="Q811" s="10">
        <f>IFERROR(Table1[[#This Row],[pledged]]/Table1[[#This Row],[backers_count]],0)</f>
        <v>79.82692307692308</v>
      </c>
      <c r="R811" s="15">
        <f t="shared" si="24"/>
        <v>41628.833680555559</v>
      </c>
      <c r="S811" s="15">
        <f t="shared" si="25"/>
        <v>41658.833680555559</v>
      </c>
      <c r="T811">
        <f>YEAR(Table1[[#This Row],[Date Created Conversion]])</f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8">
        <f>ROUND(Table1[[#This Row],[pledged]]/Table1[[#This Row],[goal]],2)</f>
        <v>1.05</v>
      </c>
      <c r="Q812" s="10">
        <f>IFERROR(Table1[[#This Row],[pledged]]/Table1[[#This Row],[backers_count]],0)</f>
        <v>58.333333333333336</v>
      </c>
      <c r="R812" s="15">
        <f t="shared" si="24"/>
        <v>41123.056273148148</v>
      </c>
      <c r="S812" s="15">
        <f t="shared" si="25"/>
        <v>41153.056273148148</v>
      </c>
      <c r="T812">
        <f>YEAR(Table1[[#This Row],[Date Created Conversion]])</f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8">
        <f>ROUND(Table1[[#This Row],[pledged]]/Table1[[#This Row],[goal]],2)</f>
        <v>1.04</v>
      </c>
      <c r="Q813" s="10">
        <f>IFERROR(Table1[[#This Row],[pledged]]/Table1[[#This Row],[backers_count]],0)</f>
        <v>86.666666666666671</v>
      </c>
      <c r="R813" s="15">
        <f t="shared" si="24"/>
        <v>41443.643541666665</v>
      </c>
      <c r="S813" s="15">
        <f t="shared" si="25"/>
        <v>41465.702777777777</v>
      </c>
      <c r="T813">
        <f>YEAR(Table1[[#This Row],[Date Created Conversion]])</f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8">
        <f>ROUND(Table1[[#This Row],[pledged]]/Table1[[#This Row],[goal]],2)</f>
        <v>1.52</v>
      </c>
      <c r="Q814" s="10">
        <f>IFERROR(Table1[[#This Row],[pledged]]/Table1[[#This Row],[backers_count]],0)</f>
        <v>27.606060606060606</v>
      </c>
      <c r="R814" s="15">
        <f t="shared" si="24"/>
        <v>41282.017962962964</v>
      </c>
      <c r="S814" s="15">
        <f t="shared" si="25"/>
        <v>41334.581944444442</v>
      </c>
      <c r="T814">
        <f>YEAR(Table1[[#This Row],[Date Created Conversion]])</f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8">
        <f>ROUND(Table1[[#This Row],[pledged]]/Table1[[#This Row],[goal]],2)</f>
        <v>1.6</v>
      </c>
      <c r="Q815" s="10">
        <f>IFERROR(Table1[[#This Row],[pledged]]/Table1[[#This Row],[backers_count]],0)</f>
        <v>24.999375000000001</v>
      </c>
      <c r="R815" s="15">
        <f t="shared" si="24"/>
        <v>41080.960243055553</v>
      </c>
      <c r="S815" s="15">
        <f t="shared" si="25"/>
        <v>41110.960243055553</v>
      </c>
      <c r="T815">
        <f>YEAR(Table1[[#This Row],[Date Created Conversion]])</f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8">
        <f>ROUND(Table1[[#This Row],[pledged]]/Table1[[#This Row],[goal]],2)</f>
        <v>1.27</v>
      </c>
      <c r="Q816" s="10">
        <f>IFERROR(Table1[[#This Row],[pledged]]/Table1[[#This Row],[backers_count]],0)</f>
        <v>45.464285714285715</v>
      </c>
      <c r="R816" s="15">
        <f t="shared" si="24"/>
        <v>40679.743067129632</v>
      </c>
      <c r="S816" s="15">
        <f t="shared" si="25"/>
        <v>40694.75277777778</v>
      </c>
      <c r="T816">
        <f>YEAR(Table1[[#This Row],[Date Created Conversion]])</f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8">
        <f>ROUND(Table1[[#This Row],[pledged]]/Table1[[#This Row],[goal]],2)</f>
        <v>1.07</v>
      </c>
      <c r="Q817" s="10">
        <f>IFERROR(Table1[[#This Row],[pledged]]/Table1[[#This Row],[backers_count]],0)</f>
        <v>99.534883720930239</v>
      </c>
      <c r="R817" s="15">
        <f t="shared" si="24"/>
        <v>41914.917858796296</v>
      </c>
      <c r="S817" s="15">
        <f t="shared" si="25"/>
        <v>41944.917858796296</v>
      </c>
      <c r="T817">
        <f>YEAR(Table1[[#This Row],[Date Created Conversion]])</f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8">
        <f>ROUND(Table1[[#This Row],[pledged]]/Table1[[#This Row],[goal]],2)</f>
        <v>1.1499999999999999</v>
      </c>
      <c r="Q818" s="10">
        <f>IFERROR(Table1[[#This Row],[pledged]]/Table1[[#This Row],[backers_count]],0)</f>
        <v>39.31</v>
      </c>
      <c r="R818" s="15">
        <f t="shared" si="24"/>
        <v>41341.870868055557</v>
      </c>
      <c r="S818" s="15">
        <f t="shared" si="25"/>
        <v>41373.270833333336</v>
      </c>
      <c r="T818">
        <f>YEAR(Table1[[#This Row],[Date Created Conversion]])</f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8">
        <f>ROUND(Table1[[#This Row],[pledged]]/Table1[[#This Row],[goal]],2)</f>
        <v>1.37</v>
      </c>
      <c r="Q819" s="10">
        <f>IFERROR(Table1[[#This Row],[pledged]]/Table1[[#This Row],[backers_count]],0)</f>
        <v>89.419999999999987</v>
      </c>
      <c r="R819" s="15">
        <f t="shared" si="24"/>
        <v>40925.599664351852</v>
      </c>
      <c r="S819" s="15">
        <f t="shared" si="25"/>
        <v>40979.207638888889</v>
      </c>
      <c r="T819">
        <f>YEAR(Table1[[#This Row],[Date Created Conversion]])</f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8">
        <f>ROUND(Table1[[#This Row],[pledged]]/Table1[[#This Row],[goal]],2)</f>
        <v>1.56</v>
      </c>
      <c r="Q820" s="10">
        <f>IFERROR(Table1[[#This Row],[pledged]]/Table1[[#This Row],[backers_count]],0)</f>
        <v>28.684210526315791</v>
      </c>
      <c r="R820" s="15">
        <f t="shared" si="24"/>
        <v>41120.882881944446</v>
      </c>
      <c r="S820" s="15">
        <f t="shared" si="25"/>
        <v>41128.709027777775</v>
      </c>
      <c r="T820">
        <f>YEAR(Table1[[#This Row],[Date Created Conversion]])</f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8">
        <f>ROUND(Table1[[#This Row],[pledged]]/Table1[[#This Row],[goal]],2)</f>
        <v>1.0900000000000001</v>
      </c>
      <c r="Q821" s="10">
        <f>IFERROR(Table1[[#This Row],[pledged]]/Table1[[#This Row],[backers_count]],0)</f>
        <v>31.071428571428573</v>
      </c>
      <c r="R821" s="15">
        <f t="shared" si="24"/>
        <v>41619.998310185183</v>
      </c>
      <c r="S821" s="15">
        <f t="shared" si="25"/>
        <v>41629.197222222225</v>
      </c>
      <c r="T821">
        <f>YEAR(Table1[[#This Row],[Date Created Conversion]])</f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8">
        <f>ROUND(Table1[[#This Row],[pledged]]/Table1[[#This Row],[goal]],2)</f>
        <v>1.34</v>
      </c>
      <c r="Q822" s="10">
        <f>IFERROR(Table1[[#This Row],[pledged]]/Table1[[#This Row],[backers_count]],0)</f>
        <v>70.55263157894737</v>
      </c>
      <c r="R822" s="15">
        <f t="shared" si="24"/>
        <v>41768.841921296298</v>
      </c>
      <c r="S822" s="15">
        <f t="shared" si="25"/>
        <v>41799.208333333336</v>
      </c>
      <c r="T822">
        <f>YEAR(Table1[[#This Row],[Date Created Conversion]])</f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8">
        <f>ROUND(Table1[[#This Row],[pledged]]/Table1[[#This Row],[goal]],2)</f>
        <v>1</v>
      </c>
      <c r="Q823" s="10">
        <f>IFERROR(Table1[[#This Row],[pledged]]/Table1[[#This Row],[backers_count]],0)</f>
        <v>224.12820512820514</v>
      </c>
      <c r="R823" s="15">
        <f t="shared" si="24"/>
        <v>42093.922048611115</v>
      </c>
      <c r="S823" s="15">
        <f t="shared" si="25"/>
        <v>42128.167361111111</v>
      </c>
      <c r="T823">
        <f>YEAR(Table1[[#This Row],[Date Created Conversion]])</f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8">
        <f>ROUND(Table1[[#This Row],[pledged]]/Table1[[#This Row],[goal]],2)</f>
        <v>1.19</v>
      </c>
      <c r="Q824" s="10">
        <f>IFERROR(Table1[[#This Row],[pledged]]/Table1[[#This Row],[backers_count]],0)</f>
        <v>51.811594202898547</v>
      </c>
      <c r="R824" s="15">
        <f t="shared" si="24"/>
        <v>41157.947337962964</v>
      </c>
      <c r="S824" s="15">
        <f t="shared" si="25"/>
        <v>41187.947337962964</v>
      </c>
      <c r="T824">
        <f>YEAR(Table1[[#This Row],[Date Created Conversion]])</f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8">
        <f>ROUND(Table1[[#This Row],[pledged]]/Table1[[#This Row],[goal]],2)</f>
        <v>1.8</v>
      </c>
      <c r="Q825" s="10">
        <f>IFERROR(Table1[[#This Row],[pledged]]/Table1[[#This Row],[backers_count]],0)</f>
        <v>43.515151515151516</v>
      </c>
      <c r="R825" s="15">
        <f t="shared" si="24"/>
        <v>42055.972824074073</v>
      </c>
      <c r="S825" s="15">
        <f t="shared" si="25"/>
        <v>42085.931157407409</v>
      </c>
      <c r="T825">
        <f>YEAR(Table1[[#This Row],[Date Created Conversion]])</f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8">
        <f>ROUND(Table1[[#This Row],[pledged]]/Table1[[#This Row],[goal]],2)</f>
        <v>1.34</v>
      </c>
      <c r="Q826" s="10">
        <f>IFERROR(Table1[[#This Row],[pledged]]/Table1[[#This Row],[backers_count]],0)</f>
        <v>39.816666666666663</v>
      </c>
      <c r="R826" s="15">
        <f t="shared" si="24"/>
        <v>40250.242106481484</v>
      </c>
      <c r="S826" s="15">
        <f t="shared" si="25"/>
        <v>40286.290972222225</v>
      </c>
      <c r="T826">
        <f>YEAR(Table1[[#This Row],[Date Created Conversion]])</f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8">
        <f>ROUND(Table1[[#This Row],[pledged]]/Table1[[#This Row],[goal]],2)</f>
        <v>1</v>
      </c>
      <c r="Q827" s="10">
        <f>IFERROR(Table1[[#This Row],[pledged]]/Table1[[#This Row],[backers_count]],0)</f>
        <v>126.8080808080808</v>
      </c>
      <c r="R827" s="15">
        <f t="shared" si="24"/>
        <v>41186.306527777779</v>
      </c>
      <c r="S827" s="15">
        <f t="shared" si="25"/>
        <v>41211.306527777779</v>
      </c>
      <c r="T827">
        <f>YEAR(Table1[[#This Row],[Date Created Conversion]])</f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8">
        <f>ROUND(Table1[[#This Row],[pledged]]/Table1[[#This Row],[goal]],2)</f>
        <v>1.01</v>
      </c>
      <c r="Q828" s="10">
        <f>IFERROR(Table1[[#This Row],[pledged]]/Table1[[#This Row],[backers_count]],0)</f>
        <v>113.87755102040816</v>
      </c>
      <c r="R828" s="15">
        <f t="shared" si="24"/>
        <v>40973.038541666669</v>
      </c>
      <c r="S828" s="15">
        <f t="shared" si="25"/>
        <v>40993.996874999997</v>
      </c>
      <c r="T828">
        <f>YEAR(Table1[[#This Row],[Date Created Conversion]])</f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8">
        <f>ROUND(Table1[[#This Row],[pledged]]/Table1[[#This Row],[goal]],2)</f>
        <v>1.03</v>
      </c>
      <c r="Q829" s="10">
        <f>IFERROR(Table1[[#This Row],[pledged]]/Table1[[#This Row],[backers_count]],0)</f>
        <v>28.181818181818183</v>
      </c>
      <c r="R829" s="15">
        <f t="shared" si="24"/>
        <v>40927.473460648151</v>
      </c>
      <c r="S829" s="15">
        <f t="shared" si="25"/>
        <v>40953.825694444444</v>
      </c>
      <c r="T829">
        <f>YEAR(Table1[[#This Row],[Date Created Conversion]])</f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8">
        <f>ROUND(Table1[[#This Row],[pledged]]/Table1[[#This Row],[goal]],2)</f>
        <v>1.07</v>
      </c>
      <c r="Q830" s="10">
        <f>IFERROR(Table1[[#This Row],[pledged]]/Table1[[#This Row],[backers_count]],0)</f>
        <v>36.60526315789474</v>
      </c>
      <c r="R830" s="15">
        <f t="shared" si="24"/>
        <v>41073.050717592596</v>
      </c>
      <c r="S830" s="15">
        <f t="shared" si="25"/>
        <v>41085.683333333334</v>
      </c>
      <c r="T830">
        <f>YEAR(Table1[[#This Row],[Date Created Conversion]])</f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8">
        <f>ROUND(Table1[[#This Row],[pledged]]/Table1[[#This Row],[goal]],2)</f>
        <v>1.04</v>
      </c>
      <c r="Q831" s="10">
        <f>IFERROR(Table1[[#This Row],[pledged]]/Table1[[#This Row],[backers_count]],0)</f>
        <v>32.5</v>
      </c>
      <c r="R831" s="15">
        <f t="shared" si="24"/>
        <v>42504.801388888889</v>
      </c>
      <c r="S831" s="15">
        <f t="shared" si="25"/>
        <v>42564.801388888889</v>
      </c>
      <c r="T831">
        <f>YEAR(Table1[[#This Row],[Date Created Conversion]])</f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8">
        <f>ROUND(Table1[[#This Row],[pledged]]/Table1[[#This Row],[goal]],2)</f>
        <v>1.08</v>
      </c>
      <c r="Q832" s="10">
        <f>IFERROR(Table1[[#This Row],[pledged]]/Table1[[#This Row],[backers_count]],0)</f>
        <v>60.65625</v>
      </c>
      <c r="R832" s="15">
        <f t="shared" si="24"/>
        <v>41325.525752314818</v>
      </c>
      <c r="S832" s="15">
        <f t="shared" si="25"/>
        <v>41355.484085648146</v>
      </c>
      <c r="T832">
        <f>YEAR(Table1[[#This Row],[Date Created Conversion]])</f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8">
        <f>ROUND(Table1[[#This Row],[pledged]]/Table1[[#This Row],[goal]],2)</f>
        <v>2.33</v>
      </c>
      <c r="Q833" s="10">
        <f>IFERROR(Table1[[#This Row],[pledged]]/Table1[[#This Row],[backers_count]],0)</f>
        <v>175</v>
      </c>
      <c r="R833" s="15">
        <f t="shared" si="24"/>
        <v>40996.646921296298</v>
      </c>
      <c r="S833" s="15">
        <f t="shared" si="25"/>
        <v>41026.646921296298</v>
      </c>
      <c r="T833">
        <f>YEAR(Table1[[#This Row],[Date Created Conversion]])</f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8">
        <f>ROUND(Table1[[#This Row],[pledged]]/Table1[[#This Row],[goal]],2)</f>
        <v>1.01</v>
      </c>
      <c r="Q834" s="10">
        <f>IFERROR(Table1[[#This Row],[pledged]]/Table1[[#This Row],[backers_count]],0)</f>
        <v>97.993896103896105</v>
      </c>
      <c r="R834" s="15">
        <f t="shared" ref="R834:R897" si="26">(((J834/60)/60)/24)+DATE(1970,1,1)</f>
        <v>40869.675173611111</v>
      </c>
      <c r="S834" s="15">
        <f t="shared" ref="S834:S897" si="27">(((I834/60)/60)/24)+DATE(1970,1,1)</f>
        <v>40929.342361111114</v>
      </c>
      <c r="T834">
        <f>YEAR(Table1[[#This Row],[Date Created Conversion]])</f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8">
        <f>ROUND(Table1[[#This Row],[pledged]]/Table1[[#This Row],[goal]],2)</f>
        <v>1.02</v>
      </c>
      <c r="Q835" s="10">
        <f>IFERROR(Table1[[#This Row],[pledged]]/Table1[[#This Row],[backers_count]],0)</f>
        <v>148.78048780487805</v>
      </c>
      <c r="R835" s="15">
        <f t="shared" si="26"/>
        <v>41718.878182870372</v>
      </c>
      <c r="S835" s="15">
        <f t="shared" si="27"/>
        <v>41748.878182870372</v>
      </c>
      <c r="T835">
        <f>YEAR(Table1[[#This Row],[Date Created Conversion]])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8">
        <f>ROUND(Table1[[#This Row],[pledged]]/Table1[[#This Row],[goal]],2)</f>
        <v>1.31</v>
      </c>
      <c r="Q836" s="10">
        <f>IFERROR(Table1[[#This Row],[pledged]]/Table1[[#This Row],[backers_count]],0)</f>
        <v>96.08</v>
      </c>
      <c r="R836" s="15">
        <f t="shared" si="26"/>
        <v>41422.822824074072</v>
      </c>
      <c r="S836" s="15">
        <f t="shared" si="27"/>
        <v>41456.165972222225</v>
      </c>
      <c r="T836">
        <f>YEAR(Table1[[#This Row],[Date Created Conversion]])</f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8">
        <f>ROUND(Table1[[#This Row],[pledged]]/Table1[[#This Row],[goal]],2)</f>
        <v>1.17</v>
      </c>
      <c r="Q837" s="10">
        <f>IFERROR(Table1[[#This Row],[pledged]]/Table1[[#This Row],[backers_count]],0)</f>
        <v>58.625</v>
      </c>
      <c r="R837" s="15">
        <f t="shared" si="26"/>
        <v>41005.45784722222</v>
      </c>
      <c r="S837" s="15">
        <f t="shared" si="27"/>
        <v>41048.125</v>
      </c>
      <c r="T837">
        <f>YEAR(Table1[[#This Row],[Date Created Conversion]])</f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8">
        <f>ROUND(Table1[[#This Row],[pledged]]/Table1[[#This Row],[goal]],2)</f>
        <v>1.01</v>
      </c>
      <c r="Q838" s="10">
        <f>IFERROR(Table1[[#This Row],[pledged]]/Table1[[#This Row],[backers_count]],0)</f>
        <v>109.70695652173914</v>
      </c>
      <c r="R838" s="15">
        <f t="shared" si="26"/>
        <v>41524.056921296295</v>
      </c>
      <c r="S838" s="15">
        <f t="shared" si="27"/>
        <v>41554.056921296295</v>
      </c>
      <c r="T838">
        <f>YEAR(Table1[[#This Row],[Date Created Conversion]])</f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8">
        <f>ROUND(Table1[[#This Row],[pledged]]/Table1[[#This Row],[goal]],2)</f>
        <v>1.22</v>
      </c>
      <c r="Q839" s="10">
        <f>IFERROR(Table1[[#This Row],[pledged]]/Table1[[#This Row],[backers_count]],0)</f>
        <v>49.112903225806448</v>
      </c>
      <c r="R839" s="15">
        <f t="shared" si="26"/>
        <v>41730.998402777775</v>
      </c>
      <c r="S839" s="15">
        <f t="shared" si="27"/>
        <v>41760.998402777775</v>
      </c>
      <c r="T839">
        <f>YEAR(Table1[[#This Row],[Date Created Conversion]])</f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8">
        <f>ROUND(Table1[[#This Row],[pledged]]/Table1[[#This Row],[goal]],2)</f>
        <v>1.45</v>
      </c>
      <c r="Q840" s="10">
        <f>IFERROR(Table1[[#This Row],[pledged]]/Table1[[#This Row],[backers_count]],0)</f>
        <v>47.672131147540981</v>
      </c>
      <c r="R840" s="15">
        <f t="shared" si="26"/>
        <v>40895.897974537038</v>
      </c>
      <c r="S840" s="15">
        <f t="shared" si="27"/>
        <v>40925.897974537038</v>
      </c>
      <c r="T840">
        <f>YEAR(Table1[[#This Row],[Date Created Conversion]])</f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8">
        <f>ROUND(Table1[[#This Row],[pledged]]/Table1[[#This Row],[goal]],2)</f>
        <v>1.17</v>
      </c>
      <c r="Q841" s="10">
        <f>IFERROR(Table1[[#This Row],[pledged]]/Table1[[#This Row],[backers_count]],0)</f>
        <v>60.737812499999997</v>
      </c>
      <c r="R841" s="15">
        <f t="shared" si="26"/>
        <v>41144.763379629629</v>
      </c>
      <c r="S841" s="15">
        <f t="shared" si="27"/>
        <v>41174.763379629629</v>
      </c>
      <c r="T841">
        <f>YEAR(Table1[[#This Row],[Date Created Conversion]])</f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8">
        <f>ROUND(Table1[[#This Row],[pledged]]/Table1[[#This Row],[goal]],2)</f>
        <v>1.2</v>
      </c>
      <c r="Q842" s="10">
        <f>IFERROR(Table1[[#This Row],[pledged]]/Table1[[#This Row],[backers_count]],0)</f>
        <v>63.37715789473684</v>
      </c>
      <c r="R842" s="15">
        <f t="shared" si="26"/>
        <v>42607.226701388892</v>
      </c>
      <c r="S842" s="15">
        <f t="shared" si="27"/>
        <v>42637.226701388892</v>
      </c>
      <c r="T842">
        <f>YEAR(Table1[[#This Row],[Date Created Conversion]])</f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8">
        <f>ROUND(Table1[[#This Row],[pledged]]/Table1[[#This Row],[goal]],2)</f>
        <v>1.01</v>
      </c>
      <c r="Q843" s="10">
        <f>IFERROR(Table1[[#This Row],[pledged]]/Table1[[#This Row],[backers_count]],0)</f>
        <v>53.893617021276597</v>
      </c>
      <c r="R843" s="15">
        <f t="shared" si="26"/>
        <v>41923.838692129626</v>
      </c>
      <c r="S843" s="15">
        <f t="shared" si="27"/>
        <v>41953.88035879629</v>
      </c>
      <c r="T843">
        <f>YEAR(Table1[[#This Row],[Date Created Conversion]])</f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8">
        <f>ROUND(Table1[[#This Row],[pledged]]/Table1[[#This Row],[goal]],2)</f>
        <v>1.04</v>
      </c>
      <c r="Q844" s="10">
        <f>IFERROR(Table1[[#This Row],[pledged]]/Table1[[#This Row],[backers_count]],0)</f>
        <v>66.871794871794876</v>
      </c>
      <c r="R844" s="15">
        <f t="shared" si="26"/>
        <v>41526.592395833337</v>
      </c>
      <c r="S844" s="15">
        <f t="shared" si="27"/>
        <v>41561.165972222225</v>
      </c>
      <c r="T844">
        <f>YEAR(Table1[[#This Row],[Date Created Conversion]])</f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8">
        <f>ROUND(Table1[[#This Row],[pledged]]/Table1[[#This Row],[goal]],2)</f>
        <v>2.67</v>
      </c>
      <c r="Q845" s="10">
        <f>IFERROR(Table1[[#This Row],[pledged]]/Table1[[#This Row],[backers_count]],0)</f>
        <v>63.102362204724407</v>
      </c>
      <c r="R845" s="15">
        <f t="shared" si="26"/>
        <v>42695.257870370369</v>
      </c>
      <c r="S845" s="15">
        <f t="shared" si="27"/>
        <v>42712.333333333328</v>
      </c>
      <c r="T845">
        <f>YEAR(Table1[[#This Row],[Date Created Conversion]])</f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8">
        <f>ROUND(Table1[[#This Row],[pledged]]/Table1[[#This Row],[goal]],2)</f>
        <v>1.94</v>
      </c>
      <c r="Q846" s="10">
        <f>IFERROR(Table1[[#This Row],[pledged]]/Table1[[#This Row],[backers_count]],0)</f>
        <v>36.628930817610062</v>
      </c>
      <c r="R846" s="15">
        <f t="shared" si="26"/>
        <v>41905.684629629628</v>
      </c>
      <c r="S846" s="15">
        <f t="shared" si="27"/>
        <v>41944.207638888889</v>
      </c>
      <c r="T846">
        <f>YEAR(Table1[[#This Row],[Date Created Conversion]])</f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8">
        <f>ROUND(Table1[[#This Row],[pledged]]/Table1[[#This Row],[goal]],2)</f>
        <v>1.2</v>
      </c>
      <c r="Q847" s="10">
        <f>IFERROR(Table1[[#This Row],[pledged]]/Table1[[#This Row],[backers_count]],0)</f>
        <v>34.005706214689269</v>
      </c>
      <c r="R847" s="15">
        <f t="shared" si="26"/>
        <v>42578.205972222218</v>
      </c>
      <c r="S847" s="15">
        <f t="shared" si="27"/>
        <v>42618.165972222225</v>
      </c>
      <c r="T847">
        <f>YEAR(Table1[[#This Row],[Date Created Conversion]])</f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8">
        <f>ROUND(Table1[[#This Row],[pledged]]/Table1[[#This Row],[goal]],2)</f>
        <v>1.22</v>
      </c>
      <c r="Q848" s="10">
        <f>IFERROR(Table1[[#This Row],[pledged]]/Table1[[#This Row],[backers_count]],0)</f>
        <v>28.553404255319148</v>
      </c>
      <c r="R848" s="15">
        <f t="shared" si="26"/>
        <v>41694.391840277778</v>
      </c>
      <c r="S848" s="15">
        <f t="shared" si="27"/>
        <v>41708.583333333336</v>
      </c>
      <c r="T848">
        <f>YEAR(Table1[[#This Row],[Date Created Conversion]])</f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8">
        <f>ROUND(Table1[[#This Row],[pledged]]/Table1[[#This Row],[goal]],2)</f>
        <v>1</v>
      </c>
      <c r="Q849" s="10">
        <f>IFERROR(Table1[[#This Row],[pledged]]/Table1[[#This Row],[backers_count]],0)</f>
        <v>10</v>
      </c>
      <c r="R849" s="15">
        <f t="shared" si="26"/>
        <v>42165.79833333334</v>
      </c>
      <c r="S849" s="15">
        <f t="shared" si="27"/>
        <v>42195.79833333334</v>
      </c>
      <c r="T849">
        <f>YEAR(Table1[[#This Row],[Date Created Conversion]])</f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8">
        <f>ROUND(Table1[[#This Row],[pledged]]/Table1[[#This Row],[goal]],2)</f>
        <v>1</v>
      </c>
      <c r="Q850" s="10">
        <f>IFERROR(Table1[[#This Row],[pledged]]/Table1[[#This Row],[backers_count]],0)</f>
        <v>18.75</v>
      </c>
      <c r="R850" s="15">
        <f t="shared" si="26"/>
        <v>42078.792048611111</v>
      </c>
      <c r="S850" s="15">
        <f t="shared" si="27"/>
        <v>42108.792048611111</v>
      </c>
      <c r="T850">
        <f>YEAR(Table1[[#This Row],[Date Created Conversion]])</f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8">
        <f>ROUND(Table1[[#This Row],[pledged]]/Table1[[#This Row],[goal]],2)</f>
        <v>1.2</v>
      </c>
      <c r="Q851" s="10">
        <f>IFERROR(Table1[[#This Row],[pledged]]/Table1[[#This Row],[backers_count]],0)</f>
        <v>41.704347826086959</v>
      </c>
      <c r="R851" s="15">
        <f t="shared" si="26"/>
        <v>42051.148888888885</v>
      </c>
      <c r="S851" s="15">
        <f t="shared" si="27"/>
        <v>42079.107222222221</v>
      </c>
      <c r="T851">
        <f>YEAR(Table1[[#This Row],[Date Created Conversion]])</f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8">
        <f>ROUND(Table1[[#This Row],[pledged]]/Table1[[#This Row],[goal]],2)</f>
        <v>1.55</v>
      </c>
      <c r="Q852" s="10">
        <f>IFERROR(Table1[[#This Row],[pledged]]/Table1[[#This Row],[backers_count]],0)</f>
        <v>46.669172932330824</v>
      </c>
      <c r="R852" s="15">
        <f t="shared" si="26"/>
        <v>42452.827743055561</v>
      </c>
      <c r="S852" s="15">
        <f t="shared" si="27"/>
        <v>42485.207638888889</v>
      </c>
      <c r="T852">
        <f>YEAR(Table1[[#This Row],[Date Created Conversion]])</f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8">
        <f>ROUND(Table1[[#This Row],[pledged]]/Table1[[#This Row],[goal]],2)</f>
        <v>1.3</v>
      </c>
      <c r="Q853" s="10">
        <f>IFERROR(Table1[[#This Row],[pledged]]/Table1[[#This Row],[backers_count]],0)</f>
        <v>37.271428571428572</v>
      </c>
      <c r="R853" s="15">
        <f t="shared" si="26"/>
        <v>42522.880243055552</v>
      </c>
      <c r="S853" s="15">
        <f t="shared" si="27"/>
        <v>42582.822916666672</v>
      </c>
      <c r="T853">
        <f>YEAR(Table1[[#This Row],[Date Created Conversion]])</f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8">
        <f>ROUND(Table1[[#This Row],[pledged]]/Table1[[#This Row],[goal]],2)</f>
        <v>1.05</v>
      </c>
      <c r="Q854" s="10">
        <f>IFERROR(Table1[[#This Row],[pledged]]/Table1[[#This Row],[backers_count]],0)</f>
        <v>59.258064516129032</v>
      </c>
      <c r="R854" s="15">
        <f t="shared" si="26"/>
        <v>42656.805497685185</v>
      </c>
      <c r="S854" s="15">
        <f t="shared" si="27"/>
        <v>42667.875</v>
      </c>
      <c r="T854">
        <f>YEAR(Table1[[#This Row],[Date Created Conversion]])</f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8">
        <f>ROUND(Table1[[#This Row],[pledged]]/Table1[[#This Row],[goal]],2)</f>
        <v>1</v>
      </c>
      <c r="Q855" s="10">
        <f>IFERROR(Table1[[#This Row],[pledged]]/Table1[[#This Row],[backers_count]],0)</f>
        <v>30</v>
      </c>
      <c r="R855" s="15">
        <f t="shared" si="26"/>
        <v>42021.832280092596</v>
      </c>
      <c r="S855" s="15">
        <f t="shared" si="27"/>
        <v>42051.832280092596</v>
      </c>
      <c r="T855">
        <f>YEAR(Table1[[#This Row],[Date Created Conversion]])</f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8">
        <f>ROUND(Table1[[#This Row],[pledged]]/Table1[[#This Row],[goal]],2)</f>
        <v>1.18</v>
      </c>
      <c r="Q856" s="10">
        <f>IFERROR(Table1[[#This Row],[pledged]]/Table1[[#This Row],[backers_count]],0)</f>
        <v>65.8623246492986</v>
      </c>
      <c r="R856" s="15">
        <f t="shared" si="26"/>
        <v>42702.212337962963</v>
      </c>
      <c r="S856" s="15">
        <f t="shared" si="27"/>
        <v>42732.212337962963</v>
      </c>
      <c r="T856">
        <f>YEAR(Table1[[#This Row],[Date Created Conversion]])</f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8">
        <f>ROUND(Table1[[#This Row],[pledged]]/Table1[[#This Row],[goal]],2)</f>
        <v>1.03</v>
      </c>
      <c r="Q857" s="10">
        <f>IFERROR(Table1[[#This Row],[pledged]]/Table1[[#This Row],[backers_count]],0)</f>
        <v>31.914893617021278</v>
      </c>
      <c r="R857" s="15">
        <f t="shared" si="26"/>
        <v>42545.125196759262</v>
      </c>
      <c r="S857" s="15">
        <f t="shared" si="27"/>
        <v>42575.125196759262</v>
      </c>
      <c r="T857">
        <f>YEAR(Table1[[#This Row],[Date Created Conversion]])</f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8">
        <f>ROUND(Table1[[#This Row],[pledged]]/Table1[[#This Row],[goal]],2)</f>
        <v>2.1800000000000002</v>
      </c>
      <c r="Q858" s="10">
        <f>IFERROR(Table1[[#This Row],[pledged]]/Table1[[#This Row],[backers_count]],0)</f>
        <v>19.464285714285715</v>
      </c>
      <c r="R858" s="15">
        <f t="shared" si="26"/>
        <v>42609.311990740738</v>
      </c>
      <c r="S858" s="15">
        <f t="shared" si="27"/>
        <v>42668.791666666672</v>
      </c>
      <c r="T858">
        <f>YEAR(Table1[[#This Row],[Date Created Conversion]])</f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8">
        <f>ROUND(Table1[[#This Row],[pledged]]/Table1[[#This Row],[goal]],2)</f>
        <v>1</v>
      </c>
      <c r="Q859" s="10">
        <f>IFERROR(Table1[[#This Row],[pledged]]/Table1[[#This Row],[backers_count]],0)</f>
        <v>50</v>
      </c>
      <c r="R859" s="15">
        <f t="shared" si="26"/>
        <v>42291.581377314811</v>
      </c>
      <c r="S859" s="15">
        <f t="shared" si="27"/>
        <v>42333.623043981483</v>
      </c>
      <c r="T859">
        <f>YEAR(Table1[[#This Row],[Date Created Conversion]])</f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8">
        <f>ROUND(Table1[[#This Row],[pledged]]/Table1[[#This Row],[goal]],2)</f>
        <v>1.44</v>
      </c>
      <c r="Q860" s="10">
        <f>IFERROR(Table1[[#This Row],[pledged]]/Table1[[#This Row],[backers_count]],0)</f>
        <v>22.737763157894737</v>
      </c>
      <c r="R860" s="15">
        <f t="shared" si="26"/>
        <v>42079.745578703703</v>
      </c>
      <c r="S860" s="15">
        <f t="shared" si="27"/>
        <v>42109.957638888889</v>
      </c>
      <c r="T860">
        <f>YEAR(Table1[[#This Row],[Date Created Conversion]])</f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8">
        <f>ROUND(Table1[[#This Row],[pledged]]/Table1[[#This Row],[goal]],2)</f>
        <v>1.05</v>
      </c>
      <c r="Q861" s="10">
        <f>IFERROR(Table1[[#This Row],[pledged]]/Table1[[#This Row],[backers_count]],0)</f>
        <v>42.724489795918366</v>
      </c>
      <c r="R861" s="15">
        <f t="shared" si="26"/>
        <v>42128.820231481484</v>
      </c>
      <c r="S861" s="15">
        <f t="shared" si="27"/>
        <v>42159</v>
      </c>
      <c r="T861">
        <f>YEAR(Table1[[#This Row],[Date Created Conversion]])</f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8">
        <f>ROUND(Table1[[#This Row],[pledged]]/Table1[[#This Row],[goal]],2)</f>
        <v>0.18</v>
      </c>
      <c r="Q862" s="10">
        <f>IFERROR(Table1[[#This Row],[pledged]]/Table1[[#This Row],[backers_count]],0)</f>
        <v>52.916666666666664</v>
      </c>
      <c r="R862" s="15">
        <f t="shared" si="26"/>
        <v>41570.482789351852</v>
      </c>
      <c r="S862" s="15">
        <f t="shared" si="27"/>
        <v>41600.524456018517</v>
      </c>
      <c r="T862">
        <f>YEAR(Table1[[#This Row],[Date Created Conversion]])</f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8">
        <f>ROUND(Table1[[#This Row],[pledged]]/Table1[[#This Row],[goal]],2)</f>
        <v>0.02</v>
      </c>
      <c r="Q863" s="10">
        <f>IFERROR(Table1[[#This Row],[pledged]]/Table1[[#This Row],[backers_count]],0)</f>
        <v>50.5</v>
      </c>
      <c r="R863" s="15">
        <f t="shared" si="26"/>
        <v>42599.965324074074</v>
      </c>
      <c r="S863" s="15">
        <f t="shared" si="27"/>
        <v>42629.965324074074</v>
      </c>
      <c r="T863">
        <f>YEAR(Table1[[#This Row],[Date Created Conversion]])</f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8">
        <f>ROUND(Table1[[#This Row],[pledged]]/Table1[[#This Row],[goal]],2)</f>
        <v>0</v>
      </c>
      <c r="Q864" s="10">
        <f>IFERROR(Table1[[#This Row],[pledged]]/Table1[[#This Row],[backers_count]],0)</f>
        <v>42.5</v>
      </c>
      <c r="R864" s="15">
        <f t="shared" si="26"/>
        <v>41559.5549537037</v>
      </c>
      <c r="S864" s="15">
        <f t="shared" si="27"/>
        <v>41589.596620370372</v>
      </c>
      <c r="T864">
        <f>YEAR(Table1[[#This Row],[Date Created Conversion]])</f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8">
        <f>ROUND(Table1[[#This Row],[pledged]]/Table1[[#This Row],[goal]],2)</f>
        <v>0.05</v>
      </c>
      <c r="Q865" s="10">
        <f>IFERROR(Table1[[#This Row],[pledged]]/Table1[[#This Row],[backers_count]],0)</f>
        <v>18</v>
      </c>
      <c r="R865" s="15">
        <f t="shared" si="26"/>
        <v>40921.117662037039</v>
      </c>
      <c r="S865" s="15">
        <f t="shared" si="27"/>
        <v>40951.117662037039</v>
      </c>
      <c r="T865">
        <f>YEAR(Table1[[#This Row],[Date Created Conversion]])</f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8">
        <f>ROUND(Table1[[#This Row],[pledged]]/Table1[[#This Row],[goal]],2)</f>
        <v>0.42</v>
      </c>
      <c r="Q866" s="10">
        <f>IFERROR(Table1[[#This Row],[pledged]]/Table1[[#This Row],[backers_count]],0)</f>
        <v>34.177215189873415</v>
      </c>
      <c r="R866" s="15">
        <f t="shared" si="26"/>
        <v>41541.106921296298</v>
      </c>
      <c r="S866" s="15">
        <f t="shared" si="27"/>
        <v>41563.415972222225</v>
      </c>
      <c r="T866">
        <f>YEAR(Table1[[#This Row],[Date Created Conversion]])</f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8">
        <f>ROUND(Table1[[#This Row],[pledged]]/Table1[[#This Row],[goal]],2)</f>
        <v>0.02</v>
      </c>
      <c r="Q867" s="10">
        <f>IFERROR(Table1[[#This Row],[pledged]]/Table1[[#This Row],[backers_count]],0)</f>
        <v>22.5</v>
      </c>
      <c r="R867" s="15">
        <f t="shared" si="26"/>
        <v>41230.77311342593</v>
      </c>
      <c r="S867" s="15">
        <f t="shared" si="27"/>
        <v>41290.77311342593</v>
      </c>
      <c r="T867">
        <f>YEAR(Table1[[#This Row],[Date Created Conversion]])</f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8">
        <f>ROUND(Table1[[#This Row],[pledged]]/Table1[[#This Row],[goal]],2)</f>
        <v>0.18</v>
      </c>
      <c r="Q868" s="10">
        <f>IFERROR(Table1[[#This Row],[pledged]]/Table1[[#This Row],[backers_count]],0)</f>
        <v>58.18181818181818</v>
      </c>
      <c r="R868" s="15">
        <f t="shared" si="26"/>
        <v>42025.637939814813</v>
      </c>
      <c r="S868" s="15">
        <f t="shared" si="27"/>
        <v>42063.631944444445</v>
      </c>
      <c r="T868">
        <f>YEAR(Table1[[#This Row],[Date Created Conversion]])</f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8">
        <f>ROUND(Table1[[#This Row],[pledged]]/Table1[[#This Row],[goal]],2)</f>
        <v>0.24</v>
      </c>
      <c r="Q869" s="10">
        <f>IFERROR(Table1[[#This Row],[pledged]]/Table1[[#This Row],[backers_count]],0)</f>
        <v>109.18181818181819</v>
      </c>
      <c r="R869" s="15">
        <f t="shared" si="26"/>
        <v>40088.105393518519</v>
      </c>
      <c r="S869" s="15">
        <f t="shared" si="27"/>
        <v>40148.207638888889</v>
      </c>
      <c r="T869">
        <f>YEAR(Table1[[#This Row],[Date Created Conversion]])</f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8">
        <f>ROUND(Table1[[#This Row],[pledged]]/Table1[[#This Row],[goal]],2)</f>
        <v>0</v>
      </c>
      <c r="Q870" s="10">
        <f>IFERROR(Table1[[#This Row],[pledged]]/Table1[[#This Row],[backers_count]],0)</f>
        <v>50</v>
      </c>
      <c r="R870" s="15">
        <f t="shared" si="26"/>
        <v>41616.027754629627</v>
      </c>
      <c r="S870" s="15">
        <f t="shared" si="27"/>
        <v>41646.027754629627</v>
      </c>
      <c r="T870">
        <f>YEAR(Table1[[#This Row],[Date Created Conversion]])</f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8">
        <f>ROUND(Table1[[#This Row],[pledged]]/Table1[[#This Row],[goal]],2)</f>
        <v>0.12</v>
      </c>
      <c r="Q871" s="10">
        <f>IFERROR(Table1[[#This Row],[pledged]]/Table1[[#This Row],[backers_count]],0)</f>
        <v>346.66666666666669</v>
      </c>
      <c r="R871" s="15">
        <f t="shared" si="26"/>
        <v>41342.845567129632</v>
      </c>
      <c r="S871" s="15">
        <f t="shared" si="27"/>
        <v>41372.803900462961</v>
      </c>
      <c r="T871">
        <f>YEAR(Table1[[#This Row],[Date Created Conversion]])</f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8">
        <f>ROUND(Table1[[#This Row],[pledged]]/Table1[[#This Row],[goal]],2)</f>
        <v>0</v>
      </c>
      <c r="Q872" s="10">
        <f>IFERROR(Table1[[#This Row],[pledged]]/Table1[[#This Row],[backers_count]],0)</f>
        <v>12.4</v>
      </c>
      <c r="R872" s="15">
        <f t="shared" si="26"/>
        <v>41488.022256944445</v>
      </c>
      <c r="S872" s="15">
        <f t="shared" si="27"/>
        <v>41518.022256944445</v>
      </c>
      <c r="T872">
        <f>YEAR(Table1[[#This Row],[Date Created Conversion]])</f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8">
        <f>ROUND(Table1[[#This Row],[pledged]]/Table1[[#This Row],[goal]],2)</f>
        <v>0.05</v>
      </c>
      <c r="Q873" s="10">
        <f>IFERROR(Table1[[#This Row],[pledged]]/Table1[[#This Row],[backers_count]],0)</f>
        <v>27.083333333333332</v>
      </c>
      <c r="R873" s="15">
        <f t="shared" si="26"/>
        <v>41577.561284722222</v>
      </c>
      <c r="S873" s="15">
        <f t="shared" si="27"/>
        <v>41607.602951388886</v>
      </c>
      <c r="T873">
        <f>YEAR(Table1[[#This Row],[Date Created Conversion]])</f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8">
        <f>ROUND(Table1[[#This Row],[pledged]]/Table1[[#This Row],[goal]],2)</f>
        <v>0.01</v>
      </c>
      <c r="Q874" s="10">
        <f>IFERROR(Table1[[#This Row],[pledged]]/Table1[[#This Row],[backers_count]],0)</f>
        <v>32.5</v>
      </c>
      <c r="R874" s="15">
        <f t="shared" si="26"/>
        <v>40567.825543981482</v>
      </c>
      <c r="S874" s="15">
        <f t="shared" si="27"/>
        <v>40612.825543981482</v>
      </c>
      <c r="T874">
        <f>YEAR(Table1[[#This Row],[Date Created Conversion]])</f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8">
        <f>ROUND(Table1[[#This Row],[pledged]]/Table1[[#This Row],[goal]],2)</f>
        <v>0.01</v>
      </c>
      <c r="Q875" s="10">
        <f>IFERROR(Table1[[#This Row],[pledged]]/Table1[[#This Row],[backers_count]],0)</f>
        <v>9</v>
      </c>
      <c r="R875" s="15">
        <f t="shared" si="26"/>
        <v>41184.167129629634</v>
      </c>
      <c r="S875" s="15">
        <f t="shared" si="27"/>
        <v>41224.208796296298</v>
      </c>
      <c r="T875">
        <f>YEAR(Table1[[#This Row],[Date Created Conversion]])</f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8">
        <f>ROUND(Table1[[#This Row],[pledged]]/Table1[[#This Row],[goal]],2)</f>
        <v>0.24</v>
      </c>
      <c r="Q876" s="10">
        <f>IFERROR(Table1[[#This Row],[pledged]]/Table1[[#This Row],[backers_count]],0)</f>
        <v>34.761904761904759</v>
      </c>
      <c r="R876" s="15">
        <f t="shared" si="26"/>
        <v>41368.583726851852</v>
      </c>
      <c r="S876" s="15">
        <f t="shared" si="27"/>
        <v>41398.583726851852</v>
      </c>
      <c r="T876">
        <f>YEAR(Table1[[#This Row],[Date Created Conversion]])</f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8">
        <f>ROUND(Table1[[#This Row],[pledged]]/Table1[[#This Row],[goal]],2)</f>
        <v>0</v>
      </c>
      <c r="Q877" s="10">
        <f>IFERROR(Table1[[#This Row],[pledged]]/Table1[[#This Row],[backers_count]],0)</f>
        <v>0</v>
      </c>
      <c r="R877" s="15">
        <f t="shared" si="26"/>
        <v>42248.723738425921</v>
      </c>
      <c r="S877" s="15">
        <f t="shared" si="27"/>
        <v>42268.723738425921</v>
      </c>
      <c r="T877">
        <f>YEAR(Table1[[#This Row],[Date Created Conversion]])</f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8">
        <f>ROUND(Table1[[#This Row],[pledged]]/Table1[[#This Row],[goal]],2)</f>
        <v>0.41</v>
      </c>
      <c r="Q878" s="10">
        <f>IFERROR(Table1[[#This Row],[pledged]]/Table1[[#This Row],[backers_count]],0)</f>
        <v>28.577777777777779</v>
      </c>
      <c r="R878" s="15">
        <f t="shared" si="26"/>
        <v>41276.496840277774</v>
      </c>
      <c r="S878" s="15">
        <f t="shared" si="27"/>
        <v>41309.496840277774</v>
      </c>
      <c r="T878">
        <f>YEAR(Table1[[#This Row],[Date Created Conversion]])</f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8">
        <f>ROUND(Table1[[#This Row],[pledged]]/Table1[[#This Row],[goal]],2)</f>
        <v>0.68</v>
      </c>
      <c r="Q879" s="10">
        <f>IFERROR(Table1[[#This Row],[pledged]]/Table1[[#This Row],[backers_count]],0)</f>
        <v>46.586206896551722</v>
      </c>
      <c r="R879" s="15">
        <f t="shared" si="26"/>
        <v>41597.788888888892</v>
      </c>
      <c r="S879" s="15">
        <f t="shared" si="27"/>
        <v>41627.788888888892</v>
      </c>
      <c r="T879">
        <f>YEAR(Table1[[#This Row],[Date Created Conversion]])</f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8">
        <f>ROUND(Table1[[#This Row],[pledged]]/Table1[[#This Row],[goal]],2)</f>
        <v>0.01</v>
      </c>
      <c r="Q880" s="10">
        <f>IFERROR(Table1[[#This Row],[pledged]]/Table1[[#This Row],[backers_count]],0)</f>
        <v>32.5</v>
      </c>
      <c r="R880" s="15">
        <f t="shared" si="26"/>
        <v>40505.232916666668</v>
      </c>
      <c r="S880" s="15">
        <f t="shared" si="27"/>
        <v>40535.232916666668</v>
      </c>
      <c r="T880">
        <f>YEAR(Table1[[#This Row],[Date Created Conversion]])</f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8">
        <f>ROUND(Table1[[#This Row],[pledged]]/Table1[[#This Row],[goal]],2)</f>
        <v>0.31</v>
      </c>
      <c r="Q881" s="10">
        <f>IFERROR(Table1[[#This Row],[pledged]]/Table1[[#This Row],[backers_count]],0)</f>
        <v>21.466666666666665</v>
      </c>
      <c r="R881" s="15">
        <f t="shared" si="26"/>
        <v>41037.829918981479</v>
      </c>
      <c r="S881" s="15">
        <f t="shared" si="27"/>
        <v>41058.829918981479</v>
      </c>
      <c r="T881">
        <f>YEAR(Table1[[#This Row],[Date Created Conversion]])</f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8">
        <f>ROUND(Table1[[#This Row],[pledged]]/Table1[[#This Row],[goal]],2)</f>
        <v>0.03</v>
      </c>
      <c r="Q882" s="10">
        <f>IFERROR(Table1[[#This Row],[pledged]]/Table1[[#This Row],[backers_count]],0)</f>
        <v>14.125</v>
      </c>
      <c r="R882" s="15">
        <f t="shared" si="26"/>
        <v>41179.32104166667</v>
      </c>
      <c r="S882" s="15">
        <f t="shared" si="27"/>
        <v>41212.32104166667</v>
      </c>
      <c r="T882">
        <f>YEAR(Table1[[#This Row],[Date Created Conversion]])</f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8">
        <f>ROUND(Table1[[#This Row],[pledged]]/Table1[[#This Row],[goal]],2)</f>
        <v>0.01</v>
      </c>
      <c r="Q883" s="10">
        <f>IFERROR(Table1[[#This Row],[pledged]]/Table1[[#This Row],[backers_count]],0)</f>
        <v>30</v>
      </c>
      <c r="R883" s="15">
        <f t="shared" si="26"/>
        <v>40877.25099537037</v>
      </c>
      <c r="S883" s="15">
        <f t="shared" si="27"/>
        <v>40922.25099537037</v>
      </c>
      <c r="T883">
        <f>YEAR(Table1[[#This Row],[Date Created Conversion]])</f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8">
        <f>ROUND(Table1[[#This Row],[pledged]]/Table1[[#This Row],[goal]],2)</f>
        <v>0.2</v>
      </c>
      <c r="Q884" s="10">
        <f>IFERROR(Table1[[#This Row],[pledged]]/Table1[[#This Row],[backers_count]],0)</f>
        <v>21.571428571428573</v>
      </c>
      <c r="R884" s="15">
        <f t="shared" si="26"/>
        <v>40759.860532407409</v>
      </c>
      <c r="S884" s="15">
        <f t="shared" si="27"/>
        <v>40792.860532407409</v>
      </c>
      <c r="T884">
        <f>YEAR(Table1[[#This Row],[Date Created Conversion]])</f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8">
        <f>ROUND(Table1[[#This Row],[pledged]]/Table1[[#This Row],[goal]],2)</f>
        <v>0.4</v>
      </c>
      <c r="Q885" s="10">
        <f>IFERROR(Table1[[#This Row],[pledged]]/Table1[[#This Row],[backers_count]],0)</f>
        <v>83.375</v>
      </c>
      <c r="R885" s="15">
        <f t="shared" si="26"/>
        <v>42371.935590277775</v>
      </c>
      <c r="S885" s="15">
        <f t="shared" si="27"/>
        <v>42431.935590277775</v>
      </c>
      <c r="T885">
        <f>YEAR(Table1[[#This Row],[Date Created Conversion]])</f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8">
        <f>ROUND(Table1[[#This Row],[pledged]]/Table1[[#This Row],[goal]],2)</f>
        <v>0.01</v>
      </c>
      <c r="Q886" s="10">
        <f>IFERROR(Table1[[#This Row],[pledged]]/Table1[[#This Row],[backers_count]],0)</f>
        <v>10</v>
      </c>
      <c r="R886" s="15">
        <f t="shared" si="26"/>
        <v>40981.802615740737</v>
      </c>
      <c r="S886" s="15">
        <f t="shared" si="27"/>
        <v>41041.104861111111</v>
      </c>
      <c r="T886">
        <f>YEAR(Table1[[#This Row],[Date Created Conversion]])</f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8">
        <f>ROUND(Table1[[#This Row],[pledged]]/Table1[[#This Row],[goal]],2)</f>
        <v>0.75</v>
      </c>
      <c r="Q887" s="10">
        <f>IFERROR(Table1[[#This Row],[pledged]]/Table1[[#This Row],[backers_count]],0)</f>
        <v>35.714285714285715</v>
      </c>
      <c r="R887" s="15">
        <f t="shared" si="26"/>
        <v>42713.941099537042</v>
      </c>
      <c r="S887" s="15">
        <f t="shared" si="27"/>
        <v>42734.941099537042</v>
      </c>
      <c r="T887">
        <f>YEAR(Table1[[#This Row],[Date Created Conversion]])</f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8">
        <f>ROUND(Table1[[#This Row],[pledged]]/Table1[[#This Row],[goal]],2)</f>
        <v>0.41</v>
      </c>
      <c r="Q888" s="10">
        <f>IFERROR(Table1[[#This Row],[pledged]]/Table1[[#This Row],[backers_count]],0)</f>
        <v>29.285714285714285</v>
      </c>
      <c r="R888" s="15">
        <f t="shared" si="26"/>
        <v>42603.870520833334</v>
      </c>
      <c r="S888" s="15">
        <f t="shared" si="27"/>
        <v>42628.870520833334</v>
      </c>
      <c r="T888">
        <f>YEAR(Table1[[#This Row],[Date Created Conversion]])</f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8">
        <f>ROUND(Table1[[#This Row],[pledged]]/Table1[[#This Row],[goal]],2)</f>
        <v>0</v>
      </c>
      <c r="Q889" s="10">
        <f>IFERROR(Table1[[#This Row],[pledged]]/Table1[[#This Row],[backers_count]],0)</f>
        <v>0</v>
      </c>
      <c r="R889" s="15">
        <f t="shared" si="26"/>
        <v>41026.958969907406</v>
      </c>
      <c r="S889" s="15">
        <f t="shared" si="27"/>
        <v>41056.958969907406</v>
      </c>
      <c r="T889">
        <f>YEAR(Table1[[#This Row],[Date Created Conversion]])</f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8">
        <f>ROUND(Table1[[#This Row],[pledged]]/Table1[[#This Row],[goal]],2)</f>
        <v>7.0000000000000007E-2</v>
      </c>
      <c r="Q890" s="10">
        <f>IFERROR(Table1[[#This Row],[pledged]]/Table1[[#This Row],[backers_count]],0)</f>
        <v>18</v>
      </c>
      <c r="R890" s="15">
        <f t="shared" si="26"/>
        <v>40751.753298611111</v>
      </c>
      <c r="S890" s="15">
        <f t="shared" si="27"/>
        <v>40787.25</v>
      </c>
      <c r="T890">
        <f>YEAR(Table1[[#This Row],[Date Created Conversion]])</f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8">
        <f>ROUND(Table1[[#This Row],[pledged]]/Table1[[#This Row],[goal]],2)</f>
        <v>0.09</v>
      </c>
      <c r="Q891" s="10">
        <f>IFERROR(Table1[[#This Row],[pledged]]/Table1[[#This Row],[backers_count]],0)</f>
        <v>73.760000000000005</v>
      </c>
      <c r="R891" s="15">
        <f t="shared" si="26"/>
        <v>41887.784062500003</v>
      </c>
      <c r="S891" s="15">
        <f t="shared" si="27"/>
        <v>41917.784062500003</v>
      </c>
      <c r="T891">
        <f>YEAR(Table1[[#This Row],[Date Created Conversion]])</f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8">
        <f>ROUND(Table1[[#This Row],[pledged]]/Table1[[#This Row],[goal]],2)</f>
        <v>0.04</v>
      </c>
      <c r="Q892" s="10">
        <f>IFERROR(Table1[[#This Row],[pledged]]/Table1[[#This Row],[backers_count]],0)</f>
        <v>31.25</v>
      </c>
      <c r="R892" s="15">
        <f t="shared" si="26"/>
        <v>41569.698831018519</v>
      </c>
      <c r="S892" s="15">
        <f t="shared" si="27"/>
        <v>41599.740497685183</v>
      </c>
      <c r="T892">
        <f>YEAR(Table1[[#This Row],[Date Created Conversion]])</f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8">
        <f>ROUND(Table1[[#This Row],[pledged]]/Table1[[#This Row],[goal]],2)</f>
        <v>0.03</v>
      </c>
      <c r="Q893" s="10">
        <f>IFERROR(Table1[[#This Row],[pledged]]/Table1[[#This Row],[backers_count]],0)</f>
        <v>28.888888888888889</v>
      </c>
      <c r="R893" s="15">
        <f t="shared" si="26"/>
        <v>41842.031597222223</v>
      </c>
      <c r="S893" s="15">
        <f t="shared" si="27"/>
        <v>41872.031597222223</v>
      </c>
      <c r="T893">
        <f>YEAR(Table1[[#This Row],[Date Created Conversion]])</f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8">
        <f>ROUND(Table1[[#This Row],[pledged]]/Table1[[#This Row],[goal]],2)</f>
        <v>0.41</v>
      </c>
      <c r="Q894" s="10">
        <f>IFERROR(Table1[[#This Row],[pledged]]/Table1[[#This Row],[backers_count]],0)</f>
        <v>143.8235294117647</v>
      </c>
      <c r="R894" s="15">
        <f t="shared" si="26"/>
        <v>40304.20003472222</v>
      </c>
      <c r="S894" s="15">
        <f t="shared" si="27"/>
        <v>40391.166666666664</v>
      </c>
      <c r="T894">
        <f>YEAR(Table1[[#This Row],[Date Created Conversion]])</f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8">
        <f>ROUND(Table1[[#This Row],[pledged]]/Table1[[#This Row],[goal]],2)</f>
        <v>0.1</v>
      </c>
      <c r="Q895" s="10">
        <f>IFERROR(Table1[[#This Row],[pledged]]/Table1[[#This Row],[backers_count]],0)</f>
        <v>40</v>
      </c>
      <c r="R895" s="15">
        <f t="shared" si="26"/>
        <v>42065.897719907407</v>
      </c>
      <c r="S895" s="15">
        <f t="shared" si="27"/>
        <v>42095.856053240743</v>
      </c>
      <c r="T895">
        <f>YEAR(Table1[[#This Row],[Date Created Conversion]])</f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8">
        <f>ROUND(Table1[[#This Row],[pledged]]/Table1[[#This Row],[goal]],2)</f>
        <v>0.39</v>
      </c>
      <c r="Q896" s="10">
        <f>IFERROR(Table1[[#This Row],[pledged]]/Table1[[#This Row],[backers_count]],0)</f>
        <v>147.81132075471697</v>
      </c>
      <c r="R896" s="15">
        <f t="shared" si="26"/>
        <v>42496.981597222228</v>
      </c>
      <c r="S896" s="15">
        <f t="shared" si="27"/>
        <v>42526.981597222228</v>
      </c>
      <c r="T896">
        <f>YEAR(Table1[[#This Row],[Date Created Conversion]])</f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8">
        <f>ROUND(Table1[[#This Row],[pledged]]/Table1[[#This Row],[goal]],2)</f>
        <v>0.02</v>
      </c>
      <c r="Q897" s="10">
        <f>IFERROR(Table1[[#This Row],[pledged]]/Table1[[#This Row],[backers_count]],0)</f>
        <v>27.857142857142858</v>
      </c>
      <c r="R897" s="15">
        <f t="shared" si="26"/>
        <v>40431.127650462964</v>
      </c>
      <c r="S897" s="15">
        <f t="shared" si="27"/>
        <v>40476.127650462964</v>
      </c>
      <c r="T897">
        <f>YEAR(Table1[[#This Row],[Date Created Conversion]])</f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8">
        <f>ROUND(Table1[[#This Row],[pledged]]/Table1[[#This Row],[goal]],2)</f>
        <v>0.4</v>
      </c>
      <c r="Q898" s="10">
        <f>IFERROR(Table1[[#This Row],[pledged]]/Table1[[#This Row],[backers_count]],0)</f>
        <v>44.444444444444443</v>
      </c>
      <c r="R898" s="15">
        <f t="shared" ref="R898:R961" si="28">(((J898/60)/60)/24)+DATE(1970,1,1)</f>
        <v>42218.872986111113</v>
      </c>
      <c r="S898" s="15">
        <f t="shared" ref="S898:S961" si="29">(((I898/60)/60)/24)+DATE(1970,1,1)</f>
        <v>42244.166666666672</v>
      </c>
      <c r="T898">
        <f>YEAR(Table1[[#This Row],[Date Created Conversion]])</f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8">
        <f>ROUND(Table1[[#This Row],[pledged]]/Table1[[#This Row],[goal]],2)</f>
        <v>0</v>
      </c>
      <c r="Q899" s="10">
        <f>IFERROR(Table1[[#This Row],[pledged]]/Table1[[#This Row],[backers_count]],0)</f>
        <v>0</v>
      </c>
      <c r="R899" s="15">
        <f t="shared" si="28"/>
        <v>41211.688750000001</v>
      </c>
      <c r="S899" s="15">
        <f t="shared" si="29"/>
        <v>41241.730416666665</v>
      </c>
      <c r="T899">
        <f>YEAR(Table1[[#This Row],[Date Created Conversion]])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8">
        <f>ROUND(Table1[[#This Row],[pledged]]/Table1[[#This Row],[goal]],2)</f>
        <v>0.03</v>
      </c>
      <c r="Q900" s="10">
        <f>IFERROR(Table1[[#This Row],[pledged]]/Table1[[#This Row],[backers_count]],0)</f>
        <v>35</v>
      </c>
      <c r="R900" s="15">
        <f t="shared" si="28"/>
        <v>40878.758217592593</v>
      </c>
      <c r="S900" s="15">
        <f t="shared" si="29"/>
        <v>40923.758217592593</v>
      </c>
      <c r="T900">
        <f>YEAR(Table1[[#This Row],[Date Created Conversion]])</f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8">
        <f>ROUND(Table1[[#This Row],[pledged]]/Table1[[#This Row],[goal]],2)</f>
        <v>0.37</v>
      </c>
      <c r="Q901" s="10">
        <f>IFERROR(Table1[[#This Row],[pledged]]/Table1[[#This Row],[backers_count]],0)</f>
        <v>35</v>
      </c>
      <c r="R901" s="15">
        <f t="shared" si="28"/>
        <v>40646.099097222221</v>
      </c>
      <c r="S901" s="15">
        <f t="shared" si="29"/>
        <v>40691.099097222221</v>
      </c>
      <c r="T901">
        <f>YEAR(Table1[[#This Row],[Date Created Conversion]])</f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8">
        <f>ROUND(Table1[[#This Row],[pledged]]/Table1[[#This Row],[goal]],2)</f>
        <v>0</v>
      </c>
      <c r="Q902" s="10">
        <f>IFERROR(Table1[[#This Row],[pledged]]/Table1[[#This Row],[backers_count]],0)</f>
        <v>10.5</v>
      </c>
      <c r="R902" s="15">
        <f t="shared" si="28"/>
        <v>42429.84956018519</v>
      </c>
      <c r="S902" s="15">
        <f t="shared" si="29"/>
        <v>42459.807893518519</v>
      </c>
      <c r="T902">
        <f>YEAR(Table1[[#This Row],[Date Created Conversion]])</f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8">
        <f>ROUND(Table1[[#This Row],[pledged]]/Table1[[#This Row],[goal]],2)</f>
        <v>0</v>
      </c>
      <c r="Q903" s="10">
        <f>IFERROR(Table1[[#This Row],[pledged]]/Table1[[#This Row],[backers_count]],0)</f>
        <v>0</v>
      </c>
      <c r="R903" s="15">
        <f t="shared" si="28"/>
        <v>40291.81150462963</v>
      </c>
      <c r="S903" s="15">
        <f t="shared" si="29"/>
        <v>40337.799305555556</v>
      </c>
      <c r="T903">
        <f>YEAR(Table1[[#This Row],[Date Created Conversion]])</f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8">
        <f>ROUND(Table1[[#This Row],[pledged]]/Table1[[#This Row],[goal]],2)</f>
        <v>0</v>
      </c>
      <c r="Q904" s="10">
        <f>IFERROR(Table1[[#This Row],[pledged]]/Table1[[#This Row],[backers_count]],0)</f>
        <v>30</v>
      </c>
      <c r="R904" s="15">
        <f t="shared" si="28"/>
        <v>41829.965532407405</v>
      </c>
      <c r="S904" s="15">
        <f t="shared" si="29"/>
        <v>41881.645833333336</v>
      </c>
      <c r="T904">
        <f>YEAR(Table1[[#This Row],[Date Created Conversion]])</f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8">
        <f>ROUND(Table1[[#This Row],[pledged]]/Table1[[#This Row],[goal]],2)</f>
        <v>0.03</v>
      </c>
      <c r="Q905" s="10">
        <f>IFERROR(Table1[[#This Row],[pledged]]/Table1[[#This Row],[backers_count]],0)</f>
        <v>40</v>
      </c>
      <c r="R905" s="15">
        <f t="shared" si="28"/>
        <v>41149.796064814815</v>
      </c>
      <c r="S905" s="15">
        <f t="shared" si="29"/>
        <v>41175.100694444445</v>
      </c>
      <c r="T905">
        <f>YEAR(Table1[[#This Row],[Date Created Conversion]])</f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8">
        <f>ROUND(Table1[[#This Row],[pledged]]/Table1[[#This Row],[goal]],2)</f>
        <v>0</v>
      </c>
      <c r="Q906" s="10">
        <f>IFERROR(Table1[[#This Row],[pledged]]/Table1[[#This Row],[backers_count]],0)</f>
        <v>50.333333333333336</v>
      </c>
      <c r="R906" s="15">
        <f t="shared" si="28"/>
        <v>42342.080289351856</v>
      </c>
      <c r="S906" s="15">
        <f t="shared" si="29"/>
        <v>42372.080289351856</v>
      </c>
      <c r="T906">
        <f>YEAR(Table1[[#This Row],[Date Created Conversion]])</f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8">
        <f>ROUND(Table1[[#This Row],[pledged]]/Table1[[#This Row],[goal]],2)</f>
        <v>0.03</v>
      </c>
      <c r="Q907" s="10">
        <f>IFERROR(Table1[[#This Row],[pledged]]/Table1[[#This Row],[backers_count]],0)</f>
        <v>32.666666666666664</v>
      </c>
      <c r="R907" s="15">
        <f t="shared" si="28"/>
        <v>40507.239884259259</v>
      </c>
      <c r="S907" s="15">
        <f t="shared" si="29"/>
        <v>40567.239884259259</v>
      </c>
      <c r="T907">
        <f>YEAR(Table1[[#This Row],[Date Created Conversion]])</f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8">
        <f>ROUND(Table1[[#This Row],[pledged]]/Table1[[#This Row],[goal]],2)</f>
        <v>0</v>
      </c>
      <c r="Q908" s="10">
        <f>IFERROR(Table1[[#This Row],[pledged]]/Table1[[#This Row],[backers_count]],0)</f>
        <v>0</v>
      </c>
      <c r="R908" s="15">
        <f t="shared" si="28"/>
        <v>41681.189699074072</v>
      </c>
      <c r="S908" s="15">
        <f t="shared" si="29"/>
        <v>41711.148032407407</v>
      </c>
      <c r="T908">
        <f>YEAR(Table1[[#This Row],[Date Created Conversion]])</f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8">
        <f>ROUND(Table1[[#This Row],[pledged]]/Table1[[#This Row],[goal]],2)</f>
        <v>0</v>
      </c>
      <c r="Q909" s="10">
        <f>IFERROR(Table1[[#This Row],[pledged]]/Table1[[#This Row],[backers_count]],0)</f>
        <v>0</v>
      </c>
      <c r="R909" s="15">
        <f t="shared" si="28"/>
        <v>40767.192395833335</v>
      </c>
      <c r="S909" s="15">
        <f t="shared" si="29"/>
        <v>40797.192395833335</v>
      </c>
      <c r="T909">
        <f>YEAR(Table1[[#This Row],[Date Created Conversion]])</f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8">
        <f>ROUND(Table1[[#This Row],[pledged]]/Table1[[#This Row],[goal]],2)</f>
        <v>0</v>
      </c>
      <c r="Q910" s="10">
        <f>IFERROR(Table1[[#This Row],[pledged]]/Table1[[#This Row],[backers_count]],0)</f>
        <v>0</v>
      </c>
      <c r="R910" s="15">
        <f t="shared" si="28"/>
        <v>40340.801562499997</v>
      </c>
      <c r="S910" s="15">
        <f t="shared" si="29"/>
        <v>40386.207638888889</v>
      </c>
      <c r="T910">
        <f>YEAR(Table1[[#This Row],[Date Created Conversion]])</f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8">
        <f>ROUND(Table1[[#This Row],[pledged]]/Table1[[#This Row],[goal]],2)</f>
        <v>0.03</v>
      </c>
      <c r="Q911" s="10">
        <f>IFERROR(Table1[[#This Row],[pledged]]/Table1[[#This Row],[backers_count]],0)</f>
        <v>65</v>
      </c>
      <c r="R911" s="15">
        <f t="shared" si="28"/>
        <v>41081.69027777778</v>
      </c>
      <c r="S911" s="15">
        <f t="shared" si="29"/>
        <v>41113.166666666664</v>
      </c>
      <c r="T911">
        <f>YEAR(Table1[[#This Row],[Date Created Conversion]])</f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8">
        <f>ROUND(Table1[[#This Row],[pledged]]/Table1[[#This Row],[goal]],2)</f>
        <v>0.22</v>
      </c>
      <c r="Q912" s="10">
        <f>IFERROR(Table1[[#This Row],[pledged]]/Table1[[#This Row],[backers_count]],0)</f>
        <v>24.6</v>
      </c>
      <c r="R912" s="15">
        <f t="shared" si="28"/>
        <v>42737.545358796298</v>
      </c>
      <c r="S912" s="15">
        <f t="shared" si="29"/>
        <v>42797.545358796298</v>
      </c>
      <c r="T912">
        <f>YEAR(Table1[[#This Row],[Date Created Conversion]])</f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8">
        <f>ROUND(Table1[[#This Row],[pledged]]/Table1[[#This Row],[goal]],2)</f>
        <v>0</v>
      </c>
      <c r="Q913" s="10">
        <f>IFERROR(Table1[[#This Row],[pledged]]/Table1[[#This Row],[backers_count]],0)</f>
        <v>0</v>
      </c>
      <c r="R913" s="15">
        <f t="shared" si="28"/>
        <v>41642.005150462966</v>
      </c>
      <c r="S913" s="15">
        <f t="shared" si="29"/>
        <v>41663.005150462966</v>
      </c>
      <c r="T913">
        <f>YEAR(Table1[[#This Row],[Date Created Conversion]])</f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8">
        <f>ROUND(Table1[[#This Row],[pledged]]/Table1[[#This Row],[goal]],2)</f>
        <v>0.01</v>
      </c>
      <c r="Q914" s="10">
        <f>IFERROR(Table1[[#This Row],[pledged]]/Table1[[#This Row],[backers_count]],0)</f>
        <v>15</v>
      </c>
      <c r="R914" s="15">
        <f t="shared" si="28"/>
        <v>41194.109340277777</v>
      </c>
      <c r="S914" s="15">
        <f t="shared" si="29"/>
        <v>41254.151006944441</v>
      </c>
      <c r="T914">
        <f>YEAR(Table1[[#This Row],[Date Created Conversion]])</f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8">
        <f>ROUND(Table1[[#This Row],[pledged]]/Table1[[#This Row],[goal]],2)</f>
        <v>7.0000000000000007E-2</v>
      </c>
      <c r="Q915" s="10">
        <f>IFERROR(Table1[[#This Row],[pledged]]/Table1[[#This Row],[backers_count]],0)</f>
        <v>82.583333333333329</v>
      </c>
      <c r="R915" s="15">
        <f t="shared" si="28"/>
        <v>41004.139108796298</v>
      </c>
      <c r="S915" s="15">
        <f t="shared" si="29"/>
        <v>41034.139108796298</v>
      </c>
      <c r="T915">
        <f>YEAR(Table1[[#This Row],[Date Created Conversion]])</f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8">
        <f>ROUND(Table1[[#This Row],[pledged]]/Table1[[#This Row],[goal]],2)</f>
        <v>0</v>
      </c>
      <c r="Q916" s="10">
        <f>IFERROR(Table1[[#This Row],[pledged]]/Table1[[#This Row],[backers_count]],0)</f>
        <v>0</v>
      </c>
      <c r="R916" s="15">
        <f t="shared" si="28"/>
        <v>41116.763275462967</v>
      </c>
      <c r="S916" s="15">
        <f t="shared" si="29"/>
        <v>41146.763275462967</v>
      </c>
      <c r="T916">
        <f>YEAR(Table1[[#This Row],[Date Created Conversion]])</f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8">
        <f>ROUND(Table1[[#This Row],[pledged]]/Table1[[#This Row],[goal]],2)</f>
        <v>0.06</v>
      </c>
      <c r="Q917" s="10">
        <f>IFERROR(Table1[[#This Row],[pledged]]/Table1[[#This Row],[backers_count]],0)</f>
        <v>41.666666666666664</v>
      </c>
      <c r="R917" s="15">
        <f t="shared" si="28"/>
        <v>40937.679560185185</v>
      </c>
      <c r="S917" s="15">
        <f t="shared" si="29"/>
        <v>40969.207638888889</v>
      </c>
      <c r="T917">
        <f>YEAR(Table1[[#This Row],[Date Created Conversion]])</f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8">
        <f>ROUND(Table1[[#This Row],[pledged]]/Table1[[#This Row],[goal]],2)</f>
        <v>0</v>
      </c>
      <c r="Q918" s="10">
        <f>IFERROR(Table1[[#This Row],[pledged]]/Table1[[#This Row],[backers_count]],0)</f>
        <v>0</v>
      </c>
      <c r="R918" s="15">
        <f t="shared" si="28"/>
        <v>40434.853402777779</v>
      </c>
      <c r="S918" s="15">
        <f t="shared" si="29"/>
        <v>40473.208333333336</v>
      </c>
      <c r="T918">
        <f>YEAR(Table1[[#This Row],[Date Created Conversion]])</f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8">
        <f>ROUND(Table1[[#This Row],[pledged]]/Table1[[#This Row],[goal]],2)</f>
        <v>0.01</v>
      </c>
      <c r="Q919" s="10">
        <f>IFERROR(Table1[[#This Row],[pledged]]/Table1[[#This Row],[backers_count]],0)</f>
        <v>30</v>
      </c>
      <c r="R919" s="15">
        <f t="shared" si="28"/>
        <v>41802.94363425926</v>
      </c>
      <c r="S919" s="15">
        <f t="shared" si="29"/>
        <v>41834.104166666664</v>
      </c>
      <c r="T919">
        <f>YEAR(Table1[[#This Row],[Date Created Conversion]])</f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8">
        <f>ROUND(Table1[[#This Row],[pledged]]/Table1[[#This Row],[goal]],2)</f>
        <v>0.05</v>
      </c>
      <c r="Q920" s="10">
        <f>IFERROR(Table1[[#This Row],[pledged]]/Table1[[#This Row],[backers_count]],0)</f>
        <v>19.600000000000001</v>
      </c>
      <c r="R920" s="15">
        <f t="shared" si="28"/>
        <v>41944.916215277779</v>
      </c>
      <c r="S920" s="15">
        <f t="shared" si="29"/>
        <v>41974.957881944443</v>
      </c>
      <c r="T920">
        <f>YEAR(Table1[[#This Row],[Date Created Conversion]])</f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8">
        <f>ROUND(Table1[[#This Row],[pledged]]/Table1[[#This Row],[goal]],2)</f>
        <v>0.01</v>
      </c>
      <c r="Q921" s="10">
        <f>IFERROR(Table1[[#This Row],[pledged]]/Table1[[#This Row],[backers_count]],0)</f>
        <v>100</v>
      </c>
      <c r="R921" s="15">
        <f t="shared" si="28"/>
        <v>41227.641724537039</v>
      </c>
      <c r="S921" s="15">
        <f t="shared" si="29"/>
        <v>41262.641724537039</v>
      </c>
      <c r="T921">
        <f>YEAR(Table1[[#This Row],[Date Created Conversion]])</f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8">
        <f>ROUND(Table1[[#This Row],[pledged]]/Table1[[#This Row],[goal]],2)</f>
        <v>0</v>
      </c>
      <c r="Q922" s="10">
        <f>IFERROR(Table1[[#This Row],[pledged]]/Table1[[#This Row],[backers_count]],0)</f>
        <v>0</v>
      </c>
      <c r="R922" s="15">
        <f t="shared" si="28"/>
        <v>41562.67155092593</v>
      </c>
      <c r="S922" s="15">
        <f t="shared" si="29"/>
        <v>41592.713217592594</v>
      </c>
      <c r="T922">
        <f>YEAR(Table1[[#This Row],[Date Created Conversion]])</f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8">
        <f>ROUND(Table1[[#This Row],[pledged]]/Table1[[#This Row],[goal]],2)</f>
        <v>0.31</v>
      </c>
      <c r="Q923" s="10">
        <f>IFERROR(Table1[[#This Row],[pledged]]/Table1[[#This Row],[backers_count]],0)</f>
        <v>231.75</v>
      </c>
      <c r="R923" s="15">
        <f t="shared" si="28"/>
        <v>40847.171018518515</v>
      </c>
      <c r="S923" s="15">
        <f t="shared" si="29"/>
        <v>40889.212685185186</v>
      </c>
      <c r="T923">
        <f>YEAR(Table1[[#This Row],[Date Created Conversion]])</f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8">
        <f>ROUND(Table1[[#This Row],[pledged]]/Table1[[#This Row],[goal]],2)</f>
        <v>0.21</v>
      </c>
      <c r="Q924" s="10">
        <f>IFERROR(Table1[[#This Row],[pledged]]/Table1[[#This Row],[backers_count]],0)</f>
        <v>189.33333333333334</v>
      </c>
      <c r="R924" s="15">
        <f t="shared" si="28"/>
        <v>41878.530011574076</v>
      </c>
      <c r="S924" s="15">
        <f t="shared" si="29"/>
        <v>41913.530011574076</v>
      </c>
      <c r="T924">
        <f>YEAR(Table1[[#This Row],[Date Created Conversion]])</f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8">
        <f>ROUND(Table1[[#This Row],[pledged]]/Table1[[#This Row],[goal]],2)</f>
        <v>0.02</v>
      </c>
      <c r="Q925" s="10">
        <f>IFERROR(Table1[[#This Row],[pledged]]/Table1[[#This Row],[backers_count]],0)</f>
        <v>55</v>
      </c>
      <c r="R925" s="15">
        <f t="shared" si="28"/>
        <v>41934.959756944445</v>
      </c>
      <c r="S925" s="15">
        <f t="shared" si="29"/>
        <v>41965.001423611116</v>
      </c>
      <c r="T925">
        <f>YEAR(Table1[[#This Row],[Date Created Conversion]])</f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8">
        <f>ROUND(Table1[[#This Row],[pledged]]/Table1[[#This Row],[goal]],2)</f>
        <v>0.11</v>
      </c>
      <c r="Q926" s="10">
        <f>IFERROR(Table1[[#This Row],[pledged]]/Table1[[#This Row],[backers_count]],0)</f>
        <v>21.8</v>
      </c>
      <c r="R926" s="15">
        <f t="shared" si="28"/>
        <v>41288.942928240744</v>
      </c>
      <c r="S926" s="15">
        <f t="shared" si="29"/>
        <v>41318.942928240744</v>
      </c>
      <c r="T926">
        <f>YEAR(Table1[[#This Row],[Date Created Conversion]])</f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8">
        <f>ROUND(Table1[[#This Row],[pledged]]/Table1[[#This Row],[goal]],2)</f>
        <v>0.03</v>
      </c>
      <c r="Q927" s="10">
        <f>IFERROR(Table1[[#This Row],[pledged]]/Table1[[#This Row],[backers_count]],0)</f>
        <v>32</v>
      </c>
      <c r="R927" s="15">
        <f t="shared" si="28"/>
        <v>41575.880914351852</v>
      </c>
      <c r="S927" s="15">
        <f t="shared" si="29"/>
        <v>41605.922581018516</v>
      </c>
      <c r="T927">
        <f>YEAR(Table1[[#This Row],[Date Created Conversion]])</f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8">
        <f>ROUND(Table1[[#This Row],[pledged]]/Table1[[#This Row],[goal]],2)</f>
        <v>0</v>
      </c>
      <c r="Q928" s="10">
        <f>IFERROR(Table1[[#This Row],[pledged]]/Table1[[#This Row],[backers_count]],0)</f>
        <v>0</v>
      </c>
      <c r="R928" s="15">
        <f t="shared" si="28"/>
        <v>40338.02002314815</v>
      </c>
      <c r="S928" s="15">
        <f t="shared" si="29"/>
        <v>40367.944444444445</v>
      </c>
      <c r="T928">
        <f>YEAR(Table1[[#This Row],[Date Created Conversion]])</f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8">
        <f>ROUND(Table1[[#This Row],[pledged]]/Table1[[#This Row],[goal]],2)</f>
        <v>0</v>
      </c>
      <c r="Q929" s="10">
        <f>IFERROR(Table1[[#This Row],[pledged]]/Table1[[#This Row],[backers_count]],0)</f>
        <v>0</v>
      </c>
      <c r="R929" s="15">
        <f t="shared" si="28"/>
        <v>41013.822858796295</v>
      </c>
      <c r="S929" s="15">
        <f t="shared" si="29"/>
        <v>41043.822858796295</v>
      </c>
      <c r="T929">
        <f>YEAR(Table1[[#This Row],[Date Created Conversion]])</f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8">
        <f>ROUND(Table1[[#This Row],[pledged]]/Table1[[#This Row],[goal]],2)</f>
        <v>0.11</v>
      </c>
      <c r="Q930" s="10">
        <f>IFERROR(Table1[[#This Row],[pledged]]/Table1[[#This Row],[backers_count]],0)</f>
        <v>56.25</v>
      </c>
      <c r="R930" s="15">
        <f t="shared" si="28"/>
        <v>41180.86241898148</v>
      </c>
      <c r="S930" s="15">
        <f t="shared" si="29"/>
        <v>41231</v>
      </c>
      <c r="T930">
        <f>YEAR(Table1[[#This Row],[Date Created Conversion]])</f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8">
        <f>ROUND(Table1[[#This Row],[pledged]]/Table1[[#This Row],[goal]],2)</f>
        <v>0</v>
      </c>
      <c r="Q931" s="10">
        <f>IFERROR(Table1[[#This Row],[pledged]]/Table1[[#This Row],[backers_count]],0)</f>
        <v>0</v>
      </c>
      <c r="R931" s="15">
        <f t="shared" si="28"/>
        <v>40978.238067129627</v>
      </c>
      <c r="S931" s="15">
        <f t="shared" si="29"/>
        <v>41008.196400462963</v>
      </c>
      <c r="T931">
        <f>YEAR(Table1[[#This Row],[Date Created Conversion]])</f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8">
        <f>ROUND(Table1[[#This Row],[pledged]]/Table1[[#This Row],[goal]],2)</f>
        <v>0.38</v>
      </c>
      <c r="Q932" s="10">
        <f>IFERROR(Table1[[#This Row],[pledged]]/Table1[[#This Row],[backers_count]],0)</f>
        <v>69</v>
      </c>
      <c r="R932" s="15">
        <f t="shared" si="28"/>
        <v>40312.915578703702</v>
      </c>
      <c r="S932" s="15">
        <f t="shared" si="29"/>
        <v>40354.897222222222</v>
      </c>
      <c r="T932">
        <f>YEAR(Table1[[#This Row],[Date Created Conversion]])</f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8">
        <f>ROUND(Table1[[#This Row],[pledged]]/Table1[[#This Row],[goal]],2)</f>
        <v>7.0000000000000007E-2</v>
      </c>
      <c r="Q933" s="10">
        <f>IFERROR(Table1[[#This Row],[pledged]]/Table1[[#This Row],[backers_count]],0)</f>
        <v>18.714285714285715</v>
      </c>
      <c r="R933" s="15">
        <f t="shared" si="28"/>
        <v>41680.359976851854</v>
      </c>
      <c r="S933" s="15">
        <f t="shared" si="29"/>
        <v>41714.916666666664</v>
      </c>
      <c r="T933">
        <f>YEAR(Table1[[#This Row],[Date Created Conversion]])</f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8">
        <f>ROUND(Table1[[#This Row],[pledged]]/Table1[[#This Row],[goal]],2)</f>
        <v>0.15</v>
      </c>
      <c r="Q934" s="10">
        <f>IFERROR(Table1[[#This Row],[pledged]]/Table1[[#This Row],[backers_count]],0)</f>
        <v>46.033333333333331</v>
      </c>
      <c r="R934" s="15">
        <f t="shared" si="28"/>
        <v>41310.969270833331</v>
      </c>
      <c r="S934" s="15">
        <f t="shared" si="29"/>
        <v>41355.927604166667</v>
      </c>
      <c r="T934">
        <f>YEAR(Table1[[#This Row],[Date Created Conversion]])</f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8">
        <f>ROUND(Table1[[#This Row],[pledged]]/Table1[[#This Row],[goal]],2)</f>
        <v>0.06</v>
      </c>
      <c r="Q935" s="10">
        <f>IFERROR(Table1[[#This Row],[pledged]]/Table1[[#This Row],[backers_count]],0)</f>
        <v>60</v>
      </c>
      <c r="R935" s="15">
        <f t="shared" si="28"/>
        <v>41711.169085648151</v>
      </c>
      <c r="S935" s="15">
        <f t="shared" si="29"/>
        <v>41771.169085648151</v>
      </c>
      <c r="T935">
        <f>YEAR(Table1[[#This Row],[Date Created Conversion]])</f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8">
        <f>ROUND(Table1[[#This Row],[pledged]]/Table1[[#This Row],[goal]],2)</f>
        <v>0.3</v>
      </c>
      <c r="Q936" s="10">
        <f>IFERROR(Table1[[#This Row],[pledged]]/Table1[[#This Row],[backers_count]],0)</f>
        <v>50.666666666666664</v>
      </c>
      <c r="R936" s="15">
        <f t="shared" si="28"/>
        <v>41733.737083333333</v>
      </c>
      <c r="S936" s="15">
        <f t="shared" si="29"/>
        <v>41763.25</v>
      </c>
      <c r="T936">
        <f>YEAR(Table1[[#This Row],[Date Created Conversion]])</f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8">
        <f>ROUND(Table1[[#This Row],[pledged]]/Table1[[#This Row],[goal]],2)</f>
        <v>0.01</v>
      </c>
      <c r="Q937" s="10">
        <f>IFERROR(Table1[[#This Row],[pledged]]/Table1[[#This Row],[backers_count]],0)</f>
        <v>25</v>
      </c>
      <c r="R937" s="15">
        <f t="shared" si="28"/>
        <v>42368.333668981482</v>
      </c>
      <c r="S937" s="15">
        <f t="shared" si="29"/>
        <v>42398.333668981482</v>
      </c>
      <c r="T937">
        <f>YEAR(Table1[[#This Row],[Date Created Conversion]])</f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8">
        <f>ROUND(Table1[[#This Row],[pledged]]/Table1[[#This Row],[goal]],2)</f>
        <v>0</v>
      </c>
      <c r="Q938" s="10">
        <f>IFERROR(Table1[[#This Row],[pledged]]/Table1[[#This Row],[backers_count]],0)</f>
        <v>0</v>
      </c>
      <c r="R938" s="15">
        <f t="shared" si="28"/>
        <v>40883.024178240739</v>
      </c>
      <c r="S938" s="15">
        <f t="shared" si="29"/>
        <v>40926.833333333336</v>
      </c>
      <c r="T938">
        <f>YEAR(Table1[[#This Row],[Date Created Conversion]])</f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8">
        <f>ROUND(Table1[[#This Row],[pledged]]/Table1[[#This Row],[goal]],2)</f>
        <v>0.01</v>
      </c>
      <c r="Q939" s="10">
        <f>IFERROR(Table1[[#This Row],[pledged]]/Table1[[#This Row],[backers_count]],0)</f>
        <v>20</v>
      </c>
      <c r="R939" s="15">
        <f t="shared" si="28"/>
        <v>41551.798113425924</v>
      </c>
      <c r="S939" s="15">
        <f t="shared" si="29"/>
        <v>41581.839780092596</v>
      </c>
      <c r="T939">
        <f>YEAR(Table1[[#This Row],[Date Created Conversion]])</f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8">
        <f>ROUND(Table1[[#This Row],[pledged]]/Table1[[#This Row],[goal]],2)</f>
        <v>0</v>
      </c>
      <c r="Q940" s="10">
        <f>IFERROR(Table1[[#This Row],[pledged]]/Table1[[#This Row],[backers_count]],0)</f>
        <v>25</v>
      </c>
      <c r="R940" s="15">
        <f t="shared" si="28"/>
        <v>41124.479722222226</v>
      </c>
      <c r="S940" s="15">
        <f t="shared" si="29"/>
        <v>41154.479722222226</v>
      </c>
      <c r="T940">
        <f>YEAR(Table1[[#This Row],[Date Created Conversion]])</f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8">
        <f>ROUND(Table1[[#This Row],[pledged]]/Table1[[#This Row],[goal]],2)</f>
        <v>0.01</v>
      </c>
      <c r="Q941" s="10">
        <f>IFERROR(Table1[[#This Row],[pledged]]/Table1[[#This Row],[backers_count]],0)</f>
        <v>20</v>
      </c>
      <c r="R941" s="15">
        <f t="shared" si="28"/>
        <v>41416.763171296298</v>
      </c>
      <c r="S941" s="15">
        <f t="shared" si="29"/>
        <v>41455.831944444442</v>
      </c>
      <c r="T941">
        <f>YEAR(Table1[[#This Row],[Date Created Conversion]])</f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8">
        <f>ROUND(Table1[[#This Row],[pledged]]/Table1[[#This Row],[goal]],2)</f>
        <v>0.17</v>
      </c>
      <c r="Q942" s="10">
        <f>IFERROR(Table1[[#This Row],[pledged]]/Table1[[#This Row],[backers_count]],0)</f>
        <v>110.28571428571429</v>
      </c>
      <c r="R942" s="15">
        <f t="shared" si="28"/>
        <v>42182.008402777778</v>
      </c>
      <c r="S942" s="15">
        <f t="shared" si="29"/>
        <v>42227.008402777778</v>
      </c>
      <c r="T942">
        <f>YEAR(Table1[[#This Row],[Date Created Conversion]])</f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8">
        <f>ROUND(Table1[[#This Row],[pledged]]/Table1[[#This Row],[goal]],2)</f>
        <v>0.02</v>
      </c>
      <c r="Q943" s="10">
        <f>IFERROR(Table1[[#This Row],[pledged]]/Table1[[#This Row],[backers_count]],0)</f>
        <v>37.451612903225808</v>
      </c>
      <c r="R943" s="15">
        <f t="shared" si="28"/>
        <v>42746.096585648149</v>
      </c>
      <c r="S943" s="15">
        <f t="shared" si="29"/>
        <v>42776.096585648149</v>
      </c>
      <c r="T943">
        <f>YEAR(Table1[[#This Row],[Date Created Conversion]])</f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8">
        <f>ROUND(Table1[[#This Row],[pledged]]/Table1[[#This Row],[goal]],2)</f>
        <v>0.09</v>
      </c>
      <c r="Q944" s="10">
        <f>IFERROR(Table1[[#This Row],[pledged]]/Table1[[#This Row],[backers_count]],0)</f>
        <v>41.75</v>
      </c>
      <c r="R944" s="15">
        <f t="shared" si="28"/>
        <v>42382.843287037031</v>
      </c>
      <c r="S944" s="15">
        <f t="shared" si="29"/>
        <v>42418.843287037031</v>
      </c>
      <c r="T944">
        <f>YEAR(Table1[[#This Row],[Date Created Conversion]])</f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8">
        <f>ROUND(Table1[[#This Row],[pledged]]/Table1[[#This Row],[goal]],2)</f>
        <v>0.1</v>
      </c>
      <c r="Q945" s="10">
        <f>IFERROR(Table1[[#This Row],[pledged]]/Table1[[#This Row],[backers_count]],0)</f>
        <v>24.083333333333332</v>
      </c>
      <c r="R945" s="15">
        <f t="shared" si="28"/>
        <v>42673.66788194445</v>
      </c>
      <c r="S945" s="15">
        <f t="shared" si="29"/>
        <v>42703.709548611107</v>
      </c>
      <c r="T945">
        <f>YEAR(Table1[[#This Row],[Date Created Conversion]])</f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8">
        <f>ROUND(Table1[[#This Row],[pledged]]/Table1[[#This Row],[goal]],2)</f>
        <v>0.13</v>
      </c>
      <c r="Q946" s="10">
        <f>IFERROR(Table1[[#This Row],[pledged]]/Table1[[#This Row],[backers_count]],0)</f>
        <v>69.40625</v>
      </c>
      <c r="R946" s="15">
        <f t="shared" si="28"/>
        <v>42444.583912037036</v>
      </c>
      <c r="S946" s="15">
        <f t="shared" si="29"/>
        <v>42478.583333333328</v>
      </c>
      <c r="T946">
        <f>YEAR(Table1[[#This Row],[Date Created Conversion]])</f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8">
        <f>ROUND(Table1[[#This Row],[pledged]]/Table1[[#This Row],[goal]],2)</f>
        <v>0.02</v>
      </c>
      <c r="Q947" s="10">
        <f>IFERROR(Table1[[#This Row],[pledged]]/Table1[[#This Row],[backers_count]],0)</f>
        <v>155.25</v>
      </c>
      <c r="R947" s="15">
        <f t="shared" si="28"/>
        <v>42732.872986111113</v>
      </c>
      <c r="S947" s="15">
        <f t="shared" si="29"/>
        <v>42784.999305555553</v>
      </c>
      <c r="T947">
        <f>YEAR(Table1[[#This Row],[Date Created Conversion]])</f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8">
        <f>ROUND(Table1[[#This Row],[pledged]]/Table1[[#This Row],[goal]],2)</f>
        <v>0.02</v>
      </c>
      <c r="Q948" s="10">
        <f>IFERROR(Table1[[#This Row],[pledged]]/Table1[[#This Row],[backers_count]],0)</f>
        <v>57.2</v>
      </c>
      <c r="R948" s="15">
        <f t="shared" si="28"/>
        <v>42592.750555555554</v>
      </c>
      <c r="S948" s="15">
        <f t="shared" si="29"/>
        <v>42622.750555555554</v>
      </c>
      <c r="T948">
        <f>YEAR(Table1[[#This Row],[Date Created Conversion]])</f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8">
        <f>ROUND(Table1[[#This Row],[pledged]]/Table1[[#This Row],[goal]],2)</f>
        <v>0</v>
      </c>
      <c r="Q949" s="10">
        <f>IFERROR(Table1[[#This Row],[pledged]]/Table1[[#This Row],[backers_count]],0)</f>
        <v>0</v>
      </c>
      <c r="R949" s="15">
        <f t="shared" si="28"/>
        <v>42491.781319444446</v>
      </c>
      <c r="S949" s="15">
        <f t="shared" si="29"/>
        <v>42551.781319444446</v>
      </c>
      <c r="T949">
        <f>YEAR(Table1[[#This Row],[Date Created Conversion]])</f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8">
        <f>ROUND(Table1[[#This Row],[pledged]]/Table1[[#This Row],[goal]],2)</f>
        <v>0.12</v>
      </c>
      <c r="Q950" s="10">
        <f>IFERROR(Table1[[#This Row],[pledged]]/Table1[[#This Row],[backers_count]],0)</f>
        <v>60</v>
      </c>
      <c r="R950" s="15">
        <f t="shared" si="28"/>
        <v>42411.828287037039</v>
      </c>
      <c r="S950" s="15">
        <f t="shared" si="29"/>
        <v>42441.828287037039</v>
      </c>
      <c r="T950">
        <f>YEAR(Table1[[#This Row],[Date Created Conversion]])</f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8">
        <f>ROUND(Table1[[#This Row],[pledged]]/Table1[[#This Row],[goal]],2)</f>
        <v>0.01</v>
      </c>
      <c r="Q951" s="10">
        <f>IFERROR(Table1[[#This Row],[pledged]]/Table1[[#This Row],[backers_count]],0)</f>
        <v>39</v>
      </c>
      <c r="R951" s="15">
        <f t="shared" si="28"/>
        <v>42361.043703703705</v>
      </c>
      <c r="S951" s="15">
        <f t="shared" si="29"/>
        <v>42421.043703703705</v>
      </c>
      <c r="T951">
        <f>YEAR(Table1[[#This Row],[Date Created Conversion]])</f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8">
        <f>ROUND(Table1[[#This Row],[pledged]]/Table1[[#This Row],[goal]],2)</f>
        <v>0.28000000000000003</v>
      </c>
      <c r="Q952" s="10">
        <f>IFERROR(Table1[[#This Row],[pledged]]/Table1[[#This Row],[backers_count]],0)</f>
        <v>58.416666666666664</v>
      </c>
      <c r="R952" s="15">
        <f t="shared" si="28"/>
        <v>42356.750706018516</v>
      </c>
      <c r="S952" s="15">
        <f t="shared" si="29"/>
        <v>42386.750706018516</v>
      </c>
      <c r="T952">
        <f>YEAR(Table1[[#This Row],[Date Created Conversion]])</f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8">
        <f>ROUND(Table1[[#This Row],[pledged]]/Table1[[#This Row],[goal]],2)</f>
        <v>0.38</v>
      </c>
      <c r="Q953" s="10">
        <f>IFERROR(Table1[[#This Row],[pledged]]/Table1[[#This Row],[backers_count]],0)</f>
        <v>158.63636363636363</v>
      </c>
      <c r="R953" s="15">
        <f t="shared" si="28"/>
        <v>42480.653611111105</v>
      </c>
      <c r="S953" s="15">
        <f t="shared" si="29"/>
        <v>42525.653611111105</v>
      </c>
      <c r="T953">
        <f>YEAR(Table1[[#This Row],[Date Created Conversion]])</f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8">
        <f>ROUND(Table1[[#This Row],[pledged]]/Table1[[#This Row],[goal]],2)</f>
        <v>0.4</v>
      </c>
      <c r="Q954" s="10">
        <f>IFERROR(Table1[[#This Row],[pledged]]/Table1[[#This Row],[backers_count]],0)</f>
        <v>99.857142857142861</v>
      </c>
      <c r="R954" s="15">
        <f t="shared" si="28"/>
        <v>42662.613564814819</v>
      </c>
      <c r="S954" s="15">
        <f t="shared" si="29"/>
        <v>42692.655231481483</v>
      </c>
      <c r="T954">
        <f>YEAR(Table1[[#This Row],[Date Created Conversion]])</f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8">
        <f>ROUND(Table1[[#This Row],[pledged]]/Table1[[#This Row],[goal]],2)</f>
        <v>0.01</v>
      </c>
      <c r="Q955" s="10">
        <f>IFERROR(Table1[[#This Row],[pledged]]/Table1[[#This Row],[backers_count]],0)</f>
        <v>25.2</v>
      </c>
      <c r="R955" s="15">
        <f t="shared" si="28"/>
        <v>41999.164340277777</v>
      </c>
      <c r="S955" s="15">
        <f t="shared" si="29"/>
        <v>42029.164340277777</v>
      </c>
      <c r="T955">
        <f>YEAR(Table1[[#This Row],[Date Created Conversion]])</f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8">
        <f>ROUND(Table1[[#This Row],[pledged]]/Table1[[#This Row],[goal]],2)</f>
        <v>0.43</v>
      </c>
      <c r="Q956" s="10">
        <f>IFERROR(Table1[[#This Row],[pledged]]/Table1[[#This Row],[backers_count]],0)</f>
        <v>89.191780821917803</v>
      </c>
      <c r="R956" s="15">
        <f t="shared" si="28"/>
        <v>42194.833784722221</v>
      </c>
      <c r="S956" s="15">
        <f t="shared" si="29"/>
        <v>42236.833784722221</v>
      </c>
      <c r="T956">
        <f>YEAR(Table1[[#This Row],[Date Created Conversion]])</f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8">
        <f>ROUND(Table1[[#This Row],[pledged]]/Table1[[#This Row],[goal]],2)</f>
        <v>0.06</v>
      </c>
      <c r="Q957" s="10">
        <f>IFERROR(Table1[[#This Row],[pledged]]/Table1[[#This Row],[backers_count]],0)</f>
        <v>182.6236559139785</v>
      </c>
      <c r="R957" s="15">
        <f t="shared" si="28"/>
        <v>42586.295138888891</v>
      </c>
      <c r="S957" s="15">
        <f t="shared" si="29"/>
        <v>42626.295138888891</v>
      </c>
      <c r="T957">
        <f>YEAR(Table1[[#This Row],[Date Created Conversion]])</f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8">
        <f>ROUND(Table1[[#This Row],[pledged]]/Table1[[#This Row],[goal]],2)</f>
        <v>0.02</v>
      </c>
      <c r="Q958" s="10">
        <f>IFERROR(Table1[[#This Row],[pledged]]/Table1[[#This Row],[backers_count]],0)</f>
        <v>50.647058823529413</v>
      </c>
      <c r="R958" s="15">
        <f t="shared" si="28"/>
        <v>42060.913877314815</v>
      </c>
      <c r="S958" s="15">
        <f t="shared" si="29"/>
        <v>42120.872210648144</v>
      </c>
      <c r="T958">
        <f>YEAR(Table1[[#This Row],[Date Created Conversion]])</f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8">
        <f>ROUND(Table1[[#This Row],[pledged]]/Table1[[#This Row],[goal]],2)</f>
        <v>0.02</v>
      </c>
      <c r="Q959" s="10">
        <f>IFERROR(Table1[[#This Row],[pledged]]/Table1[[#This Row],[backers_count]],0)</f>
        <v>33.285714285714285</v>
      </c>
      <c r="R959" s="15">
        <f t="shared" si="28"/>
        <v>42660.552465277782</v>
      </c>
      <c r="S959" s="15">
        <f t="shared" si="29"/>
        <v>42691.594131944439</v>
      </c>
      <c r="T959">
        <f>YEAR(Table1[[#This Row],[Date Created Conversion]])</f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8">
        <f>ROUND(Table1[[#This Row],[pledged]]/Table1[[#This Row],[goal]],2)</f>
        <v>0.11</v>
      </c>
      <c r="Q960" s="10">
        <f>IFERROR(Table1[[#This Row],[pledged]]/Table1[[#This Row],[backers_count]],0)</f>
        <v>51.823529411764703</v>
      </c>
      <c r="R960" s="15">
        <f t="shared" si="28"/>
        <v>42082.802812499998</v>
      </c>
      <c r="S960" s="15">
        <f t="shared" si="29"/>
        <v>42104.207638888889</v>
      </c>
      <c r="T960">
        <f>YEAR(Table1[[#This Row],[Date Created Conversion]])</f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8">
        <f>ROUND(Table1[[#This Row],[pledged]]/Table1[[#This Row],[goal]],2)</f>
        <v>0.39</v>
      </c>
      <c r="Q961" s="10">
        <f>IFERROR(Table1[[#This Row],[pledged]]/Table1[[#This Row],[backers_count]],0)</f>
        <v>113.62573099415205</v>
      </c>
      <c r="R961" s="15">
        <f t="shared" si="28"/>
        <v>41993.174363425926</v>
      </c>
      <c r="S961" s="15">
        <f t="shared" si="29"/>
        <v>42023.174363425926</v>
      </c>
      <c r="T961">
        <f>YEAR(Table1[[#This Row],[Date Created Conversion]])</f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8">
        <f>ROUND(Table1[[#This Row],[pledged]]/Table1[[#This Row],[goal]],2)</f>
        <v>0.46</v>
      </c>
      <c r="Q962" s="10">
        <f>IFERROR(Table1[[#This Row],[pledged]]/Table1[[#This Row],[backers_count]],0)</f>
        <v>136.46276595744681</v>
      </c>
      <c r="R962" s="15">
        <f t="shared" ref="R962:R1025" si="30">(((J962/60)/60)/24)+DATE(1970,1,1)</f>
        <v>42766.626793981486</v>
      </c>
      <c r="S962" s="15">
        <f t="shared" ref="S962:S1025" si="31">(((I962/60)/60)/24)+DATE(1970,1,1)</f>
        <v>42808.585127314815</v>
      </c>
      <c r="T962">
        <f>YEAR(Table1[[#This Row],[Date Created Conversion]])</f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8">
        <f>ROUND(Table1[[#This Row],[pledged]]/Table1[[#This Row],[goal]],2)</f>
        <v>0.42</v>
      </c>
      <c r="Q963" s="10">
        <f>IFERROR(Table1[[#This Row],[pledged]]/Table1[[#This Row],[backers_count]],0)</f>
        <v>364.35454545454547</v>
      </c>
      <c r="R963" s="15">
        <f t="shared" si="30"/>
        <v>42740.693692129629</v>
      </c>
      <c r="S963" s="15">
        <f t="shared" si="31"/>
        <v>42786.791666666672</v>
      </c>
      <c r="T963">
        <f>YEAR(Table1[[#This Row],[Date Created Conversion]])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8">
        <f>ROUND(Table1[[#This Row],[pledged]]/Table1[[#This Row],[goal]],2)</f>
        <v>0.28000000000000003</v>
      </c>
      <c r="Q964" s="10">
        <f>IFERROR(Table1[[#This Row],[pledged]]/Table1[[#This Row],[backers_count]],0)</f>
        <v>19.243243243243242</v>
      </c>
      <c r="R964" s="15">
        <f t="shared" si="30"/>
        <v>42373.712418981479</v>
      </c>
      <c r="S964" s="15">
        <f t="shared" si="31"/>
        <v>42411.712418981479</v>
      </c>
      <c r="T964">
        <f>YEAR(Table1[[#This Row],[Date Created Conversion]])</f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8">
        <f>ROUND(Table1[[#This Row],[pledged]]/Table1[[#This Row],[goal]],2)</f>
        <v>0.01</v>
      </c>
      <c r="Q965" s="10">
        <f>IFERROR(Table1[[#This Row],[pledged]]/Table1[[#This Row],[backers_count]],0)</f>
        <v>41.888888888888886</v>
      </c>
      <c r="R965" s="15">
        <f t="shared" si="30"/>
        <v>42625.635636574079</v>
      </c>
      <c r="S965" s="15">
        <f t="shared" si="31"/>
        <v>42660.635636574079</v>
      </c>
      <c r="T965">
        <f>YEAR(Table1[[#This Row],[Date Created Conversion]])</f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8">
        <f>ROUND(Table1[[#This Row],[pledged]]/Table1[[#This Row],[goal]],2)</f>
        <v>0.01</v>
      </c>
      <c r="Q966" s="10">
        <f>IFERROR(Table1[[#This Row],[pledged]]/Table1[[#This Row],[backers_count]],0)</f>
        <v>30.310344827586206</v>
      </c>
      <c r="R966" s="15">
        <f t="shared" si="30"/>
        <v>42208.628692129627</v>
      </c>
      <c r="S966" s="15">
        <f t="shared" si="31"/>
        <v>42248.628692129627</v>
      </c>
      <c r="T966">
        <f>YEAR(Table1[[#This Row],[Date Created Conversion]])</f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8">
        <f>ROUND(Table1[[#This Row],[pledged]]/Table1[[#This Row],[goal]],2)</f>
        <v>0.01</v>
      </c>
      <c r="Q967" s="10">
        <f>IFERROR(Table1[[#This Row],[pledged]]/Table1[[#This Row],[backers_count]],0)</f>
        <v>49.666666666666664</v>
      </c>
      <c r="R967" s="15">
        <f t="shared" si="30"/>
        <v>42637.016736111109</v>
      </c>
      <c r="S967" s="15">
        <f t="shared" si="31"/>
        <v>42669.165972222225</v>
      </c>
      <c r="T967">
        <f>YEAR(Table1[[#This Row],[Date Created Conversion]])</f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8">
        <f>ROUND(Table1[[#This Row],[pledged]]/Table1[[#This Row],[goal]],2)</f>
        <v>0.15</v>
      </c>
      <c r="Q968" s="10">
        <f>IFERROR(Table1[[#This Row],[pledged]]/Table1[[#This Row],[backers_count]],0)</f>
        <v>59.2</v>
      </c>
      <c r="R968" s="15">
        <f t="shared" si="30"/>
        <v>42619.635787037041</v>
      </c>
      <c r="S968" s="15">
        <f t="shared" si="31"/>
        <v>42649.635787037041</v>
      </c>
      <c r="T968">
        <f>YEAR(Table1[[#This Row],[Date Created Conversion]])</f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8">
        <f>ROUND(Table1[[#This Row],[pledged]]/Table1[[#This Row],[goal]],2)</f>
        <v>0.18</v>
      </c>
      <c r="Q969" s="10">
        <f>IFERROR(Table1[[#This Row],[pledged]]/Table1[[#This Row],[backers_count]],0)</f>
        <v>43.97530864197531</v>
      </c>
      <c r="R969" s="15">
        <f t="shared" si="30"/>
        <v>42422.254328703704</v>
      </c>
      <c r="S969" s="15">
        <f t="shared" si="31"/>
        <v>42482.21266203704</v>
      </c>
      <c r="T969">
        <f>YEAR(Table1[[#This Row],[Date Created Conversion]])</f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8">
        <f>ROUND(Table1[[#This Row],[pledged]]/Table1[[#This Row],[goal]],2)</f>
        <v>0.01</v>
      </c>
      <c r="Q970" s="10">
        <f>IFERROR(Table1[[#This Row],[pledged]]/Table1[[#This Row],[backers_count]],0)</f>
        <v>26.5</v>
      </c>
      <c r="R970" s="15">
        <f t="shared" si="30"/>
        <v>41836.847615740742</v>
      </c>
      <c r="S970" s="15">
        <f t="shared" si="31"/>
        <v>41866.847615740742</v>
      </c>
      <c r="T970">
        <f>YEAR(Table1[[#This Row],[Date Created Conversion]])</f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8">
        <f>ROUND(Table1[[#This Row],[pledged]]/Table1[[#This Row],[goal]],2)</f>
        <v>0.47</v>
      </c>
      <c r="Q971" s="10">
        <f>IFERROR(Table1[[#This Row],[pledged]]/Table1[[#This Row],[backers_count]],0)</f>
        <v>1272.7272727272727</v>
      </c>
      <c r="R971" s="15">
        <f t="shared" si="30"/>
        <v>42742.30332175926</v>
      </c>
      <c r="S971" s="15">
        <f t="shared" si="31"/>
        <v>42775.30332175926</v>
      </c>
      <c r="T971">
        <f>YEAR(Table1[[#This Row],[Date Created Conversion]])</f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8">
        <f>ROUND(Table1[[#This Row],[pledged]]/Table1[[#This Row],[goal]],2)</f>
        <v>0.46</v>
      </c>
      <c r="Q972" s="10">
        <f>IFERROR(Table1[[#This Row],[pledged]]/Table1[[#This Row],[backers_count]],0)</f>
        <v>164</v>
      </c>
      <c r="R972" s="15">
        <f t="shared" si="30"/>
        <v>42721.220520833333</v>
      </c>
      <c r="S972" s="15">
        <f t="shared" si="31"/>
        <v>42758.207638888889</v>
      </c>
      <c r="T972">
        <f>YEAR(Table1[[#This Row],[Date Created Conversion]])</f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8">
        <f>ROUND(Table1[[#This Row],[pledged]]/Table1[[#This Row],[goal]],2)</f>
        <v>0</v>
      </c>
      <c r="Q973" s="10">
        <f>IFERROR(Table1[[#This Row],[pledged]]/Table1[[#This Row],[backers_count]],0)</f>
        <v>45.2</v>
      </c>
      <c r="R973" s="15">
        <f t="shared" si="30"/>
        <v>42111.709027777775</v>
      </c>
      <c r="S973" s="15">
        <f t="shared" si="31"/>
        <v>42156.709027777775</v>
      </c>
      <c r="T973">
        <f>YEAR(Table1[[#This Row],[Date Created Conversion]])</f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8">
        <f>ROUND(Table1[[#This Row],[pledged]]/Table1[[#This Row],[goal]],2)</f>
        <v>0.35</v>
      </c>
      <c r="Q974" s="10">
        <f>IFERROR(Table1[[#This Row],[pledged]]/Table1[[#This Row],[backers_count]],0)</f>
        <v>153.88888888888889</v>
      </c>
      <c r="R974" s="15">
        <f t="shared" si="30"/>
        <v>41856.865717592591</v>
      </c>
      <c r="S974" s="15">
        <f t="shared" si="31"/>
        <v>41886.290972222225</v>
      </c>
      <c r="T974">
        <f>YEAR(Table1[[#This Row],[Date Created Conversion]])</f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8">
        <f>ROUND(Table1[[#This Row],[pledged]]/Table1[[#This Row],[goal]],2)</f>
        <v>0.02</v>
      </c>
      <c r="Q975" s="10">
        <f>IFERROR(Table1[[#This Row],[pledged]]/Table1[[#This Row],[backers_count]],0)</f>
        <v>51.375</v>
      </c>
      <c r="R975" s="15">
        <f t="shared" si="30"/>
        <v>42257.014965277776</v>
      </c>
      <c r="S975" s="15">
        <f t="shared" si="31"/>
        <v>42317.056631944448</v>
      </c>
      <c r="T975">
        <f>YEAR(Table1[[#This Row],[Date Created Conversion]])</f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8">
        <f>ROUND(Table1[[#This Row],[pledged]]/Table1[[#This Row],[goal]],2)</f>
        <v>0.01</v>
      </c>
      <c r="Q976" s="10">
        <f>IFERROR(Table1[[#This Row],[pledged]]/Table1[[#This Row],[backers_count]],0)</f>
        <v>93.333333333333329</v>
      </c>
      <c r="R976" s="15">
        <f t="shared" si="30"/>
        <v>42424.749490740738</v>
      </c>
      <c r="S976" s="15">
        <f t="shared" si="31"/>
        <v>42454.707824074074</v>
      </c>
      <c r="T976">
        <f>YEAR(Table1[[#This Row],[Date Created Conversion]])</f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8">
        <f>ROUND(Table1[[#This Row],[pledged]]/Table1[[#This Row],[goal]],2)</f>
        <v>0.03</v>
      </c>
      <c r="Q977" s="10">
        <f>IFERROR(Table1[[#This Row],[pledged]]/Table1[[#This Row],[backers_count]],0)</f>
        <v>108.625</v>
      </c>
      <c r="R977" s="15">
        <f t="shared" si="30"/>
        <v>42489.696585648147</v>
      </c>
      <c r="S977" s="15">
        <f t="shared" si="31"/>
        <v>42549.696585648147</v>
      </c>
      <c r="T977">
        <f>YEAR(Table1[[#This Row],[Date Created Conversion]])</f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8">
        <f>ROUND(Table1[[#This Row],[pledged]]/Table1[[#This Row],[goal]],2)</f>
        <v>0.02</v>
      </c>
      <c r="Q978" s="10">
        <f>IFERROR(Table1[[#This Row],[pledged]]/Table1[[#This Row],[backers_count]],0)</f>
        <v>160.5</v>
      </c>
      <c r="R978" s="15">
        <f t="shared" si="30"/>
        <v>42185.058993055558</v>
      </c>
      <c r="S978" s="15">
        <f t="shared" si="31"/>
        <v>42230.058993055558</v>
      </c>
      <c r="T978">
        <f>YEAR(Table1[[#This Row],[Date Created Conversion]])</f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8">
        <f>ROUND(Table1[[#This Row],[pledged]]/Table1[[#This Row],[goal]],2)</f>
        <v>0.34</v>
      </c>
      <c r="Q979" s="10">
        <f>IFERROR(Table1[[#This Row],[pledged]]/Table1[[#This Row],[backers_count]],0)</f>
        <v>75.75</v>
      </c>
      <c r="R979" s="15">
        <f t="shared" si="30"/>
        <v>42391.942094907412</v>
      </c>
      <c r="S979" s="15">
        <f t="shared" si="31"/>
        <v>42421.942094907412</v>
      </c>
      <c r="T979">
        <f>YEAR(Table1[[#This Row],[Date Created Conversion]])</f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8">
        <f>ROUND(Table1[[#This Row],[pledged]]/Table1[[#This Row],[goal]],2)</f>
        <v>0.56000000000000005</v>
      </c>
      <c r="Q980" s="10">
        <f>IFERROR(Table1[[#This Row],[pledged]]/Table1[[#This Row],[backers_count]],0)</f>
        <v>790.83739837398377</v>
      </c>
      <c r="R980" s="15">
        <f t="shared" si="30"/>
        <v>42395.309039351851</v>
      </c>
      <c r="S980" s="15">
        <f t="shared" si="31"/>
        <v>42425.309039351851</v>
      </c>
      <c r="T980">
        <f>YEAR(Table1[[#This Row],[Date Created Conversion]])</f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8">
        <f>ROUND(Table1[[#This Row],[pledged]]/Table1[[#This Row],[goal]],2)</f>
        <v>0.83</v>
      </c>
      <c r="Q981" s="10">
        <f>IFERROR(Table1[[#This Row],[pledged]]/Table1[[#This Row],[backers_count]],0)</f>
        <v>301.93916666666667</v>
      </c>
      <c r="R981" s="15">
        <f t="shared" si="30"/>
        <v>42506.416990740734</v>
      </c>
      <c r="S981" s="15">
        <f t="shared" si="31"/>
        <v>42541.790972222225</v>
      </c>
      <c r="T981">
        <f>YEAR(Table1[[#This Row],[Date Created Conversion]])</f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8">
        <f>ROUND(Table1[[#This Row],[pledged]]/Table1[[#This Row],[goal]],2)</f>
        <v>0.15</v>
      </c>
      <c r="Q982" s="10">
        <f>IFERROR(Table1[[#This Row],[pledged]]/Table1[[#This Row],[backers_count]],0)</f>
        <v>47.935483870967744</v>
      </c>
      <c r="R982" s="15">
        <f t="shared" si="30"/>
        <v>41928.904189814813</v>
      </c>
      <c r="S982" s="15">
        <f t="shared" si="31"/>
        <v>41973.945856481485</v>
      </c>
      <c r="T982">
        <f>YEAR(Table1[[#This Row],[Date Created Conversion]])</f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8">
        <f>ROUND(Table1[[#This Row],[pledged]]/Table1[[#This Row],[goal]],2)</f>
        <v>0</v>
      </c>
      <c r="Q983" s="10">
        <f>IFERROR(Table1[[#This Row],[pledged]]/Table1[[#This Row],[backers_count]],0)</f>
        <v>2.75</v>
      </c>
      <c r="R983" s="15">
        <f t="shared" si="30"/>
        <v>41830.947013888886</v>
      </c>
      <c r="S983" s="15">
        <f t="shared" si="31"/>
        <v>41860.947013888886</v>
      </c>
      <c r="T983">
        <f>YEAR(Table1[[#This Row],[Date Created Conversion]])</f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8">
        <f>ROUND(Table1[[#This Row],[pledged]]/Table1[[#This Row],[goal]],2)</f>
        <v>0</v>
      </c>
      <c r="Q984" s="10">
        <f>IFERROR(Table1[[#This Row],[pledged]]/Table1[[#This Row],[backers_count]],0)</f>
        <v>1</v>
      </c>
      <c r="R984" s="15">
        <f t="shared" si="30"/>
        <v>42615.753310185188</v>
      </c>
      <c r="S984" s="15">
        <f t="shared" si="31"/>
        <v>42645.753310185188</v>
      </c>
      <c r="T984">
        <f>YEAR(Table1[[#This Row],[Date Created Conversion]])</f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8">
        <f>ROUND(Table1[[#This Row],[pledged]]/Table1[[#This Row],[goal]],2)</f>
        <v>0.3</v>
      </c>
      <c r="Q985" s="10">
        <f>IFERROR(Table1[[#This Row],[pledged]]/Table1[[#This Row],[backers_count]],0)</f>
        <v>171.79329608938548</v>
      </c>
      <c r="R985" s="15">
        <f t="shared" si="30"/>
        <v>42574.667650462965</v>
      </c>
      <c r="S985" s="15">
        <f t="shared" si="31"/>
        <v>42605.870833333334</v>
      </c>
      <c r="T985">
        <f>YEAR(Table1[[#This Row],[Date Created Conversion]])</f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8">
        <f>ROUND(Table1[[#This Row],[pledged]]/Table1[[#This Row],[goal]],2)</f>
        <v>0.01</v>
      </c>
      <c r="Q986" s="10">
        <f>IFERROR(Table1[[#This Row],[pledged]]/Table1[[#This Row],[backers_count]],0)</f>
        <v>35.333333333333336</v>
      </c>
      <c r="R986" s="15">
        <f t="shared" si="30"/>
        <v>42061.11583333333</v>
      </c>
      <c r="S986" s="15">
        <f t="shared" si="31"/>
        <v>42091.074166666673</v>
      </c>
      <c r="T986">
        <f>YEAR(Table1[[#This Row],[Date Created Conversion]])</f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8">
        <f>ROUND(Table1[[#This Row],[pledged]]/Table1[[#This Row],[goal]],2)</f>
        <v>0.06</v>
      </c>
      <c r="Q987" s="10">
        <f>IFERROR(Table1[[#This Row],[pledged]]/Table1[[#This Row],[backers_count]],0)</f>
        <v>82.086956521739125</v>
      </c>
      <c r="R987" s="15">
        <f t="shared" si="30"/>
        <v>42339.967708333337</v>
      </c>
      <c r="S987" s="15">
        <f t="shared" si="31"/>
        <v>42369.958333333328</v>
      </c>
      <c r="T987">
        <f>YEAR(Table1[[#This Row],[Date Created Conversion]])</f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8">
        <f>ROUND(Table1[[#This Row],[pledged]]/Table1[[#This Row],[goal]],2)</f>
        <v>0.13</v>
      </c>
      <c r="Q988" s="10">
        <f>IFERROR(Table1[[#This Row],[pledged]]/Table1[[#This Row],[backers_count]],0)</f>
        <v>110.8695652173913</v>
      </c>
      <c r="R988" s="15">
        <f t="shared" si="30"/>
        <v>42324.767361111109</v>
      </c>
      <c r="S988" s="15">
        <f t="shared" si="31"/>
        <v>42379</v>
      </c>
      <c r="T988">
        <f>YEAR(Table1[[#This Row],[Date Created Conversion]])</f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8">
        <f>ROUND(Table1[[#This Row],[pledged]]/Table1[[#This Row],[goal]],2)</f>
        <v>0.13</v>
      </c>
      <c r="Q989" s="10">
        <f>IFERROR(Table1[[#This Row],[pledged]]/Table1[[#This Row],[backers_count]],0)</f>
        <v>161.21951219512195</v>
      </c>
      <c r="R989" s="15">
        <f t="shared" si="30"/>
        <v>41773.294560185182</v>
      </c>
      <c r="S989" s="15">
        <f t="shared" si="31"/>
        <v>41813.294560185182</v>
      </c>
      <c r="T989">
        <f>YEAR(Table1[[#This Row],[Date Created Conversion]])</f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8">
        <f>ROUND(Table1[[#This Row],[pledged]]/Table1[[#This Row],[goal]],2)</f>
        <v>0</v>
      </c>
      <c r="Q990" s="10">
        <f>IFERROR(Table1[[#This Row],[pledged]]/Table1[[#This Row],[backers_count]],0)</f>
        <v>0</v>
      </c>
      <c r="R990" s="15">
        <f t="shared" si="30"/>
        <v>42614.356770833328</v>
      </c>
      <c r="S990" s="15">
        <f t="shared" si="31"/>
        <v>42644.356770833328</v>
      </c>
      <c r="T990">
        <f>YEAR(Table1[[#This Row],[Date Created Conversion]])</f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8">
        <f>ROUND(Table1[[#This Row],[pledged]]/Table1[[#This Row],[goal]],2)</f>
        <v>0.17</v>
      </c>
      <c r="Q991" s="10">
        <f>IFERROR(Table1[[#This Row],[pledged]]/Table1[[#This Row],[backers_count]],0)</f>
        <v>52.40625</v>
      </c>
      <c r="R991" s="15">
        <f t="shared" si="30"/>
        <v>42611.933969907404</v>
      </c>
      <c r="S991" s="15">
        <f t="shared" si="31"/>
        <v>42641.933969907404</v>
      </c>
      <c r="T991">
        <f>YEAR(Table1[[#This Row],[Date Created Conversion]])</f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8">
        <f>ROUND(Table1[[#This Row],[pledged]]/Table1[[#This Row],[goal]],2)</f>
        <v>0</v>
      </c>
      <c r="Q992" s="10">
        <f>IFERROR(Table1[[#This Row],[pledged]]/Table1[[#This Row],[backers_count]],0)</f>
        <v>13</v>
      </c>
      <c r="R992" s="15">
        <f t="shared" si="30"/>
        <v>41855.784305555557</v>
      </c>
      <c r="S992" s="15">
        <f t="shared" si="31"/>
        <v>41885.784305555557</v>
      </c>
      <c r="T992">
        <f>YEAR(Table1[[#This Row],[Date Created Conversion]])</f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8">
        <f>ROUND(Table1[[#This Row],[pledged]]/Table1[[#This Row],[goal]],2)</f>
        <v>0.04</v>
      </c>
      <c r="Q993" s="10">
        <f>IFERROR(Table1[[#This Row],[pledged]]/Table1[[#This Row],[backers_count]],0)</f>
        <v>30.285714285714285</v>
      </c>
      <c r="R993" s="15">
        <f t="shared" si="30"/>
        <v>42538.75680555556</v>
      </c>
      <c r="S993" s="15">
        <f t="shared" si="31"/>
        <v>42563.785416666666</v>
      </c>
      <c r="T993">
        <f>YEAR(Table1[[#This Row],[Date Created Conversion]])</f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8">
        <f>ROUND(Table1[[#This Row],[pledged]]/Table1[[#This Row],[goal]],2)</f>
        <v>0</v>
      </c>
      <c r="Q994" s="10">
        <f>IFERROR(Table1[[#This Row],[pledged]]/Table1[[#This Row],[backers_count]],0)</f>
        <v>116.75</v>
      </c>
      <c r="R994" s="15">
        <f t="shared" si="30"/>
        <v>42437.924988425926</v>
      </c>
      <c r="S994" s="15">
        <f t="shared" si="31"/>
        <v>42497.883321759262</v>
      </c>
      <c r="T994">
        <f>YEAR(Table1[[#This Row],[Date Created Conversion]])</f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8">
        <f>ROUND(Table1[[#This Row],[pledged]]/Table1[[#This Row],[goal]],2)</f>
        <v>0.25</v>
      </c>
      <c r="Q995" s="10">
        <f>IFERROR(Table1[[#This Row],[pledged]]/Table1[[#This Row],[backers_count]],0)</f>
        <v>89.59693877551021</v>
      </c>
      <c r="R995" s="15">
        <f t="shared" si="30"/>
        <v>42652.964907407411</v>
      </c>
      <c r="S995" s="15">
        <f t="shared" si="31"/>
        <v>42686.208333333328</v>
      </c>
      <c r="T995">
        <f>YEAR(Table1[[#This Row],[Date Created Conversion]])</f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8">
        <f>ROUND(Table1[[#This Row],[pledged]]/Table1[[#This Row],[goal]],2)</f>
        <v>0.02</v>
      </c>
      <c r="Q996" s="10">
        <f>IFERROR(Table1[[#This Row],[pledged]]/Table1[[#This Row],[backers_count]],0)</f>
        <v>424.45454545454544</v>
      </c>
      <c r="R996" s="15">
        <f t="shared" si="30"/>
        <v>41921.263078703705</v>
      </c>
      <c r="S996" s="15">
        <f t="shared" si="31"/>
        <v>41973.957638888889</v>
      </c>
      <c r="T996">
        <f>YEAR(Table1[[#This Row],[Date Created Conversion]])</f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8">
        <f>ROUND(Table1[[#This Row],[pledged]]/Table1[[#This Row],[goal]],2)</f>
        <v>7.0000000000000007E-2</v>
      </c>
      <c r="Q997" s="10">
        <f>IFERROR(Table1[[#This Row],[pledged]]/Table1[[#This Row],[backers_count]],0)</f>
        <v>80.666666666666671</v>
      </c>
      <c r="R997" s="15">
        <f t="shared" si="30"/>
        <v>41947.940740740742</v>
      </c>
      <c r="S997" s="15">
        <f t="shared" si="31"/>
        <v>41972.666666666672</v>
      </c>
      <c r="T997">
        <f>YEAR(Table1[[#This Row],[Date Created Conversion]])</f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8">
        <f>ROUND(Table1[[#This Row],[pledged]]/Table1[[#This Row],[goal]],2)</f>
        <v>0.02</v>
      </c>
      <c r="Q998" s="10">
        <f>IFERROR(Table1[[#This Row],[pledged]]/Table1[[#This Row],[backers_count]],0)</f>
        <v>13</v>
      </c>
      <c r="R998" s="15">
        <f t="shared" si="30"/>
        <v>41817.866435185184</v>
      </c>
      <c r="S998" s="15">
        <f t="shared" si="31"/>
        <v>41847.643750000003</v>
      </c>
      <c r="T998">
        <f>YEAR(Table1[[#This Row],[Date Created Conversion]])</f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8">
        <f>ROUND(Table1[[#This Row],[pledged]]/Table1[[#This Row],[goal]],2)</f>
        <v>0.01</v>
      </c>
      <c r="Q999" s="10">
        <f>IFERROR(Table1[[#This Row],[pledged]]/Table1[[#This Row],[backers_count]],0)</f>
        <v>8.125</v>
      </c>
      <c r="R999" s="15">
        <f t="shared" si="30"/>
        <v>41941.10297453704</v>
      </c>
      <c r="S999" s="15">
        <f t="shared" si="31"/>
        <v>41971.144641203704</v>
      </c>
      <c r="T999">
        <f>YEAR(Table1[[#This Row],[Date Created Conversion]])</f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8">
        <f>ROUND(Table1[[#This Row],[pledged]]/Table1[[#This Row],[goal]],2)</f>
        <v>0.59</v>
      </c>
      <c r="Q1000" s="10">
        <f>IFERROR(Table1[[#This Row],[pledged]]/Table1[[#This Row],[backers_count]],0)</f>
        <v>153.42794759825327</v>
      </c>
      <c r="R1000" s="15">
        <f t="shared" si="30"/>
        <v>42282.168993055559</v>
      </c>
      <c r="S1000" s="15">
        <f t="shared" si="31"/>
        <v>42327.210659722223</v>
      </c>
      <c r="T1000">
        <f>YEAR(Table1[[#This Row],[Date Created Conversion]])</f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8">
        <f>ROUND(Table1[[#This Row],[pledged]]/Table1[[#This Row],[goal]],2)</f>
        <v>0.08</v>
      </c>
      <c r="Q1001" s="10">
        <f>IFERROR(Table1[[#This Row],[pledged]]/Table1[[#This Row],[backers_count]],0)</f>
        <v>292.07499999999999</v>
      </c>
      <c r="R1001" s="15">
        <f t="shared" si="30"/>
        <v>41926.29965277778</v>
      </c>
      <c r="S1001" s="15">
        <f t="shared" si="31"/>
        <v>41956.334722222222</v>
      </c>
      <c r="T1001">
        <f>YEAR(Table1[[#This Row],[Date Created Conversion]])</f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8">
        <f>ROUND(Table1[[#This Row],[pledged]]/Table1[[#This Row],[goal]],2)</f>
        <v>0.02</v>
      </c>
      <c r="Q1002" s="10">
        <f>IFERROR(Table1[[#This Row],[pledged]]/Table1[[#This Row],[backers_count]],0)</f>
        <v>3304</v>
      </c>
      <c r="R1002" s="15">
        <f t="shared" si="30"/>
        <v>42749.059722222228</v>
      </c>
      <c r="S1002" s="15">
        <f t="shared" si="31"/>
        <v>42809.018055555556</v>
      </c>
      <c r="T1002">
        <f>YEAR(Table1[[#This Row],[Date Created Conversion]])</f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8">
        <f>ROUND(Table1[[#This Row],[pledged]]/Table1[[#This Row],[goal]],2)</f>
        <v>1.04</v>
      </c>
      <c r="Q1003" s="10">
        <f>IFERROR(Table1[[#This Row],[pledged]]/Table1[[#This Row],[backers_count]],0)</f>
        <v>1300</v>
      </c>
      <c r="R1003" s="15">
        <f t="shared" si="30"/>
        <v>42720.720057870371</v>
      </c>
      <c r="S1003" s="15">
        <f t="shared" si="31"/>
        <v>42765.720057870371</v>
      </c>
      <c r="T1003">
        <f>YEAR(Table1[[#This Row],[Date Created Conversion]])</f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8">
        <f>ROUND(Table1[[#This Row],[pledged]]/Table1[[#This Row],[goal]],2)</f>
        <v>0.3</v>
      </c>
      <c r="Q1004" s="10">
        <f>IFERROR(Table1[[#This Row],[pledged]]/Table1[[#This Row],[backers_count]],0)</f>
        <v>134.54545454545453</v>
      </c>
      <c r="R1004" s="15">
        <f t="shared" si="30"/>
        <v>42325.684189814812</v>
      </c>
      <c r="S1004" s="15">
        <f t="shared" si="31"/>
        <v>42355.249305555553</v>
      </c>
      <c r="T1004">
        <f>YEAR(Table1[[#This Row],[Date Created Conversion]])</f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8">
        <f>ROUND(Table1[[#This Row],[pledged]]/Table1[[#This Row],[goal]],2)</f>
        <v>0.16</v>
      </c>
      <c r="Q1005" s="10">
        <f>IFERROR(Table1[[#This Row],[pledged]]/Table1[[#This Row],[backers_count]],0)</f>
        <v>214.06666666666666</v>
      </c>
      <c r="R1005" s="15">
        <f t="shared" si="30"/>
        <v>42780.709039351852</v>
      </c>
      <c r="S1005" s="15">
        <f t="shared" si="31"/>
        <v>42810.667372685188</v>
      </c>
      <c r="T1005">
        <f>YEAR(Table1[[#This Row],[Date Created Conversion]])</f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8">
        <f>ROUND(Table1[[#This Row],[pledged]]/Table1[[#This Row],[goal]],2)</f>
        <v>0.82</v>
      </c>
      <c r="Q1006" s="10">
        <f>IFERROR(Table1[[#This Row],[pledged]]/Table1[[#This Row],[backers_count]],0)</f>
        <v>216.33684210526314</v>
      </c>
      <c r="R1006" s="15">
        <f t="shared" si="30"/>
        <v>42388.708645833336</v>
      </c>
      <c r="S1006" s="15">
        <f t="shared" si="31"/>
        <v>42418.708645833336</v>
      </c>
      <c r="T1006">
        <f>YEAR(Table1[[#This Row],[Date Created Conversion]])</f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8">
        <f>ROUND(Table1[[#This Row],[pledged]]/Table1[[#This Row],[goal]],2)</f>
        <v>0.75</v>
      </c>
      <c r="Q1007" s="10">
        <f>IFERROR(Table1[[#This Row],[pledged]]/Table1[[#This Row],[backers_count]],0)</f>
        <v>932.31055900621118</v>
      </c>
      <c r="R1007" s="15">
        <f t="shared" si="30"/>
        <v>42276.624803240738</v>
      </c>
      <c r="S1007" s="15">
        <f t="shared" si="31"/>
        <v>42307.624803240738</v>
      </c>
      <c r="T1007">
        <f>YEAR(Table1[[#This Row],[Date Created Conversion]])</f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8">
        <f>ROUND(Table1[[#This Row],[pledged]]/Table1[[#This Row],[goal]],2)</f>
        <v>0.06</v>
      </c>
      <c r="Q1008" s="10">
        <f>IFERROR(Table1[[#This Row],[pledged]]/Table1[[#This Row],[backers_count]],0)</f>
        <v>29.25</v>
      </c>
      <c r="R1008" s="15">
        <f t="shared" si="30"/>
        <v>41977.040185185186</v>
      </c>
      <c r="S1008" s="15">
        <f t="shared" si="31"/>
        <v>41985.299305555556</v>
      </c>
      <c r="T1008">
        <f>YEAR(Table1[[#This Row],[Date Created Conversion]])</f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8">
        <f>ROUND(Table1[[#This Row],[pledged]]/Table1[[#This Row],[goal]],2)</f>
        <v>0.44</v>
      </c>
      <c r="Q1009" s="10">
        <f>IFERROR(Table1[[#This Row],[pledged]]/Table1[[#This Row],[backers_count]],0)</f>
        <v>174.94736842105263</v>
      </c>
      <c r="R1009" s="15">
        <f t="shared" si="30"/>
        <v>42676.583599537036</v>
      </c>
      <c r="S1009" s="15">
        <f t="shared" si="31"/>
        <v>42718.6252662037</v>
      </c>
      <c r="T1009">
        <f>YEAR(Table1[[#This Row],[Date Created Conversion]])</f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8">
        <f>ROUND(Table1[[#This Row],[pledged]]/Table1[[#This Row],[goal]],2)</f>
        <v>0</v>
      </c>
      <c r="Q1010" s="10">
        <f>IFERROR(Table1[[#This Row],[pledged]]/Table1[[#This Row],[backers_count]],0)</f>
        <v>250</v>
      </c>
      <c r="R1010" s="15">
        <f t="shared" si="30"/>
        <v>42702.809201388889</v>
      </c>
      <c r="S1010" s="15">
        <f t="shared" si="31"/>
        <v>42732.809201388889</v>
      </c>
      <c r="T1010">
        <f>YEAR(Table1[[#This Row],[Date Created Conversion]])</f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8">
        <f>ROUND(Table1[[#This Row],[pledged]]/Table1[[#This Row],[goal]],2)</f>
        <v>0.13</v>
      </c>
      <c r="Q1011" s="10">
        <f>IFERROR(Table1[[#This Row],[pledged]]/Table1[[#This Row],[backers_count]],0)</f>
        <v>65</v>
      </c>
      <c r="R1011" s="15">
        <f t="shared" si="30"/>
        <v>42510.604699074072</v>
      </c>
      <c r="S1011" s="15">
        <f t="shared" si="31"/>
        <v>42540.604699074072</v>
      </c>
      <c r="T1011">
        <f>YEAR(Table1[[#This Row],[Date Created Conversion]])</f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8">
        <f>ROUND(Table1[[#This Row],[pledged]]/Table1[[#This Row],[goal]],2)</f>
        <v>0</v>
      </c>
      <c r="Q1012" s="10">
        <f>IFERROR(Table1[[#This Row],[pledged]]/Table1[[#This Row],[backers_count]],0)</f>
        <v>55</v>
      </c>
      <c r="R1012" s="15">
        <f t="shared" si="30"/>
        <v>42561.829421296294</v>
      </c>
      <c r="S1012" s="15">
        <f t="shared" si="31"/>
        <v>42618.124305555553</v>
      </c>
      <c r="T1012">
        <f>YEAR(Table1[[#This Row],[Date Created Conversion]])</f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8">
        <f>ROUND(Table1[[#This Row],[pledged]]/Table1[[#This Row],[goal]],2)</f>
        <v>0</v>
      </c>
      <c r="Q1013" s="10">
        <f>IFERROR(Table1[[#This Row],[pledged]]/Table1[[#This Row],[backers_count]],0)</f>
        <v>75</v>
      </c>
      <c r="R1013" s="15">
        <f t="shared" si="30"/>
        <v>41946.898090277777</v>
      </c>
      <c r="S1013" s="15">
        <f t="shared" si="31"/>
        <v>41991.898090277777</v>
      </c>
      <c r="T1013">
        <f>YEAR(Table1[[#This Row],[Date Created Conversion]])</f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8">
        <f>ROUND(Table1[[#This Row],[pledged]]/Table1[[#This Row],[goal]],2)</f>
        <v>215.35</v>
      </c>
      <c r="Q1014" s="10">
        <f>IFERROR(Table1[[#This Row],[pledged]]/Table1[[#This Row],[backers_count]],0)</f>
        <v>1389.3561935483872</v>
      </c>
      <c r="R1014" s="15">
        <f t="shared" si="30"/>
        <v>42714.440416666665</v>
      </c>
      <c r="S1014" s="15">
        <f t="shared" si="31"/>
        <v>42759.440416666665</v>
      </c>
      <c r="T1014">
        <f>YEAR(Table1[[#This Row],[Date Created Conversion]])</f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8">
        <f>ROUND(Table1[[#This Row],[pledged]]/Table1[[#This Row],[goal]],2)</f>
        <v>0.35</v>
      </c>
      <c r="Q1015" s="10">
        <f>IFERROR(Table1[[#This Row],[pledged]]/Table1[[#This Row],[backers_count]],0)</f>
        <v>95.911111111111111</v>
      </c>
      <c r="R1015" s="15">
        <f t="shared" si="30"/>
        <v>42339.833981481483</v>
      </c>
      <c r="S1015" s="15">
        <f t="shared" si="31"/>
        <v>42367.833333333328</v>
      </c>
      <c r="T1015">
        <f>YEAR(Table1[[#This Row],[Date Created Conversion]])</f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8">
        <f>ROUND(Table1[[#This Row],[pledged]]/Table1[[#This Row],[goal]],2)</f>
        <v>0.31</v>
      </c>
      <c r="Q1016" s="10">
        <f>IFERROR(Table1[[#This Row],[pledged]]/Table1[[#This Row],[backers_count]],0)</f>
        <v>191.25</v>
      </c>
      <c r="R1016" s="15">
        <f t="shared" si="30"/>
        <v>41955.002488425926</v>
      </c>
      <c r="S1016" s="15">
        <f t="shared" si="31"/>
        <v>42005.002488425926</v>
      </c>
      <c r="T1016">
        <f>YEAR(Table1[[#This Row],[Date Created Conversion]])</f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8">
        <f>ROUND(Table1[[#This Row],[pledged]]/Table1[[#This Row],[goal]],2)</f>
        <v>0.03</v>
      </c>
      <c r="Q1017" s="10">
        <f>IFERROR(Table1[[#This Row],[pledged]]/Table1[[#This Row],[backers_count]],0)</f>
        <v>40</v>
      </c>
      <c r="R1017" s="15">
        <f t="shared" si="30"/>
        <v>42303.878414351857</v>
      </c>
      <c r="S1017" s="15">
        <f t="shared" si="31"/>
        <v>42333.920081018514</v>
      </c>
      <c r="T1017">
        <f>YEAR(Table1[[#This Row],[Date Created Conversion]])</f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8">
        <f>ROUND(Table1[[#This Row],[pledged]]/Table1[[#This Row],[goal]],2)</f>
        <v>0.03</v>
      </c>
      <c r="Q1018" s="10">
        <f>IFERROR(Table1[[#This Row],[pledged]]/Table1[[#This Row],[backers_count]],0)</f>
        <v>74.78947368421052</v>
      </c>
      <c r="R1018" s="15">
        <f t="shared" si="30"/>
        <v>42422.107129629629</v>
      </c>
      <c r="S1018" s="15">
        <f t="shared" si="31"/>
        <v>42467.065462962957</v>
      </c>
      <c r="T1018">
        <f>YEAR(Table1[[#This Row],[Date Created Conversion]])</f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8">
        <f>ROUND(Table1[[#This Row],[pledged]]/Table1[[#This Row],[goal]],2)</f>
        <v>0.23</v>
      </c>
      <c r="Q1019" s="10">
        <f>IFERROR(Table1[[#This Row],[pledged]]/Table1[[#This Row],[backers_count]],0)</f>
        <v>161.11830985915492</v>
      </c>
      <c r="R1019" s="15">
        <f t="shared" si="30"/>
        <v>42289.675173611111</v>
      </c>
      <c r="S1019" s="15">
        <f t="shared" si="31"/>
        <v>42329.716840277775</v>
      </c>
      <c r="T1019">
        <f>YEAR(Table1[[#This Row],[Date Created Conversion]])</f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8">
        <f>ROUND(Table1[[#This Row],[pledged]]/Table1[[#This Row],[goal]],2)</f>
        <v>0.03</v>
      </c>
      <c r="Q1020" s="10">
        <f>IFERROR(Table1[[#This Row],[pledged]]/Table1[[#This Row],[backers_count]],0)</f>
        <v>88.714285714285708</v>
      </c>
      <c r="R1020" s="15">
        <f t="shared" si="30"/>
        <v>42535.492280092592</v>
      </c>
      <c r="S1020" s="15">
        <f t="shared" si="31"/>
        <v>42565.492280092592</v>
      </c>
      <c r="T1020">
        <f>YEAR(Table1[[#This Row],[Date Created Conversion]])</f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8">
        <f>ROUND(Table1[[#This Row],[pledged]]/Table1[[#This Row],[goal]],2)</f>
        <v>0.47</v>
      </c>
      <c r="Q1021" s="10">
        <f>IFERROR(Table1[[#This Row],[pledged]]/Table1[[#This Row],[backers_count]],0)</f>
        <v>53.25</v>
      </c>
      <c r="R1021" s="15">
        <f t="shared" si="30"/>
        <v>42009.973946759259</v>
      </c>
      <c r="S1021" s="15">
        <f t="shared" si="31"/>
        <v>42039.973946759259</v>
      </c>
      <c r="T1021">
        <f>YEAR(Table1[[#This Row],[Date Created Conversion]])</f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8">
        <f>ROUND(Table1[[#This Row],[pledged]]/Table1[[#This Row],[goal]],2)</f>
        <v>2.06</v>
      </c>
      <c r="Q1022" s="10">
        <f>IFERROR(Table1[[#This Row],[pledged]]/Table1[[#This Row],[backers_count]],0)</f>
        <v>106.2</v>
      </c>
      <c r="R1022" s="15">
        <f t="shared" si="30"/>
        <v>42127.069548611107</v>
      </c>
      <c r="S1022" s="15">
        <f t="shared" si="31"/>
        <v>42157.032638888893</v>
      </c>
      <c r="T1022">
        <f>YEAR(Table1[[#This Row],[Date Created Conversion]])</f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8">
        <f>ROUND(Table1[[#This Row],[pledged]]/Table1[[#This Row],[goal]],2)</f>
        <v>3.52</v>
      </c>
      <c r="Q1023" s="10">
        <f>IFERROR(Table1[[#This Row],[pledged]]/Table1[[#This Row],[backers_count]],0)</f>
        <v>22.079728033472804</v>
      </c>
      <c r="R1023" s="15">
        <f t="shared" si="30"/>
        <v>42271.251979166671</v>
      </c>
      <c r="S1023" s="15">
        <f t="shared" si="31"/>
        <v>42294.166666666672</v>
      </c>
      <c r="T1023">
        <f>YEAR(Table1[[#This Row],[Date Created Conversion]])</f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8">
        <f>ROUND(Table1[[#This Row],[pledged]]/Table1[[#This Row],[goal]],2)</f>
        <v>1.1499999999999999</v>
      </c>
      <c r="Q1024" s="10">
        <f>IFERROR(Table1[[#This Row],[pledged]]/Table1[[#This Row],[backers_count]],0)</f>
        <v>31.054054054054053</v>
      </c>
      <c r="R1024" s="15">
        <f t="shared" si="30"/>
        <v>42111.646724537044</v>
      </c>
      <c r="S1024" s="15">
        <f t="shared" si="31"/>
        <v>42141.646724537044</v>
      </c>
      <c r="T1024">
        <f>YEAR(Table1[[#This Row],[Date Created Conversion]])</f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8">
        <f>ROUND(Table1[[#This Row],[pledged]]/Table1[[#This Row],[goal]],2)</f>
        <v>2.37</v>
      </c>
      <c r="Q1025" s="10">
        <f>IFERROR(Table1[[#This Row],[pledged]]/Table1[[#This Row],[backers_count]],0)</f>
        <v>36.206106870229007</v>
      </c>
      <c r="R1025" s="15">
        <f t="shared" si="30"/>
        <v>42145.919687500005</v>
      </c>
      <c r="S1025" s="15">
        <f t="shared" si="31"/>
        <v>42175.919687500005</v>
      </c>
      <c r="T1025">
        <f>YEAR(Table1[[#This Row],[Date Created Conversion]])</f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8">
        <f>ROUND(Table1[[#This Row],[pledged]]/Table1[[#This Row],[goal]],2)</f>
        <v>1.19</v>
      </c>
      <c r="Q1026" s="10">
        <f>IFERROR(Table1[[#This Row],[pledged]]/Table1[[#This Row],[backers_count]],0)</f>
        <v>388.9762295081967</v>
      </c>
      <c r="R1026" s="15">
        <f t="shared" ref="R1026:R1089" si="32">(((J1026/60)/60)/24)+DATE(1970,1,1)</f>
        <v>42370.580590277779</v>
      </c>
      <c r="S1026" s="15">
        <f t="shared" ref="S1026:S1089" si="33">(((I1026/60)/60)/24)+DATE(1970,1,1)</f>
        <v>42400.580590277779</v>
      </c>
      <c r="T1026">
        <f>YEAR(Table1[[#This Row],[Date Created Conversion]])</f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8">
        <f>ROUND(Table1[[#This Row],[pledged]]/Table1[[#This Row],[goal]],2)</f>
        <v>1.1000000000000001</v>
      </c>
      <c r="Q1027" s="10">
        <f>IFERROR(Table1[[#This Row],[pledged]]/Table1[[#This Row],[backers_count]],0)</f>
        <v>71.848571428571432</v>
      </c>
      <c r="R1027" s="15">
        <f t="shared" si="32"/>
        <v>42049.833761574075</v>
      </c>
      <c r="S1027" s="15">
        <f t="shared" si="33"/>
        <v>42079.792094907403</v>
      </c>
      <c r="T1027">
        <f>YEAR(Table1[[#This Row],[Date Created Conversion]])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8">
        <f>ROUND(Table1[[#This Row],[pledged]]/Table1[[#This Row],[goal]],2)</f>
        <v>1</v>
      </c>
      <c r="Q1028" s="10">
        <f>IFERROR(Table1[[#This Row],[pledged]]/Table1[[#This Row],[backers_count]],0)</f>
        <v>57.381803278688523</v>
      </c>
      <c r="R1028" s="15">
        <f t="shared" si="32"/>
        <v>42426.407592592594</v>
      </c>
      <c r="S1028" s="15">
        <f t="shared" si="33"/>
        <v>42460.365925925929</v>
      </c>
      <c r="T1028">
        <f>YEAR(Table1[[#This Row],[Date Created Conversion]])</f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8">
        <f>ROUND(Table1[[#This Row],[pledged]]/Table1[[#This Row],[goal]],2)</f>
        <v>1.03</v>
      </c>
      <c r="Q1029" s="10">
        <f>IFERROR(Table1[[#This Row],[pledged]]/Table1[[#This Row],[backers_count]],0)</f>
        <v>69.666666666666671</v>
      </c>
      <c r="R1029" s="15">
        <f t="shared" si="32"/>
        <v>41905.034108796295</v>
      </c>
      <c r="S1029" s="15">
        <f t="shared" si="33"/>
        <v>41935.034108796295</v>
      </c>
      <c r="T1029">
        <f>YEAR(Table1[[#This Row],[Date Created Conversion]])</f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8">
        <f>ROUND(Table1[[#This Row],[pledged]]/Table1[[#This Row],[goal]],2)</f>
        <v>1.17</v>
      </c>
      <c r="Q1030" s="10">
        <f>IFERROR(Table1[[#This Row],[pledged]]/Table1[[#This Row],[backers_count]],0)</f>
        <v>45.988235294117644</v>
      </c>
      <c r="R1030" s="15">
        <f t="shared" si="32"/>
        <v>42755.627372685187</v>
      </c>
      <c r="S1030" s="15">
        <f t="shared" si="33"/>
        <v>42800.833333333328</v>
      </c>
      <c r="T1030">
        <f>YEAR(Table1[[#This Row],[Date Created Conversion]])</f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8">
        <f>ROUND(Table1[[#This Row],[pledged]]/Table1[[#This Row],[goal]],2)</f>
        <v>1.1200000000000001</v>
      </c>
      <c r="Q1031" s="10">
        <f>IFERROR(Table1[[#This Row],[pledged]]/Table1[[#This Row],[backers_count]],0)</f>
        <v>79.262411347517727</v>
      </c>
      <c r="R1031" s="15">
        <f t="shared" si="32"/>
        <v>42044.711886574078</v>
      </c>
      <c r="S1031" s="15">
        <f t="shared" si="33"/>
        <v>42098.915972222225</v>
      </c>
      <c r="T1031">
        <f>YEAR(Table1[[#This Row],[Date Created Conversion]])</f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8">
        <f>ROUND(Table1[[#This Row],[pledged]]/Table1[[#This Row],[goal]],2)</f>
        <v>3.42</v>
      </c>
      <c r="Q1032" s="10">
        <f>IFERROR(Table1[[#This Row],[pledged]]/Table1[[#This Row],[backers_count]],0)</f>
        <v>43.031446540880502</v>
      </c>
      <c r="R1032" s="15">
        <f t="shared" si="32"/>
        <v>42611.483206018514</v>
      </c>
      <c r="S1032" s="15">
        <f t="shared" si="33"/>
        <v>42625.483206018514</v>
      </c>
      <c r="T1032">
        <f>YEAR(Table1[[#This Row],[Date Created Conversion]])</f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8">
        <f>ROUND(Table1[[#This Row],[pledged]]/Table1[[#This Row],[goal]],2)</f>
        <v>1.07</v>
      </c>
      <c r="Q1033" s="10">
        <f>IFERROR(Table1[[#This Row],[pledged]]/Table1[[#This Row],[backers_count]],0)</f>
        <v>108.48484848484848</v>
      </c>
      <c r="R1033" s="15">
        <f t="shared" si="32"/>
        <v>42324.764004629629</v>
      </c>
      <c r="S1033" s="15">
        <f t="shared" si="33"/>
        <v>42354.764004629629</v>
      </c>
      <c r="T1033">
        <f>YEAR(Table1[[#This Row],[Date Created Conversion]])</f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8">
        <f>ROUND(Table1[[#This Row],[pledged]]/Table1[[#This Row],[goal]],2)</f>
        <v>1.08</v>
      </c>
      <c r="Q1034" s="10">
        <f>IFERROR(Table1[[#This Row],[pledged]]/Table1[[#This Row],[backers_count]],0)</f>
        <v>61.029583333333335</v>
      </c>
      <c r="R1034" s="15">
        <f t="shared" si="32"/>
        <v>42514.666956018518</v>
      </c>
      <c r="S1034" s="15">
        <f t="shared" si="33"/>
        <v>42544.666956018518</v>
      </c>
      <c r="T1034">
        <f>YEAR(Table1[[#This Row],[Date Created Conversion]])</f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8">
        <f>ROUND(Table1[[#This Row],[pledged]]/Table1[[#This Row],[goal]],2)</f>
        <v>1.03</v>
      </c>
      <c r="Q1035" s="10">
        <f>IFERROR(Table1[[#This Row],[pledged]]/Table1[[#This Row],[backers_count]],0)</f>
        <v>50.592592592592595</v>
      </c>
      <c r="R1035" s="15">
        <f t="shared" si="32"/>
        <v>42688.732407407413</v>
      </c>
      <c r="S1035" s="15">
        <f t="shared" si="33"/>
        <v>42716.732407407413</v>
      </c>
      <c r="T1035">
        <f>YEAR(Table1[[#This Row],[Date Created Conversion]])</f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8">
        <f>ROUND(Table1[[#This Row],[pledged]]/Table1[[#This Row],[goal]],2)</f>
        <v>1.3</v>
      </c>
      <c r="Q1036" s="10">
        <f>IFERROR(Table1[[#This Row],[pledged]]/Table1[[#This Row],[backers_count]],0)</f>
        <v>39.157168674698795</v>
      </c>
      <c r="R1036" s="15">
        <f t="shared" si="32"/>
        <v>42555.166712962964</v>
      </c>
      <c r="S1036" s="15">
        <f t="shared" si="33"/>
        <v>42587.165972222225</v>
      </c>
      <c r="T1036">
        <f>YEAR(Table1[[#This Row],[Date Created Conversion]])</f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8">
        <f>ROUND(Table1[[#This Row],[pledged]]/Table1[[#This Row],[goal]],2)</f>
        <v>1.08</v>
      </c>
      <c r="Q1037" s="10">
        <f>IFERROR(Table1[[#This Row],[pledged]]/Table1[[#This Row],[backers_count]],0)</f>
        <v>65.15789473684211</v>
      </c>
      <c r="R1037" s="15">
        <f t="shared" si="32"/>
        <v>42016.641435185185</v>
      </c>
      <c r="S1037" s="15">
        <f t="shared" si="33"/>
        <v>42046.641435185185</v>
      </c>
      <c r="T1037">
        <f>YEAR(Table1[[#This Row],[Date Created Conversion]])</f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8">
        <f>ROUND(Table1[[#This Row],[pledged]]/Table1[[#This Row],[goal]],2)</f>
        <v>1.1200000000000001</v>
      </c>
      <c r="Q1038" s="10">
        <f>IFERROR(Table1[[#This Row],[pledged]]/Table1[[#This Row],[backers_count]],0)</f>
        <v>23.963127962085309</v>
      </c>
      <c r="R1038" s="15">
        <f t="shared" si="32"/>
        <v>41249.448958333334</v>
      </c>
      <c r="S1038" s="15">
        <f t="shared" si="33"/>
        <v>41281.333333333336</v>
      </c>
      <c r="T1038">
        <f>YEAR(Table1[[#This Row],[Date Created Conversion]])</f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8">
        <f>ROUND(Table1[[#This Row],[pledged]]/Table1[[#This Row],[goal]],2)</f>
        <v>1.02</v>
      </c>
      <c r="Q1039" s="10">
        <f>IFERROR(Table1[[#This Row],[pledged]]/Table1[[#This Row],[backers_count]],0)</f>
        <v>48.61904761904762</v>
      </c>
      <c r="R1039" s="15">
        <f t="shared" si="32"/>
        <v>42119.822476851856</v>
      </c>
      <c r="S1039" s="15">
        <f t="shared" si="33"/>
        <v>42142.208333333328</v>
      </c>
      <c r="T1039">
        <f>YEAR(Table1[[#This Row],[Date Created Conversion]])</f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8">
        <f>ROUND(Table1[[#This Row],[pledged]]/Table1[[#This Row],[goal]],2)</f>
        <v>1.45</v>
      </c>
      <c r="Q1040" s="10">
        <f>IFERROR(Table1[[#This Row],[pledged]]/Table1[[#This Row],[backers_count]],0)</f>
        <v>35.73770491803279</v>
      </c>
      <c r="R1040" s="15">
        <f t="shared" si="32"/>
        <v>42418.231747685189</v>
      </c>
      <c r="S1040" s="15">
        <f t="shared" si="33"/>
        <v>42448.190081018518</v>
      </c>
      <c r="T1040">
        <f>YEAR(Table1[[#This Row],[Date Created Conversion]])</f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8">
        <f>ROUND(Table1[[#This Row],[pledged]]/Table1[[#This Row],[goal]],2)</f>
        <v>1.28</v>
      </c>
      <c r="Q1041" s="10">
        <f>IFERROR(Table1[[#This Row],[pledged]]/Table1[[#This Row],[backers_count]],0)</f>
        <v>21.366666666666667</v>
      </c>
      <c r="R1041" s="15">
        <f t="shared" si="32"/>
        <v>42692.109328703707</v>
      </c>
      <c r="S1041" s="15">
        <f t="shared" si="33"/>
        <v>42717.332638888889</v>
      </c>
      <c r="T1041">
        <f>YEAR(Table1[[#This Row],[Date Created Conversion]])</f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8">
        <f>ROUND(Table1[[#This Row],[pledged]]/Table1[[#This Row],[goal]],2)</f>
        <v>0</v>
      </c>
      <c r="Q1042" s="10">
        <f>IFERROR(Table1[[#This Row],[pledged]]/Table1[[#This Row],[backers_count]],0)</f>
        <v>250</v>
      </c>
      <c r="R1042" s="15">
        <f t="shared" si="32"/>
        <v>42579.708437499998</v>
      </c>
      <c r="S1042" s="15">
        <f t="shared" si="33"/>
        <v>42609.708437499998</v>
      </c>
      <c r="T1042">
        <f>YEAR(Table1[[#This Row],[Date Created Conversion]])</f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8">
        <f>ROUND(Table1[[#This Row],[pledged]]/Table1[[#This Row],[goal]],2)</f>
        <v>0</v>
      </c>
      <c r="Q1043" s="10">
        <f>IFERROR(Table1[[#This Row],[pledged]]/Table1[[#This Row],[backers_count]],0)</f>
        <v>0</v>
      </c>
      <c r="R1043" s="15">
        <f t="shared" si="32"/>
        <v>41831.060092592597</v>
      </c>
      <c r="S1043" s="15">
        <f t="shared" si="33"/>
        <v>41851.060092592597</v>
      </c>
      <c r="T1043">
        <f>YEAR(Table1[[#This Row],[Date Created Conversion]])</f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8">
        <f>ROUND(Table1[[#This Row],[pledged]]/Table1[[#This Row],[goal]],2)</f>
        <v>0.02</v>
      </c>
      <c r="Q1044" s="10">
        <f>IFERROR(Table1[[#This Row],[pledged]]/Table1[[#This Row],[backers_count]],0)</f>
        <v>10</v>
      </c>
      <c r="R1044" s="15">
        <f t="shared" si="32"/>
        <v>41851.696157407408</v>
      </c>
      <c r="S1044" s="15">
        <f t="shared" si="33"/>
        <v>41894.416666666664</v>
      </c>
      <c r="T1044">
        <f>YEAR(Table1[[#This Row],[Date Created Conversion]])</f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8">
        <f>ROUND(Table1[[#This Row],[pledged]]/Table1[[#This Row],[goal]],2)</f>
        <v>0.09</v>
      </c>
      <c r="Q1045" s="10">
        <f>IFERROR(Table1[[#This Row],[pledged]]/Table1[[#This Row],[backers_count]],0)</f>
        <v>29.236301369863014</v>
      </c>
      <c r="R1045" s="15">
        <f t="shared" si="32"/>
        <v>42114.252951388888</v>
      </c>
      <c r="S1045" s="15">
        <f t="shared" si="33"/>
        <v>42144.252951388888</v>
      </c>
      <c r="T1045">
        <f>YEAR(Table1[[#This Row],[Date Created Conversion]])</f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8">
        <f>ROUND(Table1[[#This Row],[pledged]]/Table1[[#This Row],[goal]],2)</f>
        <v>0</v>
      </c>
      <c r="Q1046" s="10">
        <f>IFERROR(Table1[[#This Row],[pledged]]/Table1[[#This Row],[backers_count]],0)</f>
        <v>3</v>
      </c>
      <c r="R1046" s="15">
        <f t="shared" si="32"/>
        <v>42011.925937499997</v>
      </c>
      <c r="S1046" s="15">
        <f t="shared" si="33"/>
        <v>42068.852083333331</v>
      </c>
      <c r="T1046">
        <f>YEAR(Table1[[#This Row],[Date Created Conversion]])</f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8">
        <f>ROUND(Table1[[#This Row],[pledged]]/Table1[[#This Row],[goal]],2)</f>
        <v>0.03</v>
      </c>
      <c r="Q1047" s="10">
        <f>IFERROR(Table1[[#This Row],[pledged]]/Table1[[#This Row],[backers_count]],0)</f>
        <v>33.25</v>
      </c>
      <c r="R1047" s="15">
        <f t="shared" si="32"/>
        <v>41844.874421296299</v>
      </c>
      <c r="S1047" s="15">
        <f t="shared" si="33"/>
        <v>41874.874421296299</v>
      </c>
      <c r="T1047">
        <f>YEAR(Table1[[#This Row],[Date Created Conversion]])</f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8">
        <f>ROUND(Table1[[#This Row],[pledged]]/Table1[[#This Row],[goal]],2)</f>
        <v>0</v>
      </c>
      <c r="Q1048" s="10">
        <f>IFERROR(Table1[[#This Row],[pledged]]/Table1[[#This Row],[backers_count]],0)</f>
        <v>0</v>
      </c>
      <c r="R1048" s="15">
        <f t="shared" si="32"/>
        <v>42319.851388888885</v>
      </c>
      <c r="S1048" s="15">
        <f t="shared" si="33"/>
        <v>42364.851388888885</v>
      </c>
      <c r="T1048">
        <f>YEAR(Table1[[#This Row],[Date Created Conversion]])</f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8">
        <f>ROUND(Table1[[#This Row],[pledged]]/Table1[[#This Row],[goal]],2)</f>
        <v>0</v>
      </c>
      <c r="Q1049" s="10">
        <f>IFERROR(Table1[[#This Row],[pledged]]/Table1[[#This Row],[backers_count]],0)</f>
        <v>1</v>
      </c>
      <c r="R1049" s="15">
        <f t="shared" si="32"/>
        <v>41918.818460648145</v>
      </c>
      <c r="S1049" s="15">
        <f t="shared" si="33"/>
        <v>41948.860127314816</v>
      </c>
      <c r="T1049">
        <f>YEAR(Table1[[#This Row],[Date Created Conversion]])</f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8">
        <f>ROUND(Table1[[#This Row],[pledged]]/Table1[[#This Row],[goal]],2)</f>
        <v>0.01</v>
      </c>
      <c r="Q1050" s="10">
        <f>IFERROR(Table1[[#This Row],[pledged]]/Table1[[#This Row],[backers_count]],0)</f>
        <v>53</v>
      </c>
      <c r="R1050" s="15">
        <f t="shared" si="32"/>
        <v>42598.053113425922</v>
      </c>
      <c r="S1050" s="15">
        <f t="shared" si="33"/>
        <v>42638.053113425922</v>
      </c>
      <c r="T1050">
        <f>YEAR(Table1[[#This Row],[Date Created Conversion]])</f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8">
        <f>ROUND(Table1[[#This Row],[pledged]]/Table1[[#This Row],[goal]],2)</f>
        <v>0</v>
      </c>
      <c r="Q1051" s="10">
        <f>IFERROR(Table1[[#This Row],[pledged]]/Table1[[#This Row],[backers_count]],0)</f>
        <v>0</v>
      </c>
      <c r="R1051" s="15">
        <f t="shared" si="32"/>
        <v>42382.431076388893</v>
      </c>
      <c r="S1051" s="15">
        <f t="shared" si="33"/>
        <v>42412.431076388893</v>
      </c>
      <c r="T1051">
        <f>YEAR(Table1[[#This Row],[Date Created Conversion]])</f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8">
        <f>ROUND(Table1[[#This Row],[pledged]]/Table1[[#This Row],[goal]],2)</f>
        <v>0</v>
      </c>
      <c r="Q1052" s="10">
        <f>IFERROR(Table1[[#This Row],[pledged]]/Table1[[#This Row],[backers_count]],0)</f>
        <v>0</v>
      </c>
      <c r="R1052" s="15">
        <f t="shared" si="32"/>
        <v>42231.7971875</v>
      </c>
      <c r="S1052" s="15">
        <f t="shared" si="33"/>
        <v>42261.7971875</v>
      </c>
      <c r="T1052">
        <f>YEAR(Table1[[#This Row],[Date Created Conversion]])</f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8">
        <f>ROUND(Table1[[#This Row],[pledged]]/Table1[[#This Row],[goal]],2)</f>
        <v>0</v>
      </c>
      <c r="Q1053" s="10">
        <f>IFERROR(Table1[[#This Row],[pledged]]/Table1[[#This Row],[backers_count]],0)</f>
        <v>0</v>
      </c>
      <c r="R1053" s="15">
        <f t="shared" si="32"/>
        <v>41850.014178240745</v>
      </c>
      <c r="S1053" s="15">
        <f t="shared" si="33"/>
        <v>41878.014178240745</v>
      </c>
      <c r="T1053">
        <f>YEAR(Table1[[#This Row],[Date Created Conversion]])</f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8">
        <f>ROUND(Table1[[#This Row],[pledged]]/Table1[[#This Row],[goal]],2)</f>
        <v>0</v>
      </c>
      <c r="Q1054" s="10">
        <f>IFERROR(Table1[[#This Row],[pledged]]/Table1[[#This Row],[backers_count]],0)</f>
        <v>0</v>
      </c>
      <c r="R1054" s="15">
        <f t="shared" si="32"/>
        <v>42483.797395833331</v>
      </c>
      <c r="S1054" s="15">
        <f t="shared" si="33"/>
        <v>42527.839583333334</v>
      </c>
      <c r="T1054">
        <f>YEAR(Table1[[#This Row],[Date Created Conversion]])</f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8">
        <f>ROUND(Table1[[#This Row],[pledged]]/Table1[[#This Row],[goal]],2)</f>
        <v>0.01</v>
      </c>
      <c r="Q1055" s="10">
        <f>IFERROR(Table1[[#This Row],[pledged]]/Table1[[#This Row],[backers_count]],0)</f>
        <v>15</v>
      </c>
      <c r="R1055" s="15">
        <f t="shared" si="32"/>
        <v>42775.172824074078</v>
      </c>
      <c r="S1055" s="15">
        <f t="shared" si="33"/>
        <v>42800.172824074078</v>
      </c>
      <c r="T1055">
        <f>YEAR(Table1[[#This Row],[Date Created Conversion]])</f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8">
        <f>ROUND(Table1[[#This Row],[pledged]]/Table1[[#This Row],[goal]],2)</f>
        <v>0</v>
      </c>
      <c r="Q1056" s="10">
        <f>IFERROR(Table1[[#This Row],[pledged]]/Table1[[#This Row],[backers_count]],0)</f>
        <v>0</v>
      </c>
      <c r="R1056" s="15">
        <f t="shared" si="32"/>
        <v>41831.851840277777</v>
      </c>
      <c r="S1056" s="15">
        <f t="shared" si="33"/>
        <v>41861.916666666664</v>
      </c>
      <c r="T1056">
        <f>YEAR(Table1[[#This Row],[Date Created Conversion]])</f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8">
        <f>ROUND(Table1[[#This Row],[pledged]]/Table1[[#This Row],[goal]],2)</f>
        <v>0</v>
      </c>
      <c r="Q1057" s="10">
        <f>IFERROR(Table1[[#This Row],[pledged]]/Table1[[#This Row],[backers_count]],0)</f>
        <v>0</v>
      </c>
      <c r="R1057" s="15">
        <f t="shared" si="32"/>
        <v>42406.992418981477</v>
      </c>
      <c r="S1057" s="15">
        <f t="shared" si="33"/>
        <v>42436.992418981477</v>
      </c>
      <c r="T1057">
        <f>YEAR(Table1[[#This Row],[Date Created Conversion]])</f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8">
        <f>ROUND(Table1[[#This Row],[pledged]]/Table1[[#This Row],[goal]],2)</f>
        <v>0</v>
      </c>
      <c r="Q1058" s="10">
        <f>IFERROR(Table1[[#This Row],[pledged]]/Table1[[#This Row],[backers_count]],0)</f>
        <v>0</v>
      </c>
      <c r="R1058" s="15">
        <f t="shared" si="32"/>
        <v>42058.719641203701</v>
      </c>
      <c r="S1058" s="15">
        <f t="shared" si="33"/>
        <v>42118.677974537044</v>
      </c>
      <c r="T1058">
        <f>YEAR(Table1[[#This Row],[Date Created Conversion]])</f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8">
        <f>ROUND(Table1[[#This Row],[pledged]]/Table1[[#This Row],[goal]],2)</f>
        <v>0</v>
      </c>
      <c r="Q1059" s="10">
        <f>IFERROR(Table1[[#This Row],[pledged]]/Table1[[#This Row],[backers_count]],0)</f>
        <v>0</v>
      </c>
      <c r="R1059" s="15">
        <f t="shared" si="32"/>
        <v>42678.871331018512</v>
      </c>
      <c r="S1059" s="15">
        <f t="shared" si="33"/>
        <v>42708.912997685184</v>
      </c>
      <c r="T1059">
        <f>YEAR(Table1[[#This Row],[Date Created Conversion]])</f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8">
        <f>ROUND(Table1[[#This Row],[pledged]]/Table1[[#This Row],[goal]],2)</f>
        <v>0</v>
      </c>
      <c r="Q1060" s="10">
        <f>IFERROR(Table1[[#This Row],[pledged]]/Table1[[#This Row],[backers_count]],0)</f>
        <v>0</v>
      </c>
      <c r="R1060" s="15">
        <f t="shared" si="32"/>
        <v>42047.900960648149</v>
      </c>
      <c r="S1060" s="15">
        <f t="shared" si="33"/>
        <v>42089</v>
      </c>
      <c r="T1060">
        <f>YEAR(Table1[[#This Row],[Date Created Conversion]])</f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8">
        <f>ROUND(Table1[[#This Row],[pledged]]/Table1[[#This Row],[goal]],2)</f>
        <v>0</v>
      </c>
      <c r="Q1061" s="10">
        <f>IFERROR(Table1[[#This Row],[pledged]]/Table1[[#This Row],[backers_count]],0)</f>
        <v>0</v>
      </c>
      <c r="R1061" s="15">
        <f t="shared" si="32"/>
        <v>42046.79</v>
      </c>
      <c r="S1061" s="15">
        <f t="shared" si="33"/>
        <v>42076.748333333337</v>
      </c>
      <c r="T1061">
        <f>YEAR(Table1[[#This Row],[Date Created Conversion]])</f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8">
        <f>ROUND(Table1[[#This Row],[pledged]]/Table1[[#This Row],[goal]],2)</f>
        <v>0.01</v>
      </c>
      <c r="Q1062" s="10">
        <f>IFERROR(Table1[[#This Row],[pledged]]/Table1[[#This Row],[backers_count]],0)</f>
        <v>50</v>
      </c>
      <c r="R1062" s="15">
        <f t="shared" si="32"/>
        <v>42079.913113425922</v>
      </c>
      <c r="S1062" s="15">
        <f t="shared" si="33"/>
        <v>42109.913113425922</v>
      </c>
      <c r="T1062">
        <f>YEAR(Table1[[#This Row],[Date Created Conversion]])</f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8">
        <f>ROUND(Table1[[#This Row],[pledged]]/Table1[[#This Row],[goal]],2)</f>
        <v>0</v>
      </c>
      <c r="Q1063" s="10">
        <f>IFERROR(Table1[[#This Row],[pledged]]/Table1[[#This Row],[backers_count]],0)</f>
        <v>0</v>
      </c>
      <c r="R1063" s="15">
        <f t="shared" si="32"/>
        <v>42432.276712962965</v>
      </c>
      <c r="S1063" s="15">
        <f t="shared" si="33"/>
        <v>42492.041666666672</v>
      </c>
      <c r="T1063">
        <f>YEAR(Table1[[#This Row],[Date Created Conversion]])</f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8">
        <f>ROUND(Table1[[#This Row],[pledged]]/Table1[[#This Row],[goal]],2)</f>
        <v>0.95</v>
      </c>
      <c r="Q1064" s="10">
        <f>IFERROR(Table1[[#This Row],[pledged]]/Table1[[#This Row],[backers_count]],0)</f>
        <v>47.5</v>
      </c>
      <c r="R1064" s="15">
        <f t="shared" si="32"/>
        <v>42556.807187500002</v>
      </c>
      <c r="S1064" s="15">
        <f t="shared" si="33"/>
        <v>42563.807187500002</v>
      </c>
      <c r="T1064">
        <f>YEAR(Table1[[#This Row],[Date Created Conversion]])</f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8">
        <f>ROUND(Table1[[#This Row],[pledged]]/Table1[[#This Row],[goal]],2)</f>
        <v>0</v>
      </c>
      <c r="Q1065" s="10">
        <f>IFERROR(Table1[[#This Row],[pledged]]/Table1[[#This Row],[backers_count]],0)</f>
        <v>0</v>
      </c>
      <c r="R1065" s="15">
        <f t="shared" si="32"/>
        <v>42583.030810185184</v>
      </c>
      <c r="S1065" s="15">
        <f t="shared" si="33"/>
        <v>42613.030810185184</v>
      </c>
      <c r="T1065">
        <f>YEAR(Table1[[#This Row],[Date Created Conversion]])</f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8">
        <f>ROUND(Table1[[#This Row],[pledged]]/Table1[[#This Row],[goal]],2)</f>
        <v>0.09</v>
      </c>
      <c r="Q1066" s="10">
        <f>IFERROR(Table1[[#This Row],[pledged]]/Table1[[#This Row],[backers_count]],0)</f>
        <v>65.666666666666671</v>
      </c>
      <c r="R1066" s="15">
        <f t="shared" si="32"/>
        <v>41417.228043981479</v>
      </c>
      <c r="S1066" s="15">
        <f t="shared" si="33"/>
        <v>41462.228043981479</v>
      </c>
      <c r="T1066">
        <f>YEAR(Table1[[#This Row],[Date Created Conversion]])</f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8">
        <f>ROUND(Table1[[#This Row],[pledged]]/Table1[[#This Row],[goal]],2)</f>
        <v>0.03</v>
      </c>
      <c r="Q1067" s="10">
        <f>IFERROR(Table1[[#This Row],[pledged]]/Table1[[#This Row],[backers_count]],0)</f>
        <v>16.2</v>
      </c>
      <c r="R1067" s="15">
        <f t="shared" si="32"/>
        <v>41661.381041666667</v>
      </c>
      <c r="S1067" s="15">
        <f t="shared" si="33"/>
        <v>41689.381041666667</v>
      </c>
      <c r="T1067">
        <f>YEAR(Table1[[#This Row],[Date Created Conversion]])</f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8">
        <f>ROUND(Table1[[#This Row],[pledged]]/Table1[[#This Row],[goal]],2)</f>
        <v>0.03</v>
      </c>
      <c r="Q1068" s="10">
        <f>IFERROR(Table1[[#This Row],[pledged]]/Table1[[#This Row],[backers_count]],0)</f>
        <v>34.128378378378379</v>
      </c>
      <c r="R1068" s="15">
        <f t="shared" si="32"/>
        <v>41445.962754629632</v>
      </c>
      <c r="S1068" s="15">
        <f t="shared" si="33"/>
        <v>41490.962754629632</v>
      </c>
      <c r="T1068">
        <f>YEAR(Table1[[#This Row],[Date Created Conversion]])</f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8">
        <f>ROUND(Table1[[#This Row],[pledged]]/Table1[[#This Row],[goal]],2)</f>
        <v>0.26</v>
      </c>
      <c r="Q1069" s="10">
        <f>IFERROR(Table1[[#This Row],[pledged]]/Table1[[#This Row],[backers_count]],0)</f>
        <v>13</v>
      </c>
      <c r="R1069" s="15">
        <f t="shared" si="32"/>
        <v>41599.855682870373</v>
      </c>
      <c r="S1069" s="15">
        <f t="shared" si="33"/>
        <v>41629.855682870373</v>
      </c>
      <c r="T1069">
        <f>YEAR(Table1[[#This Row],[Date Created Conversion]])</f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8">
        <f>ROUND(Table1[[#This Row],[pledged]]/Table1[[#This Row],[goal]],2)</f>
        <v>0</v>
      </c>
      <c r="Q1070" s="10">
        <f>IFERROR(Table1[[#This Row],[pledged]]/Table1[[#This Row],[backers_count]],0)</f>
        <v>11.25</v>
      </c>
      <c r="R1070" s="15">
        <f t="shared" si="32"/>
        <v>42440.371111111104</v>
      </c>
      <c r="S1070" s="15">
        <f t="shared" si="33"/>
        <v>42470.329444444447</v>
      </c>
      <c r="T1070">
        <f>YEAR(Table1[[#This Row],[Date Created Conversion]])</f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8">
        <f>ROUND(Table1[[#This Row],[pledged]]/Table1[[#This Row],[goal]],2)</f>
        <v>0.39</v>
      </c>
      <c r="Q1071" s="10">
        <f>IFERROR(Table1[[#This Row],[pledged]]/Table1[[#This Row],[backers_count]],0)</f>
        <v>40.476190476190474</v>
      </c>
      <c r="R1071" s="15">
        <f t="shared" si="32"/>
        <v>41572.229849537034</v>
      </c>
      <c r="S1071" s="15">
        <f t="shared" si="33"/>
        <v>41604.271516203706</v>
      </c>
      <c r="T1071">
        <f>YEAR(Table1[[#This Row],[Date Created Conversion]])</f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8">
        <f>ROUND(Table1[[#This Row],[pledged]]/Table1[[#This Row],[goal]],2)</f>
        <v>0.01</v>
      </c>
      <c r="Q1072" s="10">
        <f>IFERROR(Table1[[#This Row],[pledged]]/Table1[[#This Row],[backers_count]],0)</f>
        <v>35</v>
      </c>
      <c r="R1072" s="15">
        <f t="shared" si="32"/>
        <v>41163.011828703704</v>
      </c>
      <c r="S1072" s="15">
        <f t="shared" si="33"/>
        <v>41183.011828703704</v>
      </c>
      <c r="T1072">
        <f>YEAR(Table1[[#This Row],[Date Created Conversion]])</f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8">
        <f>ROUND(Table1[[#This Row],[pledged]]/Table1[[#This Row],[goal]],2)</f>
        <v>0</v>
      </c>
      <c r="Q1073" s="10">
        <f>IFERROR(Table1[[#This Row],[pledged]]/Table1[[#This Row],[backers_count]],0)</f>
        <v>0</v>
      </c>
      <c r="R1073" s="15">
        <f t="shared" si="32"/>
        <v>42295.753391203703</v>
      </c>
      <c r="S1073" s="15">
        <f t="shared" si="33"/>
        <v>42325.795057870375</v>
      </c>
      <c r="T1073">
        <f>YEAR(Table1[[#This Row],[Date Created Conversion]])</f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8">
        <f>ROUND(Table1[[#This Row],[pledged]]/Table1[[#This Row],[goal]],2)</f>
        <v>0</v>
      </c>
      <c r="Q1074" s="10">
        <f>IFERROR(Table1[[#This Row],[pledged]]/Table1[[#This Row],[backers_count]],0)</f>
        <v>12.75</v>
      </c>
      <c r="R1074" s="15">
        <f t="shared" si="32"/>
        <v>41645.832141203704</v>
      </c>
      <c r="S1074" s="15">
        <f t="shared" si="33"/>
        <v>41675.832141203704</v>
      </c>
      <c r="T1074">
        <f>YEAR(Table1[[#This Row],[Date Created Conversion]])</f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8">
        <f>ROUND(Table1[[#This Row],[pledged]]/Table1[[#This Row],[goal]],2)</f>
        <v>0.01</v>
      </c>
      <c r="Q1075" s="10">
        <f>IFERROR(Table1[[#This Row],[pledged]]/Table1[[#This Row],[backers_count]],0)</f>
        <v>10</v>
      </c>
      <c r="R1075" s="15">
        <f t="shared" si="32"/>
        <v>40802.964594907404</v>
      </c>
      <c r="S1075" s="15">
        <f t="shared" si="33"/>
        <v>40832.964594907404</v>
      </c>
      <c r="T1075">
        <f>YEAR(Table1[[#This Row],[Date Created Conversion]])</f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8">
        <f>ROUND(Table1[[#This Row],[pledged]]/Table1[[#This Row],[goal]],2)</f>
        <v>0.06</v>
      </c>
      <c r="Q1076" s="10">
        <f>IFERROR(Table1[[#This Row],[pledged]]/Table1[[#This Row],[backers_count]],0)</f>
        <v>113.56666666666666</v>
      </c>
      <c r="R1076" s="15">
        <f t="shared" si="32"/>
        <v>41613.172974537039</v>
      </c>
      <c r="S1076" s="15">
        <f t="shared" si="33"/>
        <v>41643.172974537039</v>
      </c>
      <c r="T1076">
        <f>YEAR(Table1[[#This Row],[Date Created Conversion]])</f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8">
        <f>ROUND(Table1[[#This Row],[pledged]]/Table1[[#This Row],[goal]],2)</f>
        <v>0.05</v>
      </c>
      <c r="Q1077" s="10">
        <f>IFERROR(Table1[[#This Row],[pledged]]/Table1[[#This Row],[backers_count]],0)</f>
        <v>15</v>
      </c>
      <c r="R1077" s="15">
        <f t="shared" si="32"/>
        <v>41005.904120370367</v>
      </c>
      <c r="S1077" s="15">
        <f t="shared" si="33"/>
        <v>41035.904120370367</v>
      </c>
      <c r="T1077">
        <f>YEAR(Table1[[#This Row],[Date Created Conversion]])</f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8">
        <f>ROUND(Table1[[#This Row],[pledged]]/Table1[[#This Row],[goal]],2)</f>
        <v>0.63</v>
      </c>
      <c r="Q1078" s="10">
        <f>IFERROR(Table1[[#This Row],[pledged]]/Table1[[#This Row],[backers_count]],0)</f>
        <v>48.281025641025643</v>
      </c>
      <c r="R1078" s="15">
        <f t="shared" si="32"/>
        <v>41838.377893518518</v>
      </c>
      <c r="S1078" s="15">
        <f t="shared" si="33"/>
        <v>41893.377893518518</v>
      </c>
      <c r="T1078">
        <f>YEAR(Table1[[#This Row],[Date Created Conversion]])</f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8">
        <f>ROUND(Table1[[#This Row],[pledged]]/Table1[[#This Row],[goal]],2)</f>
        <v>0.28999999999999998</v>
      </c>
      <c r="Q1079" s="10">
        <f>IFERROR(Table1[[#This Row],[pledged]]/Table1[[#This Row],[backers_count]],0)</f>
        <v>43.976047904191617</v>
      </c>
      <c r="R1079" s="15">
        <f t="shared" si="32"/>
        <v>42353.16679398148</v>
      </c>
      <c r="S1079" s="15">
        <f t="shared" si="33"/>
        <v>42383.16679398148</v>
      </c>
      <c r="T1079">
        <f>YEAR(Table1[[#This Row],[Date Created Conversion]])</f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8">
        <f>ROUND(Table1[[#This Row],[pledged]]/Table1[[#This Row],[goal]],2)</f>
        <v>0.08</v>
      </c>
      <c r="Q1080" s="10">
        <f>IFERROR(Table1[[#This Row],[pledged]]/Table1[[#This Row],[backers_count]],0)</f>
        <v>9</v>
      </c>
      <c r="R1080" s="15">
        <f t="shared" si="32"/>
        <v>40701.195844907408</v>
      </c>
      <c r="S1080" s="15">
        <f t="shared" si="33"/>
        <v>40746.195844907408</v>
      </c>
      <c r="T1080">
        <f>YEAR(Table1[[#This Row],[Date Created Conversion]])</f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8">
        <f>ROUND(Table1[[#This Row],[pledged]]/Table1[[#This Row],[goal]],2)</f>
        <v>0.03</v>
      </c>
      <c r="Q1081" s="10">
        <f>IFERROR(Table1[[#This Row],[pledged]]/Table1[[#This Row],[backers_count]],0)</f>
        <v>37.666666666666664</v>
      </c>
      <c r="R1081" s="15">
        <f t="shared" si="32"/>
        <v>42479.566388888896</v>
      </c>
      <c r="S1081" s="15">
        <f t="shared" si="33"/>
        <v>42504.566388888896</v>
      </c>
      <c r="T1081">
        <f>YEAR(Table1[[#This Row],[Date Created Conversion]])</f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8">
        <f>ROUND(Table1[[#This Row],[pledged]]/Table1[[#This Row],[goal]],2)</f>
        <v>0.09</v>
      </c>
      <c r="Q1082" s="10">
        <f>IFERROR(Table1[[#This Row],[pledged]]/Table1[[#This Row],[backers_count]],0)</f>
        <v>18.581632653061224</v>
      </c>
      <c r="R1082" s="15">
        <f t="shared" si="32"/>
        <v>41740.138113425928</v>
      </c>
      <c r="S1082" s="15">
        <f t="shared" si="33"/>
        <v>41770.138113425928</v>
      </c>
      <c r="T1082">
        <f>YEAR(Table1[[#This Row],[Date Created Conversion]])</f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8">
        <f>ROUND(Table1[[#This Row],[pledged]]/Table1[[#This Row],[goal]],2)</f>
        <v>0</v>
      </c>
      <c r="Q1083" s="10">
        <f>IFERROR(Table1[[#This Row],[pledged]]/Table1[[#This Row],[backers_count]],0)</f>
        <v>3</v>
      </c>
      <c r="R1083" s="15">
        <f t="shared" si="32"/>
        <v>42002.926990740743</v>
      </c>
      <c r="S1083" s="15">
        <f t="shared" si="33"/>
        <v>42032.926990740743</v>
      </c>
      <c r="T1083">
        <f>YEAR(Table1[[#This Row],[Date Created Conversion]])</f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8">
        <f>ROUND(Table1[[#This Row],[pledged]]/Table1[[#This Row],[goal]],2)</f>
        <v>0.01</v>
      </c>
      <c r="Q1084" s="10">
        <f>IFERROR(Table1[[#This Row],[pledged]]/Table1[[#This Row],[backers_count]],0)</f>
        <v>18.666666666666668</v>
      </c>
      <c r="R1084" s="15">
        <f t="shared" si="32"/>
        <v>41101.906111111115</v>
      </c>
      <c r="S1084" s="15">
        <f t="shared" si="33"/>
        <v>41131.906111111115</v>
      </c>
      <c r="T1084">
        <f>YEAR(Table1[[#This Row],[Date Created Conversion]])</f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8">
        <f>ROUND(Table1[[#This Row],[pledged]]/Table1[[#This Row],[goal]],2)</f>
        <v>0.01</v>
      </c>
      <c r="Q1085" s="10">
        <f>IFERROR(Table1[[#This Row],[pledged]]/Table1[[#This Row],[backers_count]],0)</f>
        <v>410</v>
      </c>
      <c r="R1085" s="15">
        <f t="shared" si="32"/>
        <v>41793.659525462965</v>
      </c>
      <c r="S1085" s="15">
        <f t="shared" si="33"/>
        <v>41853.659525462965</v>
      </c>
      <c r="T1085">
        <f>YEAR(Table1[[#This Row],[Date Created Conversion]])</f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8">
        <f>ROUND(Table1[[#This Row],[pledged]]/Table1[[#This Row],[goal]],2)</f>
        <v>0</v>
      </c>
      <c r="Q1086" s="10">
        <f>IFERROR(Table1[[#This Row],[pledged]]/Table1[[#This Row],[backers_count]],0)</f>
        <v>0</v>
      </c>
      <c r="R1086" s="15">
        <f t="shared" si="32"/>
        <v>41829.912083333329</v>
      </c>
      <c r="S1086" s="15">
        <f t="shared" si="33"/>
        <v>41859.912083333329</v>
      </c>
      <c r="T1086">
        <f>YEAR(Table1[[#This Row],[Date Created Conversion]])</f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8">
        <f>ROUND(Table1[[#This Row],[pledged]]/Table1[[#This Row],[goal]],2)</f>
        <v>0.03</v>
      </c>
      <c r="Q1087" s="10">
        <f>IFERROR(Table1[[#This Row],[pledged]]/Table1[[#This Row],[backers_count]],0)</f>
        <v>114</v>
      </c>
      <c r="R1087" s="15">
        <f t="shared" si="32"/>
        <v>42413.671006944445</v>
      </c>
      <c r="S1087" s="15">
        <f t="shared" si="33"/>
        <v>42443.629340277781</v>
      </c>
      <c r="T1087">
        <f>YEAR(Table1[[#This Row],[Date Created Conversion]])</f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8">
        <f>ROUND(Table1[[#This Row],[pledged]]/Table1[[#This Row],[goal]],2)</f>
        <v>0</v>
      </c>
      <c r="Q1088" s="10">
        <f>IFERROR(Table1[[#This Row],[pledged]]/Table1[[#This Row],[backers_count]],0)</f>
        <v>7.5</v>
      </c>
      <c r="R1088" s="15">
        <f t="shared" si="32"/>
        <v>41845.866793981484</v>
      </c>
      <c r="S1088" s="15">
        <f t="shared" si="33"/>
        <v>41875.866793981484</v>
      </c>
      <c r="T1088">
        <f>YEAR(Table1[[#This Row],[Date Created Conversion]])</f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8">
        <f>ROUND(Table1[[#This Row],[pledged]]/Table1[[#This Row],[goal]],2)</f>
        <v>0</v>
      </c>
      <c r="Q1089" s="10">
        <f>IFERROR(Table1[[#This Row],[pledged]]/Table1[[#This Row],[backers_count]],0)</f>
        <v>0</v>
      </c>
      <c r="R1089" s="15">
        <f t="shared" si="32"/>
        <v>41775.713969907411</v>
      </c>
      <c r="S1089" s="15">
        <f t="shared" si="33"/>
        <v>41805.713969907411</v>
      </c>
      <c r="T1089">
        <f>YEAR(Table1[[#This Row],[Date Created Conversion]])</f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8">
        <f>ROUND(Table1[[#This Row],[pledged]]/Table1[[#This Row],[goal]],2)</f>
        <v>0.14000000000000001</v>
      </c>
      <c r="Q1090" s="10">
        <f>IFERROR(Table1[[#This Row],[pledged]]/Table1[[#This Row],[backers_count]],0)</f>
        <v>43.41727891156463</v>
      </c>
      <c r="R1090" s="15">
        <f t="shared" ref="R1090:R1153" si="34">(((J1090/60)/60)/24)+DATE(1970,1,1)</f>
        <v>41723.799386574072</v>
      </c>
      <c r="S1090" s="15">
        <f t="shared" ref="S1090:S1153" si="35">(((I1090/60)/60)/24)+DATE(1970,1,1)</f>
        <v>41753.799386574072</v>
      </c>
      <c r="T1090">
        <f>YEAR(Table1[[#This Row],[Date Created Conversion]])</f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8">
        <f>ROUND(Table1[[#This Row],[pledged]]/Table1[[#This Row],[goal]],2)</f>
        <v>0.08</v>
      </c>
      <c r="Q1091" s="10">
        <f>IFERROR(Table1[[#This Row],[pledged]]/Table1[[#This Row],[backers_count]],0)</f>
        <v>23.959183673469386</v>
      </c>
      <c r="R1091" s="15">
        <f t="shared" si="34"/>
        <v>42151.189525462964</v>
      </c>
      <c r="S1091" s="15">
        <f t="shared" si="35"/>
        <v>42181.189525462964</v>
      </c>
      <c r="T1091">
        <f>YEAR(Table1[[#This Row],[Date Created Conversion]])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8">
        <f>ROUND(Table1[[#This Row],[pledged]]/Table1[[#This Row],[goal]],2)</f>
        <v>0</v>
      </c>
      <c r="Q1092" s="10">
        <f>IFERROR(Table1[[#This Row],[pledged]]/Table1[[#This Row],[backers_count]],0)</f>
        <v>5</v>
      </c>
      <c r="R1092" s="15">
        <f t="shared" si="34"/>
        <v>42123.185798611114</v>
      </c>
      <c r="S1092" s="15">
        <f t="shared" si="35"/>
        <v>42153.185798611114</v>
      </c>
      <c r="T1092">
        <f>YEAR(Table1[[#This Row],[Date Created Conversion]])</f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8">
        <f>ROUND(Table1[[#This Row],[pledged]]/Table1[[#This Row],[goal]],2)</f>
        <v>0.13</v>
      </c>
      <c r="Q1093" s="10">
        <f>IFERROR(Table1[[#This Row],[pledged]]/Table1[[#This Row],[backers_count]],0)</f>
        <v>12.5</v>
      </c>
      <c r="R1093" s="15">
        <f t="shared" si="34"/>
        <v>42440.820277777777</v>
      </c>
      <c r="S1093" s="15">
        <f t="shared" si="35"/>
        <v>42470.778611111105</v>
      </c>
      <c r="T1093">
        <f>YEAR(Table1[[#This Row],[Date Created Conversion]])</f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8">
        <f>ROUND(Table1[[#This Row],[pledged]]/Table1[[#This Row],[goal]],2)</f>
        <v>0.01</v>
      </c>
      <c r="Q1094" s="10">
        <f>IFERROR(Table1[[#This Row],[pledged]]/Table1[[#This Row],[backers_count]],0)</f>
        <v>3</v>
      </c>
      <c r="R1094" s="15">
        <f t="shared" si="34"/>
        <v>41250.025902777779</v>
      </c>
      <c r="S1094" s="15">
        <f t="shared" si="35"/>
        <v>41280.025902777779</v>
      </c>
      <c r="T1094">
        <f>YEAR(Table1[[#This Row],[Date Created Conversion]])</f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8">
        <f>ROUND(Table1[[#This Row],[pledged]]/Table1[[#This Row],[goal]],2)</f>
        <v>0.14000000000000001</v>
      </c>
      <c r="Q1095" s="10">
        <f>IFERROR(Table1[[#This Row],[pledged]]/Table1[[#This Row],[backers_count]],0)</f>
        <v>10.5625</v>
      </c>
      <c r="R1095" s="15">
        <f t="shared" si="34"/>
        <v>42396.973807870367</v>
      </c>
      <c r="S1095" s="15">
        <f t="shared" si="35"/>
        <v>42411.973807870367</v>
      </c>
      <c r="T1095">
        <f>YEAR(Table1[[#This Row],[Date Created Conversion]])</f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8">
        <f>ROUND(Table1[[#This Row],[pledged]]/Table1[[#This Row],[goal]],2)</f>
        <v>0.18</v>
      </c>
      <c r="Q1096" s="10">
        <f>IFERROR(Table1[[#This Row],[pledged]]/Table1[[#This Row],[backers_count]],0)</f>
        <v>122.00037037037038</v>
      </c>
      <c r="R1096" s="15">
        <f t="shared" si="34"/>
        <v>40795.713344907403</v>
      </c>
      <c r="S1096" s="15">
        <f t="shared" si="35"/>
        <v>40825.713344907403</v>
      </c>
      <c r="T1096">
        <f>YEAR(Table1[[#This Row],[Date Created Conversion]])</f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8">
        <f>ROUND(Table1[[#This Row],[pledged]]/Table1[[#This Row],[goal]],2)</f>
        <v>0.05</v>
      </c>
      <c r="Q1097" s="10">
        <f>IFERROR(Table1[[#This Row],[pledged]]/Table1[[#This Row],[backers_count]],0)</f>
        <v>267.80851063829789</v>
      </c>
      <c r="R1097" s="15">
        <f t="shared" si="34"/>
        <v>41486.537268518521</v>
      </c>
      <c r="S1097" s="15">
        <f t="shared" si="35"/>
        <v>41516.537268518521</v>
      </c>
      <c r="T1097">
        <f>YEAR(Table1[[#This Row],[Date Created Conversion]])</f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8">
        <f>ROUND(Table1[[#This Row],[pledged]]/Table1[[#This Row],[goal]],2)</f>
        <v>0.18</v>
      </c>
      <c r="Q1098" s="10">
        <f>IFERROR(Table1[[#This Row],[pledged]]/Table1[[#This Row],[backers_count]],0)</f>
        <v>74.206896551724142</v>
      </c>
      <c r="R1098" s="15">
        <f t="shared" si="34"/>
        <v>41885.51798611111</v>
      </c>
      <c r="S1098" s="15">
        <f t="shared" si="35"/>
        <v>41916.145833333336</v>
      </c>
      <c r="T1098">
        <f>YEAR(Table1[[#This Row],[Date Created Conversion]])</f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8">
        <f>ROUND(Table1[[#This Row],[pledged]]/Table1[[#This Row],[goal]],2)</f>
        <v>0</v>
      </c>
      <c r="Q1099" s="10">
        <f>IFERROR(Table1[[#This Row],[pledged]]/Table1[[#This Row],[backers_count]],0)</f>
        <v>6.7142857142857144</v>
      </c>
      <c r="R1099" s="15">
        <f t="shared" si="34"/>
        <v>41660.792557870373</v>
      </c>
      <c r="S1099" s="15">
        <f t="shared" si="35"/>
        <v>41700.792557870373</v>
      </c>
      <c r="T1099">
        <f>YEAR(Table1[[#This Row],[Date Created Conversion]])</f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8">
        <f>ROUND(Table1[[#This Row],[pledged]]/Table1[[#This Row],[goal]],2)</f>
        <v>7.0000000000000007E-2</v>
      </c>
      <c r="Q1100" s="10">
        <f>IFERROR(Table1[[#This Row],[pledged]]/Table1[[#This Row],[backers_count]],0)</f>
        <v>81.954545454545453</v>
      </c>
      <c r="R1100" s="15">
        <f t="shared" si="34"/>
        <v>41712.762673611112</v>
      </c>
      <c r="S1100" s="15">
        <f t="shared" si="35"/>
        <v>41742.762673611112</v>
      </c>
      <c r="T1100">
        <f>YEAR(Table1[[#This Row],[Date Created Conversion]])</f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8">
        <f>ROUND(Table1[[#This Row],[pledged]]/Table1[[#This Row],[goal]],2)</f>
        <v>0.01</v>
      </c>
      <c r="Q1101" s="10">
        <f>IFERROR(Table1[[#This Row],[pledged]]/Table1[[#This Row],[backers_count]],0)</f>
        <v>25</v>
      </c>
      <c r="R1101" s="15">
        <f t="shared" si="34"/>
        <v>42107.836435185185</v>
      </c>
      <c r="S1101" s="15">
        <f t="shared" si="35"/>
        <v>42137.836435185185</v>
      </c>
      <c r="T1101">
        <f>YEAR(Table1[[#This Row],[Date Created Conversion]])</f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8">
        <f>ROUND(Table1[[#This Row],[pledged]]/Table1[[#This Row],[goal]],2)</f>
        <v>0.03</v>
      </c>
      <c r="Q1102" s="10">
        <f>IFERROR(Table1[[#This Row],[pledged]]/Table1[[#This Row],[backers_count]],0)</f>
        <v>10</v>
      </c>
      <c r="R1102" s="15">
        <f t="shared" si="34"/>
        <v>42384.110775462963</v>
      </c>
      <c r="S1102" s="15">
        <f t="shared" si="35"/>
        <v>42414.110775462963</v>
      </c>
      <c r="T1102">
        <f>YEAR(Table1[[#This Row],[Date Created Conversion]])</f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8">
        <f>ROUND(Table1[[#This Row],[pledged]]/Table1[[#This Row],[goal]],2)</f>
        <v>0</v>
      </c>
      <c r="Q1103" s="10">
        <f>IFERROR(Table1[[#This Row],[pledged]]/Table1[[#This Row],[backers_count]],0)</f>
        <v>6.833333333333333</v>
      </c>
      <c r="R1103" s="15">
        <f t="shared" si="34"/>
        <v>42538.77243055556</v>
      </c>
      <c r="S1103" s="15">
        <f t="shared" si="35"/>
        <v>42565.758333333331</v>
      </c>
      <c r="T1103">
        <f>YEAR(Table1[[#This Row],[Date Created Conversion]])</f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8">
        <f>ROUND(Table1[[#This Row],[pledged]]/Table1[[#This Row],[goal]],2)</f>
        <v>0.05</v>
      </c>
      <c r="Q1104" s="10">
        <f>IFERROR(Table1[[#This Row],[pledged]]/Table1[[#This Row],[backers_count]],0)</f>
        <v>17.708333333333332</v>
      </c>
      <c r="R1104" s="15">
        <f t="shared" si="34"/>
        <v>41577.045428240745</v>
      </c>
      <c r="S1104" s="15">
        <f t="shared" si="35"/>
        <v>41617.249305555553</v>
      </c>
      <c r="T1104">
        <f>YEAR(Table1[[#This Row],[Date Created Conversion]])</f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8">
        <f>ROUND(Table1[[#This Row],[pledged]]/Table1[[#This Row],[goal]],2)</f>
        <v>0.02</v>
      </c>
      <c r="Q1105" s="10">
        <f>IFERROR(Table1[[#This Row],[pledged]]/Table1[[#This Row],[backers_count]],0)</f>
        <v>16.2</v>
      </c>
      <c r="R1105" s="15">
        <f t="shared" si="34"/>
        <v>42479.22210648148</v>
      </c>
      <c r="S1105" s="15">
        <f t="shared" si="35"/>
        <v>42539.22210648148</v>
      </c>
      <c r="T1105">
        <f>YEAR(Table1[[#This Row],[Date Created Conversion]])</f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8">
        <f>ROUND(Table1[[#This Row],[pledged]]/Table1[[#This Row],[goal]],2)</f>
        <v>0.05</v>
      </c>
      <c r="Q1106" s="10">
        <f>IFERROR(Table1[[#This Row],[pledged]]/Table1[[#This Row],[backers_count]],0)</f>
        <v>80.297297297297291</v>
      </c>
      <c r="R1106" s="15">
        <f t="shared" si="34"/>
        <v>41771.40996527778</v>
      </c>
      <c r="S1106" s="15">
        <f t="shared" si="35"/>
        <v>41801.40996527778</v>
      </c>
      <c r="T1106">
        <f>YEAR(Table1[[#This Row],[Date Created Conversion]])</f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8">
        <f>ROUND(Table1[[#This Row],[pledged]]/Table1[[#This Row],[goal]],2)</f>
        <v>0</v>
      </c>
      <c r="Q1107" s="10">
        <f>IFERROR(Table1[[#This Row],[pledged]]/Table1[[#This Row],[backers_count]],0)</f>
        <v>71.55</v>
      </c>
      <c r="R1107" s="15">
        <f t="shared" si="34"/>
        <v>41692.135729166665</v>
      </c>
      <c r="S1107" s="15">
        <f t="shared" si="35"/>
        <v>41722.0940625</v>
      </c>
      <c r="T1107">
        <f>YEAR(Table1[[#This Row],[Date Created Conversion]])</f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8">
        <f>ROUND(Table1[[#This Row],[pledged]]/Table1[[#This Row],[goal]],2)</f>
        <v>0.41</v>
      </c>
      <c r="Q1108" s="10">
        <f>IFERROR(Table1[[#This Row],[pledged]]/Table1[[#This Row],[backers_count]],0)</f>
        <v>23.571428571428573</v>
      </c>
      <c r="R1108" s="15">
        <f t="shared" si="34"/>
        <v>40973.740451388891</v>
      </c>
      <c r="S1108" s="15">
        <f t="shared" si="35"/>
        <v>41003.698784722219</v>
      </c>
      <c r="T1108">
        <f>YEAR(Table1[[#This Row],[Date Created Conversion]])</f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8">
        <f>ROUND(Table1[[#This Row],[pledged]]/Table1[[#This Row],[goal]],2)</f>
        <v>0</v>
      </c>
      <c r="Q1109" s="10">
        <f>IFERROR(Table1[[#This Row],[pledged]]/Table1[[#This Row],[backers_count]],0)</f>
        <v>0</v>
      </c>
      <c r="R1109" s="15">
        <f t="shared" si="34"/>
        <v>41813.861388888887</v>
      </c>
      <c r="S1109" s="15">
        <f t="shared" si="35"/>
        <v>41843.861388888887</v>
      </c>
      <c r="T1109">
        <f>YEAR(Table1[[#This Row],[Date Created Conversion]])</f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8">
        <f>ROUND(Table1[[#This Row],[pledged]]/Table1[[#This Row],[goal]],2)</f>
        <v>0.03</v>
      </c>
      <c r="Q1110" s="10">
        <f>IFERROR(Table1[[#This Row],[pledged]]/Table1[[#This Row],[backers_count]],0)</f>
        <v>34.88095238095238</v>
      </c>
      <c r="R1110" s="15">
        <f t="shared" si="34"/>
        <v>40952.636979166666</v>
      </c>
      <c r="S1110" s="15">
        <f t="shared" si="35"/>
        <v>41012.595312500001</v>
      </c>
      <c r="T1110">
        <f>YEAR(Table1[[#This Row],[Date Created Conversion]])</f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8">
        <f>ROUND(Table1[[#This Row],[pledged]]/Table1[[#This Row],[goal]],2)</f>
        <v>0</v>
      </c>
      <c r="Q1111" s="10">
        <f>IFERROR(Table1[[#This Row],[pledged]]/Table1[[#This Row],[backers_count]],0)</f>
        <v>15</v>
      </c>
      <c r="R1111" s="15">
        <f t="shared" si="34"/>
        <v>42662.752199074079</v>
      </c>
      <c r="S1111" s="15">
        <f t="shared" si="35"/>
        <v>42692.793865740736</v>
      </c>
      <c r="T1111">
        <f>YEAR(Table1[[#This Row],[Date Created Conversion]])</f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8">
        <f>ROUND(Table1[[#This Row],[pledged]]/Table1[[#This Row],[goal]],2)</f>
        <v>0.01</v>
      </c>
      <c r="Q1112" s="10">
        <f>IFERROR(Table1[[#This Row],[pledged]]/Table1[[#This Row],[backers_count]],0)</f>
        <v>23.181818181818183</v>
      </c>
      <c r="R1112" s="15">
        <f t="shared" si="34"/>
        <v>41220.933124999996</v>
      </c>
      <c r="S1112" s="15">
        <f t="shared" si="35"/>
        <v>41250.933124999996</v>
      </c>
      <c r="T1112">
        <f>YEAR(Table1[[#This Row],[Date Created Conversion]])</f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8">
        <f>ROUND(Table1[[#This Row],[pledged]]/Table1[[#This Row],[goal]],2)</f>
        <v>0</v>
      </c>
      <c r="Q1113" s="10">
        <f>IFERROR(Table1[[#This Row],[pledged]]/Table1[[#This Row],[backers_count]],0)</f>
        <v>1</v>
      </c>
      <c r="R1113" s="15">
        <f t="shared" si="34"/>
        <v>42347.203587962969</v>
      </c>
      <c r="S1113" s="15">
        <f t="shared" si="35"/>
        <v>42377.203587962969</v>
      </c>
      <c r="T1113">
        <f>YEAR(Table1[[#This Row],[Date Created Conversion]])</f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8">
        <f>ROUND(Table1[[#This Row],[pledged]]/Table1[[#This Row],[goal]],2)</f>
        <v>0.36</v>
      </c>
      <c r="Q1114" s="10">
        <f>IFERROR(Table1[[#This Row],[pledged]]/Table1[[#This Row],[backers_count]],0)</f>
        <v>100.23371794871794</v>
      </c>
      <c r="R1114" s="15">
        <f t="shared" si="34"/>
        <v>41963.759386574078</v>
      </c>
      <c r="S1114" s="15">
        <f t="shared" si="35"/>
        <v>42023.354166666672</v>
      </c>
      <c r="T1114">
        <f>YEAR(Table1[[#This Row],[Date Created Conversion]])</f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8">
        <f>ROUND(Table1[[#This Row],[pledged]]/Table1[[#This Row],[goal]],2)</f>
        <v>0.01</v>
      </c>
      <c r="Q1115" s="10">
        <f>IFERROR(Table1[[#This Row],[pledged]]/Table1[[#This Row],[backers_count]],0)</f>
        <v>5</v>
      </c>
      <c r="R1115" s="15">
        <f t="shared" si="34"/>
        <v>41835.977083333331</v>
      </c>
      <c r="S1115" s="15">
        <f t="shared" si="35"/>
        <v>41865.977083333331</v>
      </c>
      <c r="T1115">
        <f>YEAR(Table1[[#This Row],[Date Created Conversion]])</f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8">
        <f>ROUND(Table1[[#This Row],[pledged]]/Table1[[#This Row],[goal]],2)</f>
        <v>0</v>
      </c>
      <c r="Q1116" s="10">
        <f>IFERROR(Table1[[#This Row],[pledged]]/Table1[[#This Row],[backers_count]],0)</f>
        <v>3.3333333333333335</v>
      </c>
      <c r="R1116" s="15">
        <f t="shared" si="34"/>
        <v>41526.345914351856</v>
      </c>
      <c r="S1116" s="15">
        <f t="shared" si="35"/>
        <v>41556.345914351856</v>
      </c>
      <c r="T1116">
        <f>YEAR(Table1[[#This Row],[Date Created Conversion]])</f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8">
        <f>ROUND(Table1[[#This Row],[pledged]]/Table1[[#This Row],[goal]],2)</f>
        <v>0</v>
      </c>
      <c r="Q1117" s="10">
        <f>IFERROR(Table1[[#This Row],[pledged]]/Table1[[#This Row],[backers_count]],0)</f>
        <v>13.25</v>
      </c>
      <c r="R1117" s="15">
        <f t="shared" si="34"/>
        <v>42429.695543981477</v>
      </c>
      <c r="S1117" s="15">
        <f t="shared" si="35"/>
        <v>42459.653877314813</v>
      </c>
      <c r="T1117">
        <f>YEAR(Table1[[#This Row],[Date Created Conversion]])</f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8">
        <f>ROUND(Table1[[#This Row],[pledged]]/Table1[[#This Row],[goal]],2)</f>
        <v>0</v>
      </c>
      <c r="Q1118" s="10">
        <f>IFERROR(Table1[[#This Row],[pledged]]/Table1[[#This Row],[backers_count]],0)</f>
        <v>17.852</v>
      </c>
      <c r="R1118" s="15">
        <f t="shared" si="34"/>
        <v>41009.847314814811</v>
      </c>
      <c r="S1118" s="15">
        <f t="shared" si="35"/>
        <v>41069.847314814811</v>
      </c>
      <c r="T1118">
        <f>YEAR(Table1[[#This Row],[Date Created Conversion]])</f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8">
        <f>ROUND(Table1[[#This Row],[pledged]]/Table1[[#This Row],[goal]],2)</f>
        <v>0.08</v>
      </c>
      <c r="Q1119" s="10">
        <f>IFERROR(Table1[[#This Row],[pledged]]/Table1[[#This Row],[backers_count]],0)</f>
        <v>10.375</v>
      </c>
      <c r="R1119" s="15">
        <f t="shared" si="34"/>
        <v>42333.598530092597</v>
      </c>
      <c r="S1119" s="15">
        <f t="shared" si="35"/>
        <v>42363.598530092597</v>
      </c>
      <c r="T1119">
        <f>YEAR(Table1[[#This Row],[Date Created Conversion]])</f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8">
        <f>ROUND(Table1[[#This Row],[pledged]]/Table1[[#This Row],[goal]],2)</f>
        <v>0.02</v>
      </c>
      <c r="Q1120" s="10">
        <f>IFERROR(Table1[[#This Row],[pledged]]/Table1[[#This Row],[backers_count]],0)</f>
        <v>36.333333333333336</v>
      </c>
      <c r="R1120" s="15">
        <f t="shared" si="34"/>
        <v>41704.16642361111</v>
      </c>
      <c r="S1120" s="15">
        <f t="shared" si="35"/>
        <v>41734.124756944446</v>
      </c>
      <c r="T1120">
        <f>YEAR(Table1[[#This Row],[Date Created Conversion]])</f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8">
        <f>ROUND(Table1[[#This Row],[pledged]]/Table1[[#This Row],[goal]],2)</f>
        <v>0</v>
      </c>
      <c r="Q1121" s="10">
        <f>IFERROR(Table1[[#This Row],[pledged]]/Table1[[#This Row],[backers_count]],0)</f>
        <v>5</v>
      </c>
      <c r="R1121" s="15">
        <f t="shared" si="34"/>
        <v>41722.792407407411</v>
      </c>
      <c r="S1121" s="15">
        <f t="shared" si="35"/>
        <v>41735.792407407411</v>
      </c>
      <c r="T1121">
        <f>YEAR(Table1[[#This Row],[Date Created Conversion]])</f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8">
        <f>ROUND(Table1[[#This Row],[pledged]]/Table1[[#This Row],[goal]],2)</f>
        <v>0</v>
      </c>
      <c r="Q1122" s="10">
        <f>IFERROR(Table1[[#This Row],[pledged]]/Table1[[#This Row],[backers_count]],0)</f>
        <v>0</v>
      </c>
      <c r="R1122" s="15">
        <f t="shared" si="34"/>
        <v>40799.872685185182</v>
      </c>
      <c r="S1122" s="15">
        <f t="shared" si="35"/>
        <v>40844.872685185182</v>
      </c>
      <c r="T1122">
        <f>YEAR(Table1[[#This Row],[Date Created Conversion]])</f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8">
        <f>ROUND(Table1[[#This Row],[pledged]]/Table1[[#This Row],[goal]],2)</f>
        <v>0</v>
      </c>
      <c r="Q1123" s="10">
        <f>IFERROR(Table1[[#This Row],[pledged]]/Table1[[#This Row],[backers_count]],0)</f>
        <v>5.8</v>
      </c>
      <c r="R1123" s="15">
        <f t="shared" si="34"/>
        <v>42412.934212962966</v>
      </c>
      <c r="S1123" s="15">
        <f t="shared" si="35"/>
        <v>42442.892546296294</v>
      </c>
      <c r="T1123">
        <f>YEAR(Table1[[#This Row],[Date Created Conversion]])</f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8">
        <f>ROUND(Table1[[#This Row],[pledged]]/Table1[[#This Row],[goal]],2)</f>
        <v>0</v>
      </c>
      <c r="Q1124" s="10">
        <f>IFERROR(Table1[[#This Row],[pledged]]/Table1[[#This Row],[backers_count]],0)</f>
        <v>0</v>
      </c>
      <c r="R1124" s="15">
        <f t="shared" si="34"/>
        <v>41410.703993055555</v>
      </c>
      <c r="S1124" s="15">
        <f t="shared" si="35"/>
        <v>41424.703993055555</v>
      </c>
      <c r="T1124">
        <f>YEAR(Table1[[#This Row],[Date Created Conversion]])</f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8">
        <f>ROUND(Table1[[#This Row],[pledged]]/Table1[[#This Row],[goal]],2)</f>
        <v>0</v>
      </c>
      <c r="Q1125" s="10">
        <f>IFERROR(Table1[[#This Row],[pledged]]/Table1[[#This Row],[backers_count]],0)</f>
        <v>3.6666666666666665</v>
      </c>
      <c r="R1125" s="15">
        <f t="shared" si="34"/>
        <v>41718.5237037037</v>
      </c>
      <c r="S1125" s="15">
        <f t="shared" si="35"/>
        <v>41748.5237037037</v>
      </c>
      <c r="T1125">
        <f>YEAR(Table1[[#This Row],[Date Created Conversion]])</f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8">
        <f>ROUND(Table1[[#This Row],[pledged]]/Table1[[#This Row],[goal]],2)</f>
        <v>0</v>
      </c>
      <c r="Q1126" s="10">
        <f>IFERROR(Table1[[#This Row],[pledged]]/Table1[[#This Row],[backers_count]],0)</f>
        <v>60.714285714285715</v>
      </c>
      <c r="R1126" s="15">
        <f t="shared" si="34"/>
        <v>42094.667256944449</v>
      </c>
      <c r="S1126" s="15">
        <f t="shared" si="35"/>
        <v>42124.667256944449</v>
      </c>
      <c r="T1126">
        <f>YEAR(Table1[[#This Row],[Date Created Conversion]])</f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8">
        <f>ROUND(Table1[[#This Row],[pledged]]/Table1[[#This Row],[goal]],2)</f>
        <v>0</v>
      </c>
      <c r="Q1127" s="10">
        <f>IFERROR(Table1[[#This Row],[pledged]]/Table1[[#This Row],[backers_count]],0)</f>
        <v>0</v>
      </c>
      <c r="R1127" s="15">
        <f t="shared" si="34"/>
        <v>42212.624189814815</v>
      </c>
      <c r="S1127" s="15">
        <f t="shared" si="35"/>
        <v>42272.624189814815</v>
      </c>
      <c r="T1127">
        <f>YEAR(Table1[[#This Row],[Date Created Conversion]])</f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8">
        <f>ROUND(Table1[[#This Row],[pledged]]/Table1[[#This Row],[goal]],2)</f>
        <v>0.01</v>
      </c>
      <c r="Q1128" s="10">
        <f>IFERROR(Table1[[#This Row],[pledged]]/Table1[[#This Row],[backers_count]],0)</f>
        <v>5</v>
      </c>
      <c r="R1128" s="15">
        <f t="shared" si="34"/>
        <v>42535.327476851846</v>
      </c>
      <c r="S1128" s="15">
        <f t="shared" si="35"/>
        <v>42565.327476851846</v>
      </c>
      <c r="T1128">
        <f>YEAR(Table1[[#This Row],[Date Created Conversion]])</f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8">
        <f>ROUND(Table1[[#This Row],[pledged]]/Table1[[#This Row],[goal]],2)</f>
        <v>0.02</v>
      </c>
      <c r="Q1129" s="10">
        <f>IFERROR(Table1[[#This Row],[pledged]]/Table1[[#This Row],[backers_count]],0)</f>
        <v>25.434782608695652</v>
      </c>
      <c r="R1129" s="15">
        <f t="shared" si="34"/>
        <v>41926.854166666664</v>
      </c>
      <c r="S1129" s="15">
        <f t="shared" si="35"/>
        <v>41957.895833333328</v>
      </c>
      <c r="T1129">
        <f>YEAR(Table1[[#This Row],[Date Created Conversion]])</f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8">
        <f>ROUND(Table1[[#This Row],[pledged]]/Table1[[#This Row],[goal]],2)</f>
        <v>0</v>
      </c>
      <c r="Q1130" s="10">
        <f>IFERROR(Table1[[#This Row],[pledged]]/Table1[[#This Row],[backers_count]],0)</f>
        <v>1</v>
      </c>
      <c r="R1130" s="15">
        <f t="shared" si="34"/>
        <v>41828.649502314816</v>
      </c>
      <c r="S1130" s="15">
        <f t="shared" si="35"/>
        <v>41858.649502314816</v>
      </c>
      <c r="T1130">
        <f>YEAR(Table1[[#This Row],[Date Created Conversion]])</f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8">
        <f>ROUND(Table1[[#This Row],[pledged]]/Table1[[#This Row],[goal]],2)</f>
        <v>0</v>
      </c>
      <c r="Q1131" s="10">
        <f>IFERROR(Table1[[#This Row],[pledged]]/Table1[[#This Row],[backers_count]],0)</f>
        <v>10.5</v>
      </c>
      <c r="R1131" s="15">
        <f t="shared" si="34"/>
        <v>42496.264965277776</v>
      </c>
      <c r="S1131" s="15">
        <f t="shared" si="35"/>
        <v>42526.264965277776</v>
      </c>
      <c r="T1131">
        <f>YEAR(Table1[[#This Row],[Date Created Conversion]])</f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8">
        <f>ROUND(Table1[[#This Row],[pledged]]/Table1[[#This Row],[goal]],2)</f>
        <v>0</v>
      </c>
      <c r="Q1132" s="10">
        <f>IFERROR(Table1[[#This Row],[pledged]]/Table1[[#This Row],[backers_count]],0)</f>
        <v>3.6666666666666665</v>
      </c>
      <c r="R1132" s="15">
        <f t="shared" si="34"/>
        <v>41908.996527777781</v>
      </c>
      <c r="S1132" s="15">
        <f t="shared" si="35"/>
        <v>41969.038194444445</v>
      </c>
      <c r="T1132">
        <f>YEAR(Table1[[#This Row],[Date Created Conversion]])</f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8">
        <f>ROUND(Table1[[#This Row],[pledged]]/Table1[[#This Row],[goal]],2)</f>
        <v>0</v>
      </c>
      <c r="Q1133" s="10">
        <f>IFERROR(Table1[[#This Row],[pledged]]/Table1[[#This Row],[backers_count]],0)</f>
        <v>0</v>
      </c>
      <c r="R1133" s="15">
        <f t="shared" si="34"/>
        <v>42332.908194444448</v>
      </c>
      <c r="S1133" s="15">
        <f t="shared" si="35"/>
        <v>42362.908194444448</v>
      </c>
      <c r="T1133">
        <f>YEAR(Table1[[#This Row],[Date Created Conversion]])</f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8">
        <f>ROUND(Table1[[#This Row],[pledged]]/Table1[[#This Row],[goal]],2)</f>
        <v>0.14000000000000001</v>
      </c>
      <c r="Q1134" s="10">
        <f>IFERROR(Table1[[#This Row],[pledged]]/Table1[[#This Row],[backers_count]],0)</f>
        <v>110.61538461538461</v>
      </c>
      <c r="R1134" s="15">
        <f t="shared" si="34"/>
        <v>42706.115405092598</v>
      </c>
      <c r="S1134" s="15">
        <f t="shared" si="35"/>
        <v>42736.115405092598</v>
      </c>
      <c r="T1134">
        <f>YEAR(Table1[[#This Row],[Date Created Conversion]])</f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8">
        <f>ROUND(Table1[[#This Row],[pledged]]/Table1[[#This Row],[goal]],2)</f>
        <v>0.01</v>
      </c>
      <c r="Q1135" s="10">
        <f>IFERROR(Table1[[#This Row],[pledged]]/Table1[[#This Row],[backers_count]],0)</f>
        <v>20</v>
      </c>
      <c r="R1135" s="15">
        <f t="shared" si="34"/>
        <v>41821.407187500001</v>
      </c>
      <c r="S1135" s="15">
        <f t="shared" si="35"/>
        <v>41851.407187500001</v>
      </c>
      <c r="T1135">
        <f>YEAR(Table1[[#This Row],[Date Created Conversion]])</f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8">
        <f>ROUND(Table1[[#This Row],[pledged]]/Table1[[#This Row],[goal]],2)</f>
        <v>0</v>
      </c>
      <c r="Q1136" s="10">
        <f>IFERROR(Table1[[#This Row],[pledged]]/Table1[[#This Row],[backers_count]],0)</f>
        <v>1</v>
      </c>
      <c r="R1136" s="15">
        <f t="shared" si="34"/>
        <v>41958.285046296296</v>
      </c>
      <c r="S1136" s="15">
        <f t="shared" si="35"/>
        <v>41972.189583333333</v>
      </c>
      <c r="T1136">
        <f>YEAR(Table1[[#This Row],[Date Created Conversion]])</f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8">
        <f>ROUND(Table1[[#This Row],[pledged]]/Table1[[#This Row],[goal]],2)</f>
        <v>0.05</v>
      </c>
      <c r="Q1137" s="10">
        <f>IFERROR(Table1[[#This Row],[pledged]]/Table1[[#This Row],[backers_count]],0)</f>
        <v>50</v>
      </c>
      <c r="R1137" s="15">
        <f t="shared" si="34"/>
        <v>42558.989513888882</v>
      </c>
      <c r="S1137" s="15">
        <f t="shared" si="35"/>
        <v>42588.989513888882</v>
      </c>
      <c r="T1137">
        <f>YEAR(Table1[[#This Row],[Date Created Conversion]])</f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8">
        <f>ROUND(Table1[[#This Row],[pledged]]/Table1[[#This Row],[goal]],2)</f>
        <v>0.06</v>
      </c>
      <c r="Q1138" s="10">
        <f>IFERROR(Table1[[#This Row],[pledged]]/Table1[[#This Row],[backers_count]],0)</f>
        <v>45</v>
      </c>
      <c r="R1138" s="15">
        <f t="shared" si="34"/>
        <v>42327.671631944439</v>
      </c>
      <c r="S1138" s="15">
        <f t="shared" si="35"/>
        <v>42357.671631944439</v>
      </c>
      <c r="T1138">
        <f>YEAR(Table1[[#This Row],[Date Created Conversion]])</f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8">
        <f>ROUND(Table1[[#This Row],[pledged]]/Table1[[#This Row],[goal]],2)</f>
        <v>0.4</v>
      </c>
      <c r="Q1139" s="10">
        <f>IFERROR(Table1[[#This Row],[pledged]]/Table1[[#This Row],[backers_count]],0)</f>
        <v>253.2051282051282</v>
      </c>
      <c r="R1139" s="15">
        <f t="shared" si="34"/>
        <v>42453.819687499999</v>
      </c>
      <c r="S1139" s="15">
        <f t="shared" si="35"/>
        <v>42483.819687499999</v>
      </c>
      <c r="T1139">
        <f>YEAR(Table1[[#This Row],[Date Created Conversion]])</f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8">
        <f>ROUND(Table1[[#This Row],[pledged]]/Table1[[#This Row],[goal]],2)</f>
        <v>0</v>
      </c>
      <c r="Q1140" s="10">
        <f>IFERROR(Table1[[#This Row],[pledged]]/Table1[[#This Row],[backers_count]],0)</f>
        <v>31.25</v>
      </c>
      <c r="R1140" s="15">
        <f t="shared" si="34"/>
        <v>42736.9066087963</v>
      </c>
      <c r="S1140" s="15">
        <f t="shared" si="35"/>
        <v>42756.9066087963</v>
      </c>
      <c r="T1140">
        <f>YEAR(Table1[[#This Row],[Date Created Conversion]])</f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8">
        <f>ROUND(Table1[[#This Row],[pledged]]/Table1[[#This Row],[goal]],2)</f>
        <v>0</v>
      </c>
      <c r="Q1141" s="10">
        <f>IFERROR(Table1[[#This Row],[pledged]]/Table1[[#This Row],[backers_count]],0)</f>
        <v>5</v>
      </c>
      <c r="R1141" s="15">
        <f t="shared" si="34"/>
        <v>41975.347523148142</v>
      </c>
      <c r="S1141" s="15">
        <f t="shared" si="35"/>
        <v>42005.347523148142</v>
      </c>
      <c r="T1141">
        <f>YEAR(Table1[[#This Row],[Date Created Conversion]])</f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8">
        <f>ROUND(Table1[[#This Row],[pledged]]/Table1[[#This Row],[goal]],2)</f>
        <v>0</v>
      </c>
      <c r="Q1142" s="10">
        <f>IFERROR(Table1[[#This Row],[pledged]]/Table1[[#This Row],[backers_count]],0)</f>
        <v>0</v>
      </c>
      <c r="R1142" s="15">
        <f t="shared" si="34"/>
        <v>42192.462048611109</v>
      </c>
      <c r="S1142" s="15">
        <f t="shared" si="35"/>
        <v>42222.462048611109</v>
      </c>
      <c r="T1142">
        <f>YEAR(Table1[[#This Row],[Date Created Conversion]])</f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8">
        <f>ROUND(Table1[[#This Row],[pledged]]/Table1[[#This Row],[goal]],2)</f>
        <v>0</v>
      </c>
      <c r="Q1143" s="10">
        <f>IFERROR(Table1[[#This Row],[pledged]]/Table1[[#This Row],[backers_count]],0)</f>
        <v>0</v>
      </c>
      <c r="R1143" s="15">
        <f t="shared" si="34"/>
        <v>42164.699652777781</v>
      </c>
      <c r="S1143" s="15">
        <f t="shared" si="35"/>
        <v>42194.699652777781</v>
      </c>
      <c r="T1143">
        <f>YEAR(Table1[[#This Row],[Date Created Conversion]])</f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8">
        <f>ROUND(Table1[[#This Row],[pledged]]/Table1[[#This Row],[goal]],2)</f>
        <v>0</v>
      </c>
      <c r="Q1144" s="10">
        <f>IFERROR(Table1[[#This Row],[pledged]]/Table1[[#This Row],[backers_count]],0)</f>
        <v>0</v>
      </c>
      <c r="R1144" s="15">
        <f t="shared" si="34"/>
        <v>42022.006099537044</v>
      </c>
      <c r="S1144" s="15">
        <f t="shared" si="35"/>
        <v>42052.006099537044</v>
      </c>
      <c r="T1144">
        <f>YEAR(Table1[[#This Row],[Date Created Conversion]])</f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8">
        <f>ROUND(Table1[[#This Row],[pledged]]/Table1[[#This Row],[goal]],2)</f>
        <v>0</v>
      </c>
      <c r="Q1145" s="10">
        <f>IFERROR(Table1[[#This Row],[pledged]]/Table1[[#This Row],[backers_count]],0)</f>
        <v>23.25</v>
      </c>
      <c r="R1145" s="15">
        <f t="shared" si="34"/>
        <v>42325.19358796296</v>
      </c>
      <c r="S1145" s="15">
        <f t="shared" si="35"/>
        <v>42355.19358796296</v>
      </c>
      <c r="T1145">
        <f>YEAR(Table1[[#This Row],[Date Created Conversion]])</f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8">
        <f>ROUND(Table1[[#This Row],[pledged]]/Table1[[#This Row],[goal]],2)</f>
        <v>0</v>
      </c>
      <c r="Q1146" s="10">
        <f>IFERROR(Table1[[#This Row],[pledged]]/Table1[[#This Row],[backers_count]],0)</f>
        <v>0</v>
      </c>
      <c r="R1146" s="15">
        <f t="shared" si="34"/>
        <v>42093.181944444441</v>
      </c>
      <c r="S1146" s="15">
        <f t="shared" si="35"/>
        <v>42123.181944444441</v>
      </c>
      <c r="T1146">
        <f>YEAR(Table1[[#This Row],[Date Created Conversion]])</f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8">
        <f>ROUND(Table1[[#This Row],[pledged]]/Table1[[#This Row],[goal]],2)</f>
        <v>0</v>
      </c>
      <c r="Q1147" s="10">
        <f>IFERROR(Table1[[#This Row],[pledged]]/Table1[[#This Row],[backers_count]],0)</f>
        <v>100</v>
      </c>
      <c r="R1147" s="15">
        <f t="shared" si="34"/>
        <v>41854.747592592597</v>
      </c>
      <c r="S1147" s="15">
        <f t="shared" si="35"/>
        <v>41914.747592592597</v>
      </c>
      <c r="T1147">
        <f>YEAR(Table1[[#This Row],[Date Created Conversion]])</f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8">
        <f>ROUND(Table1[[#This Row],[pledged]]/Table1[[#This Row],[goal]],2)</f>
        <v>0.09</v>
      </c>
      <c r="Q1148" s="10">
        <f>IFERROR(Table1[[#This Row],[pledged]]/Table1[[#This Row],[backers_count]],0)</f>
        <v>44.166666666666664</v>
      </c>
      <c r="R1148" s="15">
        <f t="shared" si="34"/>
        <v>41723.9533912037</v>
      </c>
      <c r="S1148" s="15">
        <f t="shared" si="35"/>
        <v>41761.9533912037</v>
      </c>
      <c r="T1148">
        <f>YEAR(Table1[[#This Row],[Date Created Conversion]])</f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8">
        <f>ROUND(Table1[[#This Row],[pledged]]/Table1[[#This Row],[goal]],2)</f>
        <v>0</v>
      </c>
      <c r="Q1149" s="10">
        <f>IFERROR(Table1[[#This Row],[pledged]]/Table1[[#This Row],[backers_count]],0)</f>
        <v>0</v>
      </c>
      <c r="R1149" s="15">
        <f t="shared" si="34"/>
        <v>41871.972025462965</v>
      </c>
      <c r="S1149" s="15">
        <f t="shared" si="35"/>
        <v>41931.972025462965</v>
      </c>
      <c r="T1149">
        <f>YEAR(Table1[[#This Row],[Date Created Conversion]])</f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8">
        <f>ROUND(Table1[[#This Row],[pledged]]/Table1[[#This Row],[goal]],2)</f>
        <v>0</v>
      </c>
      <c r="Q1150" s="10">
        <f>IFERROR(Table1[[#This Row],[pledged]]/Table1[[#This Row],[backers_count]],0)</f>
        <v>24.333333333333332</v>
      </c>
      <c r="R1150" s="15">
        <f t="shared" si="34"/>
        <v>42675.171076388884</v>
      </c>
      <c r="S1150" s="15">
        <f t="shared" si="35"/>
        <v>42705.212743055556</v>
      </c>
      <c r="T1150">
        <f>YEAR(Table1[[#This Row],[Date Created Conversion]])</f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8">
        <f>ROUND(Table1[[#This Row],[pledged]]/Table1[[#This Row],[goal]],2)</f>
        <v>0</v>
      </c>
      <c r="Q1151" s="10">
        <f>IFERROR(Table1[[#This Row],[pledged]]/Table1[[#This Row],[backers_count]],0)</f>
        <v>37.5</v>
      </c>
      <c r="R1151" s="15">
        <f t="shared" si="34"/>
        <v>42507.71025462963</v>
      </c>
      <c r="S1151" s="15">
        <f t="shared" si="35"/>
        <v>42537.71025462963</v>
      </c>
      <c r="T1151">
        <f>YEAR(Table1[[#This Row],[Date Created Conversion]])</f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8">
        <f>ROUND(Table1[[#This Row],[pledged]]/Table1[[#This Row],[goal]],2)</f>
        <v>0.1</v>
      </c>
      <c r="Q1152" s="10">
        <f>IFERROR(Table1[[#This Row],[pledged]]/Table1[[#This Row],[backers_count]],0)</f>
        <v>42</v>
      </c>
      <c r="R1152" s="15">
        <f t="shared" si="34"/>
        <v>42317.954571759255</v>
      </c>
      <c r="S1152" s="15">
        <f t="shared" si="35"/>
        <v>42377.954571759255</v>
      </c>
      <c r="T1152">
        <f>YEAR(Table1[[#This Row],[Date Created Conversion]])</f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8">
        <f>ROUND(Table1[[#This Row],[pledged]]/Table1[[#This Row],[goal]],2)</f>
        <v>0</v>
      </c>
      <c r="Q1153" s="10">
        <f>IFERROR(Table1[[#This Row],[pledged]]/Table1[[#This Row],[backers_count]],0)</f>
        <v>0</v>
      </c>
      <c r="R1153" s="15">
        <f t="shared" si="34"/>
        <v>42224.102581018517</v>
      </c>
      <c r="S1153" s="15">
        <f t="shared" si="35"/>
        <v>42254.102581018517</v>
      </c>
      <c r="T1153">
        <f>YEAR(Table1[[#This Row],[Date Created Conversion]])</f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8">
        <f>ROUND(Table1[[#This Row],[pledged]]/Table1[[#This Row],[goal]],2)</f>
        <v>0.06</v>
      </c>
      <c r="Q1154" s="10">
        <f>IFERROR(Table1[[#This Row],[pledged]]/Table1[[#This Row],[backers_count]],0)</f>
        <v>60.733333333333334</v>
      </c>
      <c r="R1154" s="15">
        <f t="shared" ref="R1154:R1217" si="36">(((J1154/60)/60)/24)+DATE(1970,1,1)</f>
        <v>42109.709629629629</v>
      </c>
      <c r="S1154" s="15">
        <f t="shared" ref="S1154:S1217" si="37">(((I1154/60)/60)/24)+DATE(1970,1,1)</f>
        <v>42139.709629629629</v>
      </c>
      <c r="T1154">
        <f>YEAR(Table1[[#This Row],[Date Created Conversion]])</f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8">
        <f>ROUND(Table1[[#This Row],[pledged]]/Table1[[#This Row],[goal]],2)</f>
        <v>0.01</v>
      </c>
      <c r="Q1155" s="10">
        <f>IFERROR(Table1[[#This Row],[pledged]]/Table1[[#This Row],[backers_count]],0)</f>
        <v>50</v>
      </c>
      <c r="R1155" s="15">
        <f t="shared" si="36"/>
        <v>42143.714178240742</v>
      </c>
      <c r="S1155" s="15">
        <f t="shared" si="37"/>
        <v>42173.714178240742</v>
      </c>
      <c r="T1155">
        <f>YEAR(Table1[[#This Row],[Date Created Conversion]])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8">
        <f>ROUND(Table1[[#This Row],[pledged]]/Table1[[#This Row],[goal]],2)</f>
        <v>7.0000000000000007E-2</v>
      </c>
      <c r="Q1156" s="10">
        <f>IFERROR(Table1[[#This Row],[pledged]]/Table1[[#This Row],[backers_count]],0)</f>
        <v>108.33333333333333</v>
      </c>
      <c r="R1156" s="15">
        <f t="shared" si="36"/>
        <v>42223.108865740738</v>
      </c>
      <c r="S1156" s="15">
        <f t="shared" si="37"/>
        <v>42253.108865740738</v>
      </c>
      <c r="T1156">
        <f>YEAR(Table1[[#This Row],[Date Created Conversion]])</f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8">
        <f>ROUND(Table1[[#This Row],[pledged]]/Table1[[#This Row],[goal]],2)</f>
        <v>0.01</v>
      </c>
      <c r="Q1157" s="10">
        <f>IFERROR(Table1[[#This Row],[pledged]]/Table1[[#This Row],[backers_count]],0)</f>
        <v>23.5</v>
      </c>
      <c r="R1157" s="15">
        <f t="shared" si="36"/>
        <v>41835.763981481483</v>
      </c>
      <c r="S1157" s="15">
        <f t="shared" si="37"/>
        <v>41865.763981481483</v>
      </c>
      <c r="T1157">
        <f>YEAR(Table1[[#This Row],[Date Created Conversion]])</f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8">
        <f>ROUND(Table1[[#This Row],[pledged]]/Table1[[#This Row],[goal]],2)</f>
        <v>0</v>
      </c>
      <c r="Q1158" s="10">
        <f>IFERROR(Table1[[#This Row],[pledged]]/Table1[[#This Row],[backers_count]],0)</f>
        <v>0</v>
      </c>
      <c r="R1158" s="15">
        <f t="shared" si="36"/>
        <v>42029.07131944444</v>
      </c>
      <c r="S1158" s="15">
        <f t="shared" si="37"/>
        <v>42059.07131944444</v>
      </c>
      <c r="T1158">
        <f>YEAR(Table1[[#This Row],[Date Created Conversion]])</f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8">
        <f>ROUND(Table1[[#This Row],[pledged]]/Table1[[#This Row],[goal]],2)</f>
        <v>0.02</v>
      </c>
      <c r="Q1159" s="10">
        <f>IFERROR(Table1[[#This Row],[pledged]]/Table1[[#This Row],[backers_count]],0)</f>
        <v>50.333333333333336</v>
      </c>
      <c r="R1159" s="15">
        <f t="shared" si="36"/>
        <v>41918.628240740742</v>
      </c>
      <c r="S1159" s="15">
        <f t="shared" si="37"/>
        <v>41978.669907407413</v>
      </c>
      <c r="T1159">
        <f>YEAR(Table1[[#This Row],[Date Created Conversion]])</f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8">
        <f>ROUND(Table1[[#This Row],[pledged]]/Table1[[#This Row],[goal]],2)</f>
        <v>0</v>
      </c>
      <c r="Q1160" s="10">
        <f>IFERROR(Table1[[#This Row],[pledged]]/Table1[[#This Row],[backers_count]],0)</f>
        <v>11.666666666666666</v>
      </c>
      <c r="R1160" s="15">
        <f t="shared" si="36"/>
        <v>41952.09175925926</v>
      </c>
      <c r="S1160" s="15">
        <f t="shared" si="37"/>
        <v>41982.09175925926</v>
      </c>
      <c r="T1160">
        <f>YEAR(Table1[[#This Row],[Date Created Conversion]])</f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8">
        <f>ROUND(Table1[[#This Row],[pledged]]/Table1[[#This Row],[goal]],2)</f>
        <v>0</v>
      </c>
      <c r="Q1161" s="10">
        <f>IFERROR(Table1[[#This Row],[pledged]]/Table1[[#This Row],[backers_count]],0)</f>
        <v>0</v>
      </c>
      <c r="R1161" s="15">
        <f t="shared" si="36"/>
        <v>42154.726446759261</v>
      </c>
      <c r="S1161" s="15">
        <f t="shared" si="37"/>
        <v>42185.65625</v>
      </c>
      <c r="T1161">
        <f>YEAR(Table1[[#This Row],[Date Created Conversion]])</f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8">
        <f>ROUND(Table1[[#This Row],[pledged]]/Table1[[#This Row],[goal]],2)</f>
        <v>0.04</v>
      </c>
      <c r="Q1162" s="10">
        <f>IFERROR(Table1[[#This Row],[pledged]]/Table1[[#This Row],[backers_count]],0)</f>
        <v>60.789473684210527</v>
      </c>
      <c r="R1162" s="15">
        <f t="shared" si="36"/>
        <v>42061.154930555553</v>
      </c>
      <c r="S1162" s="15">
        <f t="shared" si="37"/>
        <v>42091.113263888896</v>
      </c>
      <c r="T1162">
        <f>YEAR(Table1[[#This Row],[Date Created Conversion]])</f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8">
        <f>ROUND(Table1[[#This Row],[pledged]]/Table1[[#This Row],[goal]],2)</f>
        <v>0</v>
      </c>
      <c r="Q1163" s="10">
        <f>IFERROR(Table1[[#This Row],[pledged]]/Table1[[#This Row],[backers_count]],0)</f>
        <v>0</v>
      </c>
      <c r="R1163" s="15">
        <f t="shared" si="36"/>
        <v>42122.629502314812</v>
      </c>
      <c r="S1163" s="15">
        <f t="shared" si="37"/>
        <v>42143.629502314812</v>
      </c>
      <c r="T1163">
        <f>YEAR(Table1[[#This Row],[Date Created Conversion]])</f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8">
        <f>ROUND(Table1[[#This Row],[pledged]]/Table1[[#This Row],[goal]],2)</f>
        <v>0</v>
      </c>
      <c r="Q1164" s="10">
        <f>IFERROR(Table1[[#This Row],[pledged]]/Table1[[#This Row],[backers_count]],0)</f>
        <v>17.5</v>
      </c>
      <c r="R1164" s="15">
        <f t="shared" si="36"/>
        <v>41876.683611111112</v>
      </c>
      <c r="S1164" s="15">
        <f t="shared" si="37"/>
        <v>41907.683611111112</v>
      </c>
      <c r="T1164">
        <f>YEAR(Table1[[#This Row],[Date Created Conversion]])</f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8">
        <f>ROUND(Table1[[#This Row],[pledged]]/Table1[[#This Row],[goal]],2)</f>
        <v>0</v>
      </c>
      <c r="Q1165" s="10">
        <f>IFERROR(Table1[[#This Row],[pledged]]/Table1[[#This Row],[backers_count]],0)</f>
        <v>0</v>
      </c>
      <c r="R1165" s="15">
        <f t="shared" si="36"/>
        <v>41830.723611111112</v>
      </c>
      <c r="S1165" s="15">
        <f t="shared" si="37"/>
        <v>41860.723611111112</v>
      </c>
      <c r="T1165">
        <f>YEAR(Table1[[#This Row],[Date Created Conversion]])</f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8">
        <f>ROUND(Table1[[#This Row],[pledged]]/Table1[[#This Row],[goal]],2)</f>
        <v>0</v>
      </c>
      <c r="Q1166" s="10">
        <f>IFERROR(Table1[[#This Row],[pledged]]/Table1[[#This Row],[backers_count]],0)</f>
        <v>0</v>
      </c>
      <c r="R1166" s="15">
        <f t="shared" si="36"/>
        <v>42509.724328703705</v>
      </c>
      <c r="S1166" s="15">
        <f t="shared" si="37"/>
        <v>42539.724328703705</v>
      </c>
      <c r="T1166">
        <f>YEAR(Table1[[#This Row],[Date Created Conversion]])</f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8">
        <f>ROUND(Table1[[#This Row],[pledged]]/Table1[[#This Row],[goal]],2)</f>
        <v>0.21</v>
      </c>
      <c r="Q1167" s="10">
        <f>IFERROR(Table1[[#This Row],[pledged]]/Table1[[#This Row],[backers_count]],0)</f>
        <v>82.82</v>
      </c>
      <c r="R1167" s="15">
        <f t="shared" si="36"/>
        <v>41792.214467592588</v>
      </c>
      <c r="S1167" s="15">
        <f t="shared" si="37"/>
        <v>41826.214467592588</v>
      </c>
      <c r="T1167">
        <f>YEAR(Table1[[#This Row],[Date Created Conversion]])</f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8">
        <f>ROUND(Table1[[#This Row],[pledged]]/Table1[[#This Row],[goal]],2)</f>
        <v>0.19</v>
      </c>
      <c r="Q1168" s="10">
        <f>IFERROR(Table1[[#This Row],[pledged]]/Table1[[#This Row],[backers_count]],0)</f>
        <v>358.875</v>
      </c>
      <c r="R1168" s="15">
        <f t="shared" si="36"/>
        <v>42150.485439814816</v>
      </c>
      <c r="S1168" s="15">
        <f t="shared" si="37"/>
        <v>42181.166666666672</v>
      </c>
      <c r="T1168">
        <f>YEAR(Table1[[#This Row],[Date Created Conversion]])</f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8">
        <f>ROUND(Table1[[#This Row],[pledged]]/Table1[[#This Row],[goal]],2)</f>
        <v>0.02</v>
      </c>
      <c r="Q1169" s="10">
        <f>IFERROR(Table1[[#This Row],[pledged]]/Table1[[#This Row],[backers_count]],0)</f>
        <v>61.1875</v>
      </c>
      <c r="R1169" s="15">
        <f t="shared" si="36"/>
        <v>41863.734895833331</v>
      </c>
      <c r="S1169" s="15">
        <f t="shared" si="37"/>
        <v>41894.734895833331</v>
      </c>
      <c r="T1169">
        <f>YEAR(Table1[[#This Row],[Date Created Conversion]])</f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8">
        <f>ROUND(Table1[[#This Row],[pledged]]/Table1[[#This Row],[goal]],2)</f>
        <v>0.06</v>
      </c>
      <c r="Q1170" s="10">
        <f>IFERROR(Table1[[#This Row],[pledged]]/Table1[[#This Row],[backers_count]],0)</f>
        <v>340</v>
      </c>
      <c r="R1170" s="15">
        <f t="shared" si="36"/>
        <v>42605.053993055553</v>
      </c>
      <c r="S1170" s="15">
        <f t="shared" si="37"/>
        <v>42635.053993055553</v>
      </c>
      <c r="T1170">
        <f>YEAR(Table1[[#This Row],[Date Created Conversion]])</f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8">
        <f>ROUND(Table1[[#This Row],[pledged]]/Table1[[#This Row],[goal]],2)</f>
        <v>0</v>
      </c>
      <c r="Q1171" s="10">
        <f>IFERROR(Table1[[#This Row],[pledged]]/Table1[[#This Row],[backers_count]],0)</f>
        <v>5.666666666666667</v>
      </c>
      <c r="R1171" s="15">
        <f t="shared" si="36"/>
        <v>42027.353738425925</v>
      </c>
      <c r="S1171" s="15">
        <f t="shared" si="37"/>
        <v>42057.353738425925</v>
      </c>
      <c r="T1171">
        <f>YEAR(Table1[[#This Row],[Date Created Conversion]])</f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8">
        <f>ROUND(Table1[[#This Row],[pledged]]/Table1[[#This Row],[goal]],2)</f>
        <v>0</v>
      </c>
      <c r="Q1172" s="10">
        <f>IFERROR(Table1[[#This Row],[pledged]]/Table1[[#This Row],[backers_count]],0)</f>
        <v>50</v>
      </c>
      <c r="R1172" s="15">
        <f t="shared" si="36"/>
        <v>42124.893182870372</v>
      </c>
      <c r="S1172" s="15">
        <f t="shared" si="37"/>
        <v>42154.893182870372</v>
      </c>
      <c r="T1172">
        <f>YEAR(Table1[[#This Row],[Date Created Conversion]])</f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8">
        <f>ROUND(Table1[[#This Row],[pledged]]/Table1[[#This Row],[goal]],2)</f>
        <v>0</v>
      </c>
      <c r="Q1173" s="10">
        <f>IFERROR(Table1[[#This Row],[pledged]]/Table1[[#This Row],[backers_count]],0)</f>
        <v>25</v>
      </c>
      <c r="R1173" s="15">
        <f t="shared" si="36"/>
        <v>41938.804710648146</v>
      </c>
      <c r="S1173" s="15">
        <f t="shared" si="37"/>
        <v>41956.846377314811</v>
      </c>
      <c r="T1173">
        <f>YEAR(Table1[[#This Row],[Date Created Conversion]])</f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8">
        <f>ROUND(Table1[[#This Row],[pledged]]/Table1[[#This Row],[goal]],2)</f>
        <v>0</v>
      </c>
      <c r="Q1174" s="10">
        <f>IFERROR(Table1[[#This Row],[pledged]]/Table1[[#This Row],[backers_count]],0)</f>
        <v>0</v>
      </c>
      <c r="R1174" s="15">
        <f t="shared" si="36"/>
        <v>41841.682314814818</v>
      </c>
      <c r="S1174" s="15">
        <f t="shared" si="37"/>
        <v>41871.682314814818</v>
      </c>
      <c r="T1174">
        <f>YEAR(Table1[[#This Row],[Date Created Conversion]])</f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8">
        <f>ROUND(Table1[[#This Row],[pledged]]/Table1[[#This Row],[goal]],2)</f>
        <v>0</v>
      </c>
      <c r="Q1175" s="10">
        <f>IFERROR(Table1[[#This Row],[pledged]]/Table1[[#This Row],[backers_count]],0)</f>
        <v>30</v>
      </c>
      <c r="R1175" s="15">
        <f t="shared" si="36"/>
        <v>42184.185844907406</v>
      </c>
      <c r="S1175" s="15">
        <f t="shared" si="37"/>
        <v>42219.185844907406</v>
      </c>
      <c r="T1175">
        <f>YEAR(Table1[[#This Row],[Date Created Conversion]])</f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8">
        <f>ROUND(Table1[[#This Row],[pledged]]/Table1[[#This Row],[goal]],2)</f>
        <v>0.06</v>
      </c>
      <c r="Q1176" s="10">
        <f>IFERROR(Table1[[#This Row],[pledged]]/Table1[[#This Row],[backers_count]],0)</f>
        <v>46.631578947368418</v>
      </c>
      <c r="R1176" s="15">
        <f t="shared" si="36"/>
        <v>42468.84174768519</v>
      </c>
      <c r="S1176" s="15">
        <f t="shared" si="37"/>
        <v>42498.84174768519</v>
      </c>
      <c r="T1176">
        <f>YEAR(Table1[[#This Row],[Date Created Conversion]])</f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8">
        <f>ROUND(Table1[[#This Row],[pledged]]/Table1[[#This Row],[goal]],2)</f>
        <v>0.03</v>
      </c>
      <c r="Q1177" s="10">
        <f>IFERROR(Table1[[#This Row],[pledged]]/Table1[[#This Row],[backers_count]],0)</f>
        <v>65</v>
      </c>
      <c r="R1177" s="15">
        <f t="shared" si="36"/>
        <v>42170.728460648148</v>
      </c>
      <c r="S1177" s="15">
        <f t="shared" si="37"/>
        <v>42200.728460648148</v>
      </c>
      <c r="T1177">
        <f>YEAR(Table1[[#This Row],[Date Created Conversion]])</f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8">
        <f>ROUND(Table1[[#This Row],[pledged]]/Table1[[#This Row],[goal]],2)</f>
        <v>0</v>
      </c>
      <c r="Q1178" s="10">
        <f>IFERROR(Table1[[#This Row],[pledged]]/Table1[[#This Row],[backers_count]],0)</f>
        <v>10</v>
      </c>
      <c r="R1178" s="15">
        <f t="shared" si="36"/>
        <v>42746.019652777773</v>
      </c>
      <c r="S1178" s="15">
        <f t="shared" si="37"/>
        <v>42800.541666666672</v>
      </c>
      <c r="T1178">
        <f>YEAR(Table1[[#This Row],[Date Created Conversion]])</f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8">
        <f>ROUND(Table1[[#This Row],[pledged]]/Table1[[#This Row],[goal]],2)</f>
        <v>0</v>
      </c>
      <c r="Q1179" s="10">
        <f>IFERROR(Table1[[#This Row],[pledged]]/Table1[[#This Row],[backers_count]],0)</f>
        <v>0</v>
      </c>
      <c r="R1179" s="15">
        <f t="shared" si="36"/>
        <v>41897.660833333335</v>
      </c>
      <c r="S1179" s="15">
        <f t="shared" si="37"/>
        <v>41927.660833333335</v>
      </c>
      <c r="T1179">
        <f>YEAR(Table1[[#This Row],[Date Created Conversion]])</f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8">
        <f>ROUND(Table1[[#This Row],[pledged]]/Table1[[#This Row],[goal]],2)</f>
        <v>0</v>
      </c>
      <c r="Q1180" s="10">
        <f>IFERROR(Table1[[#This Row],[pledged]]/Table1[[#This Row],[backers_count]],0)</f>
        <v>5</v>
      </c>
      <c r="R1180" s="15">
        <f t="shared" si="36"/>
        <v>41837.905694444446</v>
      </c>
      <c r="S1180" s="15">
        <f t="shared" si="37"/>
        <v>41867.905694444446</v>
      </c>
      <c r="T1180">
        <f>YEAR(Table1[[#This Row],[Date Created Conversion]])</f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8">
        <f>ROUND(Table1[[#This Row],[pledged]]/Table1[[#This Row],[goal]],2)</f>
        <v>0.05</v>
      </c>
      <c r="Q1181" s="10">
        <f>IFERROR(Table1[[#This Row],[pledged]]/Table1[[#This Row],[backers_count]],0)</f>
        <v>640</v>
      </c>
      <c r="R1181" s="15">
        <f t="shared" si="36"/>
        <v>42275.720219907409</v>
      </c>
      <c r="S1181" s="15">
        <f t="shared" si="37"/>
        <v>42305.720219907409</v>
      </c>
      <c r="T1181">
        <f>YEAR(Table1[[#This Row],[Date Created Conversion]])</f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8">
        <f>ROUND(Table1[[#This Row],[pledged]]/Table1[[#This Row],[goal]],2)</f>
        <v>0.12</v>
      </c>
      <c r="Q1182" s="10">
        <f>IFERROR(Table1[[#This Row],[pledged]]/Table1[[#This Row],[backers_count]],0)</f>
        <v>69.117647058823536</v>
      </c>
      <c r="R1182" s="15">
        <f t="shared" si="36"/>
        <v>41781.806875000002</v>
      </c>
      <c r="S1182" s="15">
        <f t="shared" si="37"/>
        <v>41818.806875000002</v>
      </c>
      <c r="T1182">
        <f>YEAR(Table1[[#This Row],[Date Created Conversion]])</f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8">
        <f>ROUND(Table1[[#This Row],[pledged]]/Table1[[#This Row],[goal]],2)</f>
        <v>0</v>
      </c>
      <c r="Q1183" s="10">
        <f>IFERROR(Table1[[#This Row],[pledged]]/Table1[[#This Row],[backers_count]],0)</f>
        <v>1.3333333333333333</v>
      </c>
      <c r="R1183" s="15">
        <f t="shared" si="36"/>
        <v>42034.339363425926</v>
      </c>
      <c r="S1183" s="15">
        <f t="shared" si="37"/>
        <v>42064.339363425926</v>
      </c>
      <c r="T1183">
        <f>YEAR(Table1[[#This Row],[Date Created Conversion]])</f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8">
        <f>ROUND(Table1[[#This Row],[pledged]]/Table1[[#This Row],[goal]],2)</f>
        <v>0.04</v>
      </c>
      <c r="Q1184" s="10">
        <f>IFERROR(Table1[[#This Row],[pledged]]/Table1[[#This Row],[backers_count]],0)</f>
        <v>10.5</v>
      </c>
      <c r="R1184" s="15">
        <f t="shared" si="36"/>
        <v>42728.827407407407</v>
      </c>
      <c r="S1184" s="15">
        <f t="shared" si="37"/>
        <v>42747.695833333331</v>
      </c>
      <c r="T1184">
        <f>YEAR(Table1[[#This Row],[Date Created Conversion]])</f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8">
        <f>ROUND(Table1[[#This Row],[pledged]]/Table1[[#This Row],[goal]],2)</f>
        <v>0.04</v>
      </c>
      <c r="Q1185" s="10">
        <f>IFERROR(Table1[[#This Row],[pledged]]/Table1[[#This Row],[backers_count]],0)</f>
        <v>33.333333333333336</v>
      </c>
      <c r="R1185" s="15">
        <f t="shared" si="36"/>
        <v>42656.86137731481</v>
      </c>
      <c r="S1185" s="15">
        <f t="shared" si="37"/>
        <v>42676.165972222225</v>
      </c>
      <c r="T1185">
        <f>YEAR(Table1[[#This Row],[Date Created Conversion]])</f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8">
        <f>ROUND(Table1[[#This Row],[pledged]]/Table1[[#This Row],[goal]],2)</f>
        <v>1.05</v>
      </c>
      <c r="Q1186" s="10">
        <f>IFERROR(Table1[[#This Row],[pledged]]/Table1[[#This Row],[backers_count]],0)</f>
        <v>61.562666666666665</v>
      </c>
      <c r="R1186" s="15">
        <f t="shared" si="36"/>
        <v>42741.599664351852</v>
      </c>
      <c r="S1186" s="15">
        <f t="shared" si="37"/>
        <v>42772.599664351852</v>
      </c>
      <c r="T1186">
        <f>YEAR(Table1[[#This Row],[Date Created Conversion]])</f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8">
        <f>ROUND(Table1[[#This Row],[pledged]]/Table1[[#This Row],[goal]],2)</f>
        <v>1.05</v>
      </c>
      <c r="Q1187" s="10">
        <f>IFERROR(Table1[[#This Row],[pledged]]/Table1[[#This Row],[backers_count]],0)</f>
        <v>118.73873873873873</v>
      </c>
      <c r="R1187" s="15">
        <f t="shared" si="36"/>
        <v>42130.865150462967</v>
      </c>
      <c r="S1187" s="15">
        <f t="shared" si="37"/>
        <v>42163.166666666672</v>
      </c>
      <c r="T1187">
        <f>YEAR(Table1[[#This Row],[Date Created Conversion]])</f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8">
        <f>ROUND(Table1[[#This Row],[pledged]]/Table1[[#This Row],[goal]],2)</f>
        <v>1.07</v>
      </c>
      <c r="Q1188" s="10">
        <f>IFERROR(Table1[[#This Row],[pledged]]/Table1[[#This Row],[backers_count]],0)</f>
        <v>65.081300813008127</v>
      </c>
      <c r="R1188" s="15">
        <f t="shared" si="36"/>
        <v>42123.86336805555</v>
      </c>
      <c r="S1188" s="15">
        <f t="shared" si="37"/>
        <v>42156.945833333331</v>
      </c>
      <c r="T1188">
        <f>YEAR(Table1[[#This Row],[Date Created Conversion]])</f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8">
        <f>ROUND(Table1[[#This Row],[pledged]]/Table1[[#This Row],[goal]],2)</f>
        <v>1.04</v>
      </c>
      <c r="Q1189" s="10">
        <f>IFERROR(Table1[[#This Row],[pledged]]/Table1[[#This Row],[backers_count]],0)</f>
        <v>130.15714285714284</v>
      </c>
      <c r="R1189" s="15">
        <f t="shared" si="36"/>
        <v>42109.894942129627</v>
      </c>
      <c r="S1189" s="15">
        <f t="shared" si="37"/>
        <v>42141.75</v>
      </c>
      <c r="T1189">
        <f>YEAR(Table1[[#This Row],[Date Created Conversion]])</f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8">
        <f>ROUND(Table1[[#This Row],[pledged]]/Table1[[#This Row],[goal]],2)</f>
        <v>1.61</v>
      </c>
      <c r="Q1190" s="10">
        <f>IFERROR(Table1[[#This Row],[pledged]]/Table1[[#This Row],[backers_count]],0)</f>
        <v>37.776470588235291</v>
      </c>
      <c r="R1190" s="15">
        <f t="shared" si="36"/>
        <v>42711.700694444444</v>
      </c>
      <c r="S1190" s="15">
        <f t="shared" si="37"/>
        <v>42732.700694444444</v>
      </c>
      <c r="T1190">
        <f>YEAR(Table1[[#This Row],[Date Created Conversion]])</f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8">
        <f>ROUND(Table1[[#This Row],[pledged]]/Table1[[#This Row],[goal]],2)</f>
        <v>1.08</v>
      </c>
      <c r="Q1191" s="10">
        <f>IFERROR(Table1[[#This Row],[pledged]]/Table1[[#This Row],[backers_count]],0)</f>
        <v>112.79069767441861</v>
      </c>
      <c r="R1191" s="15">
        <f t="shared" si="36"/>
        <v>42529.979108796295</v>
      </c>
      <c r="S1191" s="15">
        <f t="shared" si="37"/>
        <v>42550.979108796295</v>
      </c>
      <c r="T1191">
        <f>YEAR(Table1[[#This Row],[Date Created Conversion]])</f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8">
        <f>ROUND(Table1[[#This Row],[pledged]]/Table1[[#This Row],[goal]],2)</f>
        <v>1.35</v>
      </c>
      <c r="Q1192" s="10">
        <f>IFERROR(Table1[[#This Row],[pledged]]/Table1[[#This Row],[backers_count]],0)</f>
        <v>51.92307692307692</v>
      </c>
      <c r="R1192" s="15">
        <f t="shared" si="36"/>
        <v>41852.665798611109</v>
      </c>
      <c r="S1192" s="15">
        <f t="shared" si="37"/>
        <v>41882.665798611109</v>
      </c>
      <c r="T1192">
        <f>YEAR(Table1[[#This Row],[Date Created Conversion]])</f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8">
        <f>ROUND(Table1[[#This Row],[pledged]]/Table1[[#This Row],[goal]],2)</f>
        <v>1.0900000000000001</v>
      </c>
      <c r="Q1193" s="10">
        <f>IFERROR(Table1[[#This Row],[pledged]]/Table1[[#This Row],[backers_count]],0)</f>
        <v>89.242424242424249</v>
      </c>
      <c r="R1193" s="15">
        <f t="shared" si="36"/>
        <v>42419.603703703702</v>
      </c>
      <c r="S1193" s="15">
        <f t="shared" si="37"/>
        <v>42449.562037037031</v>
      </c>
      <c r="T1193">
        <f>YEAR(Table1[[#This Row],[Date Created Conversion]])</f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8">
        <f>ROUND(Table1[[#This Row],[pledged]]/Table1[[#This Row],[goal]],2)</f>
        <v>2.9</v>
      </c>
      <c r="Q1194" s="10">
        <f>IFERROR(Table1[[#This Row],[pledged]]/Table1[[#This Row],[backers_count]],0)</f>
        <v>19.333333333333332</v>
      </c>
      <c r="R1194" s="15">
        <f t="shared" si="36"/>
        <v>42747.506689814814</v>
      </c>
      <c r="S1194" s="15">
        <f t="shared" si="37"/>
        <v>42777.506689814814</v>
      </c>
      <c r="T1194">
        <f>YEAR(Table1[[#This Row],[Date Created Conversion]])</f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8">
        <f>ROUND(Table1[[#This Row],[pledged]]/Table1[[#This Row],[goal]],2)</f>
        <v>1.04</v>
      </c>
      <c r="Q1195" s="10">
        <f>IFERROR(Table1[[#This Row],[pledged]]/Table1[[#This Row],[backers_count]],0)</f>
        <v>79.967032967032964</v>
      </c>
      <c r="R1195" s="15">
        <f t="shared" si="36"/>
        <v>42409.776076388895</v>
      </c>
      <c r="S1195" s="15">
        <f t="shared" si="37"/>
        <v>42469.734409722223</v>
      </c>
      <c r="T1195">
        <f>YEAR(Table1[[#This Row],[Date Created Conversion]])</f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8">
        <f>ROUND(Table1[[#This Row],[pledged]]/Table1[[#This Row],[goal]],2)</f>
        <v>3.22</v>
      </c>
      <c r="Q1196" s="10">
        <f>IFERROR(Table1[[#This Row],[pledged]]/Table1[[#This Row],[backers_count]],0)</f>
        <v>56.414565826330531</v>
      </c>
      <c r="R1196" s="15">
        <f t="shared" si="36"/>
        <v>42072.488182870366</v>
      </c>
      <c r="S1196" s="15">
        <f t="shared" si="37"/>
        <v>42102.488182870366</v>
      </c>
      <c r="T1196">
        <f>YEAR(Table1[[#This Row],[Date Created Conversion]])</f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8">
        <f>ROUND(Table1[[#This Row],[pledged]]/Table1[[#This Row],[goal]],2)</f>
        <v>1.35</v>
      </c>
      <c r="Q1197" s="10">
        <f>IFERROR(Table1[[#This Row],[pledged]]/Table1[[#This Row],[backers_count]],0)</f>
        <v>79.411764705882348</v>
      </c>
      <c r="R1197" s="15">
        <f t="shared" si="36"/>
        <v>42298.34783564815</v>
      </c>
      <c r="S1197" s="15">
        <f t="shared" si="37"/>
        <v>42358.375</v>
      </c>
      <c r="T1197">
        <f>YEAR(Table1[[#This Row],[Date Created Conversion]])</f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8">
        <f>ROUND(Table1[[#This Row],[pledged]]/Table1[[#This Row],[goal]],2)</f>
        <v>2.7</v>
      </c>
      <c r="Q1198" s="10">
        <f>IFERROR(Table1[[#This Row],[pledged]]/Table1[[#This Row],[backers_count]],0)</f>
        <v>76.439453125</v>
      </c>
      <c r="R1198" s="15">
        <f t="shared" si="36"/>
        <v>42326.818738425922</v>
      </c>
      <c r="S1198" s="15">
        <f t="shared" si="37"/>
        <v>42356.818738425922</v>
      </c>
      <c r="T1198">
        <f>YEAR(Table1[[#This Row],[Date Created Conversion]])</f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8">
        <f>ROUND(Table1[[#This Row],[pledged]]/Table1[[#This Row],[goal]],2)</f>
        <v>2.5299999999999998</v>
      </c>
      <c r="Q1199" s="10">
        <f>IFERROR(Table1[[#This Row],[pledged]]/Table1[[#This Row],[backers_count]],0)</f>
        <v>121</v>
      </c>
      <c r="R1199" s="15">
        <f t="shared" si="36"/>
        <v>42503.66474537037</v>
      </c>
      <c r="S1199" s="15">
        <f t="shared" si="37"/>
        <v>42534.249305555553</v>
      </c>
      <c r="T1199">
        <f>YEAR(Table1[[#This Row],[Date Created Conversion]])</f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8">
        <f>ROUND(Table1[[#This Row],[pledged]]/Table1[[#This Row],[goal]],2)</f>
        <v>2.61</v>
      </c>
      <c r="Q1200" s="10">
        <f>IFERROR(Table1[[#This Row],[pledged]]/Table1[[#This Row],[backers_count]],0)</f>
        <v>54.616766467065865</v>
      </c>
      <c r="R1200" s="15">
        <f t="shared" si="36"/>
        <v>42333.619050925925</v>
      </c>
      <c r="S1200" s="15">
        <f t="shared" si="37"/>
        <v>42369.125</v>
      </c>
      <c r="T1200">
        <f>YEAR(Table1[[#This Row],[Date Created Conversion]])</f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8">
        <f>ROUND(Table1[[#This Row],[pledged]]/Table1[[#This Row],[goal]],2)</f>
        <v>1.01</v>
      </c>
      <c r="Q1201" s="10">
        <f>IFERROR(Table1[[#This Row],[pledged]]/Table1[[#This Row],[backers_count]],0)</f>
        <v>299.22222222222223</v>
      </c>
      <c r="R1201" s="15">
        <f t="shared" si="36"/>
        <v>42161.770833333328</v>
      </c>
      <c r="S1201" s="15">
        <f t="shared" si="37"/>
        <v>42193.770833333328</v>
      </c>
      <c r="T1201">
        <f>YEAR(Table1[[#This Row],[Date Created Conversion]])</f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8">
        <f>ROUND(Table1[[#This Row],[pledged]]/Table1[[#This Row],[goal]],2)</f>
        <v>1.26</v>
      </c>
      <c r="Q1202" s="10">
        <f>IFERROR(Table1[[#This Row],[pledged]]/Table1[[#This Row],[backers_count]],0)</f>
        <v>58.533980582524272</v>
      </c>
      <c r="R1202" s="15">
        <f t="shared" si="36"/>
        <v>42089.477500000001</v>
      </c>
      <c r="S1202" s="15">
        <f t="shared" si="37"/>
        <v>42110.477500000001</v>
      </c>
      <c r="T1202">
        <f>YEAR(Table1[[#This Row],[Date Created Conversion]])</f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8">
        <f>ROUND(Table1[[#This Row],[pledged]]/Table1[[#This Row],[goal]],2)</f>
        <v>1.02</v>
      </c>
      <c r="Q1203" s="10">
        <f>IFERROR(Table1[[#This Row],[pledged]]/Table1[[#This Row],[backers_count]],0)</f>
        <v>55.371801801801809</v>
      </c>
      <c r="R1203" s="15">
        <f t="shared" si="36"/>
        <v>42536.60701388889</v>
      </c>
      <c r="S1203" s="15">
        <f t="shared" si="37"/>
        <v>42566.60701388889</v>
      </c>
      <c r="T1203">
        <f>YEAR(Table1[[#This Row],[Date Created Conversion]])</f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8">
        <f>ROUND(Table1[[#This Row],[pledged]]/Table1[[#This Row],[goal]],2)</f>
        <v>1.99</v>
      </c>
      <c r="Q1204" s="10">
        <f>IFERROR(Table1[[#This Row],[pledged]]/Table1[[#This Row],[backers_count]],0)</f>
        <v>183.80442804428046</v>
      </c>
      <c r="R1204" s="15">
        <f t="shared" si="36"/>
        <v>42152.288819444439</v>
      </c>
      <c r="S1204" s="15">
        <f t="shared" si="37"/>
        <v>42182.288819444439</v>
      </c>
      <c r="T1204">
        <f>YEAR(Table1[[#This Row],[Date Created Conversion]])</f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8">
        <f>ROUND(Table1[[#This Row],[pledged]]/Table1[[#This Row],[goal]],2)</f>
        <v>1.02</v>
      </c>
      <c r="Q1205" s="10">
        <f>IFERROR(Table1[[#This Row],[pledged]]/Table1[[#This Row],[backers_count]],0)</f>
        <v>165.34653465346534</v>
      </c>
      <c r="R1205" s="15">
        <f t="shared" si="36"/>
        <v>42125.614895833336</v>
      </c>
      <c r="S1205" s="15">
        <f t="shared" si="37"/>
        <v>42155.614895833336</v>
      </c>
      <c r="T1205">
        <f>YEAR(Table1[[#This Row],[Date Created Conversion]])</f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8">
        <f>ROUND(Table1[[#This Row],[pledged]]/Table1[[#This Row],[goal]],2)</f>
        <v>1.03</v>
      </c>
      <c r="Q1206" s="10">
        <f>IFERROR(Table1[[#This Row],[pledged]]/Table1[[#This Row],[backers_count]],0)</f>
        <v>234.78947368421052</v>
      </c>
      <c r="R1206" s="15">
        <f t="shared" si="36"/>
        <v>42297.748067129629</v>
      </c>
      <c r="S1206" s="15">
        <f t="shared" si="37"/>
        <v>42342.208333333328</v>
      </c>
      <c r="T1206">
        <f>YEAR(Table1[[#This Row],[Date Created Conversion]])</f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8">
        <f>ROUND(Table1[[#This Row],[pledged]]/Table1[[#This Row],[goal]],2)</f>
        <v>1.01</v>
      </c>
      <c r="Q1207" s="10">
        <f>IFERROR(Table1[[#This Row],[pledged]]/Table1[[#This Row],[backers_count]],0)</f>
        <v>211.48387096774192</v>
      </c>
      <c r="R1207" s="15">
        <f t="shared" si="36"/>
        <v>42138.506377314814</v>
      </c>
      <c r="S1207" s="15">
        <f t="shared" si="37"/>
        <v>42168.506377314814</v>
      </c>
      <c r="T1207">
        <f>YEAR(Table1[[#This Row],[Date Created Conversion]])</f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8">
        <f>ROUND(Table1[[#This Row],[pledged]]/Table1[[#This Row],[goal]],2)</f>
        <v>1.1499999999999999</v>
      </c>
      <c r="Q1208" s="10">
        <f>IFERROR(Table1[[#This Row],[pledged]]/Table1[[#This Row],[backers_count]],0)</f>
        <v>32.34375</v>
      </c>
      <c r="R1208" s="15">
        <f t="shared" si="36"/>
        <v>42772.776076388895</v>
      </c>
      <c r="S1208" s="15">
        <f t="shared" si="37"/>
        <v>42805.561805555553</v>
      </c>
      <c r="T1208">
        <f>YEAR(Table1[[#This Row],[Date Created Conversion]])</f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8">
        <f>ROUND(Table1[[#This Row],[pledged]]/Table1[[#This Row],[goal]],2)</f>
        <v>1.04</v>
      </c>
      <c r="Q1209" s="10">
        <f>IFERROR(Table1[[#This Row],[pledged]]/Table1[[#This Row],[backers_count]],0)</f>
        <v>123.37588652482269</v>
      </c>
      <c r="R1209" s="15">
        <f t="shared" si="36"/>
        <v>42430.430243055554</v>
      </c>
      <c r="S1209" s="15">
        <f t="shared" si="37"/>
        <v>42460.416666666672</v>
      </c>
      <c r="T1209">
        <f>YEAR(Table1[[#This Row],[Date Created Conversion]])</f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8">
        <f>ROUND(Table1[[#This Row],[pledged]]/Table1[[#This Row],[goal]],2)</f>
        <v>1.55</v>
      </c>
      <c r="Q1210" s="10">
        <f>IFERROR(Table1[[#This Row],[pledged]]/Table1[[#This Row],[backers_count]],0)</f>
        <v>207.06666666666666</v>
      </c>
      <c r="R1210" s="15">
        <f t="shared" si="36"/>
        <v>42423.709074074075</v>
      </c>
      <c r="S1210" s="15">
        <f t="shared" si="37"/>
        <v>42453.667407407411</v>
      </c>
      <c r="T1210">
        <f>YEAR(Table1[[#This Row],[Date Created Conversion]])</f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8">
        <f>ROUND(Table1[[#This Row],[pledged]]/Table1[[#This Row],[goal]],2)</f>
        <v>1.06</v>
      </c>
      <c r="Q1211" s="10">
        <f>IFERROR(Table1[[#This Row],[pledged]]/Table1[[#This Row],[backers_count]],0)</f>
        <v>138.2608695652174</v>
      </c>
      <c r="R1211" s="15">
        <f t="shared" si="36"/>
        <v>42761.846122685187</v>
      </c>
      <c r="S1211" s="15">
        <f t="shared" si="37"/>
        <v>42791.846122685187</v>
      </c>
      <c r="T1211">
        <f>YEAR(Table1[[#This Row],[Date Created Conversion]])</f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8">
        <f>ROUND(Table1[[#This Row],[pledged]]/Table1[[#This Row],[goal]],2)</f>
        <v>2.54</v>
      </c>
      <c r="Q1212" s="10">
        <f>IFERROR(Table1[[#This Row],[pledged]]/Table1[[#This Row],[backers_count]],0)</f>
        <v>493.81553398058253</v>
      </c>
      <c r="R1212" s="15">
        <f t="shared" si="36"/>
        <v>42132.941805555558</v>
      </c>
      <c r="S1212" s="15">
        <f t="shared" si="37"/>
        <v>42155.875</v>
      </c>
      <c r="T1212">
        <f>YEAR(Table1[[#This Row],[Date Created Conversion]])</f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8">
        <f>ROUND(Table1[[#This Row],[pledged]]/Table1[[#This Row],[goal]],2)</f>
        <v>1.01</v>
      </c>
      <c r="Q1213" s="10">
        <f>IFERROR(Table1[[#This Row],[pledged]]/Table1[[#This Row],[backers_count]],0)</f>
        <v>168.5</v>
      </c>
      <c r="R1213" s="15">
        <f t="shared" si="36"/>
        <v>42515.866446759261</v>
      </c>
      <c r="S1213" s="15">
        <f t="shared" si="37"/>
        <v>42530.866446759261</v>
      </c>
      <c r="T1213">
        <f>YEAR(Table1[[#This Row],[Date Created Conversion]])</f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8">
        <f>ROUND(Table1[[#This Row],[pledged]]/Table1[[#This Row],[goal]],2)</f>
        <v>1.29</v>
      </c>
      <c r="Q1214" s="10">
        <f>IFERROR(Table1[[#This Row],[pledged]]/Table1[[#This Row],[backers_count]],0)</f>
        <v>38.867469879518069</v>
      </c>
      <c r="R1214" s="15">
        <f t="shared" si="36"/>
        <v>42318.950173611112</v>
      </c>
      <c r="S1214" s="15">
        <f t="shared" si="37"/>
        <v>42335.041666666672</v>
      </c>
      <c r="T1214">
        <f>YEAR(Table1[[#This Row],[Date Created Conversion]])</f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8">
        <f>ROUND(Table1[[#This Row],[pledged]]/Table1[[#This Row],[goal]],2)</f>
        <v>1.02</v>
      </c>
      <c r="Q1215" s="10">
        <f>IFERROR(Table1[[#This Row],[pledged]]/Table1[[#This Row],[backers_count]],0)</f>
        <v>61.527777777777779</v>
      </c>
      <c r="R1215" s="15">
        <f t="shared" si="36"/>
        <v>42731.755787037036</v>
      </c>
      <c r="S1215" s="15">
        <f t="shared" si="37"/>
        <v>42766.755787037036</v>
      </c>
      <c r="T1215">
        <f>YEAR(Table1[[#This Row],[Date Created Conversion]])</f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8">
        <f>ROUND(Table1[[#This Row],[pledged]]/Table1[[#This Row],[goal]],2)</f>
        <v>1.32</v>
      </c>
      <c r="Q1216" s="10">
        <f>IFERROR(Table1[[#This Row],[pledged]]/Table1[[#This Row],[backers_count]],0)</f>
        <v>105.44</v>
      </c>
      <c r="R1216" s="15">
        <f t="shared" si="36"/>
        <v>42104.840335648143</v>
      </c>
      <c r="S1216" s="15">
        <f t="shared" si="37"/>
        <v>42164.840335648143</v>
      </c>
      <c r="T1216">
        <f>YEAR(Table1[[#This Row],[Date Created Conversion]])</f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8">
        <f>ROUND(Table1[[#This Row],[pledged]]/Table1[[#This Row],[goal]],2)</f>
        <v>7.86</v>
      </c>
      <c r="Q1217" s="10">
        <f>IFERROR(Table1[[#This Row],[pledged]]/Table1[[#This Row],[backers_count]],0)</f>
        <v>71.592003642987251</v>
      </c>
      <c r="R1217" s="15">
        <f t="shared" si="36"/>
        <v>41759.923101851848</v>
      </c>
      <c r="S1217" s="15">
        <f t="shared" si="37"/>
        <v>41789.923101851848</v>
      </c>
      <c r="T1217">
        <f>YEAR(Table1[[#This Row],[Date Created Conversion]])</f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8">
        <f>ROUND(Table1[[#This Row],[pledged]]/Table1[[#This Row],[goal]],2)</f>
        <v>1.46</v>
      </c>
      <c r="Q1218" s="10">
        <f>IFERROR(Table1[[#This Row],[pledged]]/Table1[[#This Row],[backers_count]],0)</f>
        <v>91.882882882882882</v>
      </c>
      <c r="R1218" s="15">
        <f t="shared" ref="R1218:R1281" si="38">(((J1218/60)/60)/24)+DATE(1970,1,1)</f>
        <v>42247.616400462968</v>
      </c>
      <c r="S1218" s="15">
        <f t="shared" ref="S1218:S1281" si="39">(((I1218/60)/60)/24)+DATE(1970,1,1)</f>
        <v>42279.960416666669</v>
      </c>
      <c r="T1218">
        <f>YEAR(Table1[[#This Row],[Date Created Conversion]])</f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8">
        <f>ROUND(Table1[[#This Row],[pledged]]/Table1[[#This Row],[goal]],2)</f>
        <v>1.03</v>
      </c>
      <c r="Q1219" s="10">
        <f>IFERROR(Table1[[#This Row],[pledged]]/Table1[[#This Row],[backers_count]],0)</f>
        <v>148.57377049180329</v>
      </c>
      <c r="R1219" s="15">
        <f t="shared" si="38"/>
        <v>42535.809490740736</v>
      </c>
      <c r="S1219" s="15">
        <f t="shared" si="39"/>
        <v>42565.809490740736</v>
      </c>
      <c r="T1219">
        <f>YEAR(Table1[[#This Row],[Date Created Conversion]])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8">
        <f>ROUND(Table1[[#This Row],[pledged]]/Table1[[#This Row],[goal]],2)</f>
        <v>1.72</v>
      </c>
      <c r="Q1220" s="10">
        <f>IFERROR(Table1[[#This Row],[pledged]]/Table1[[#This Row],[backers_count]],0)</f>
        <v>174.2134831460674</v>
      </c>
      <c r="R1220" s="15">
        <f t="shared" si="38"/>
        <v>42278.662037037036</v>
      </c>
      <c r="S1220" s="15">
        <f t="shared" si="39"/>
        <v>42309.125</v>
      </c>
      <c r="T1220">
        <f>YEAR(Table1[[#This Row],[Date Created Conversion]])</f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8">
        <f>ROUND(Table1[[#This Row],[pledged]]/Table1[[#This Row],[goal]],2)</f>
        <v>1.59</v>
      </c>
      <c r="Q1221" s="10">
        <f>IFERROR(Table1[[#This Row],[pledged]]/Table1[[#This Row],[backers_count]],0)</f>
        <v>102.86166007905139</v>
      </c>
      <c r="R1221" s="15">
        <f t="shared" si="38"/>
        <v>42633.461956018517</v>
      </c>
      <c r="S1221" s="15">
        <f t="shared" si="39"/>
        <v>42663.461956018517</v>
      </c>
      <c r="T1221">
        <f>YEAR(Table1[[#This Row],[Date Created Conversion]])</f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8">
        <f>ROUND(Table1[[#This Row],[pledged]]/Table1[[#This Row],[goal]],2)</f>
        <v>1.04</v>
      </c>
      <c r="Q1222" s="10">
        <f>IFERROR(Table1[[#This Row],[pledged]]/Table1[[#This Row],[backers_count]],0)</f>
        <v>111.17857142857143</v>
      </c>
      <c r="R1222" s="15">
        <f t="shared" si="38"/>
        <v>42211.628611111111</v>
      </c>
      <c r="S1222" s="15">
        <f t="shared" si="39"/>
        <v>42241.628611111111</v>
      </c>
      <c r="T1222">
        <f>YEAR(Table1[[#This Row],[Date Created Conversion]])</f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8">
        <f>ROUND(Table1[[#This Row],[pledged]]/Table1[[#This Row],[goal]],2)</f>
        <v>1.1100000000000001</v>
      </c>
      <c r="Q1223" s="10">
        <f>IFERROR(Table1[[#This Row],[pledged]]/Table1[[#This Row],[backers_count]],0)</f>
        <v>23.796213592233013</v>
      </c>
      <c r="R1223" s="15">
        <f t="shared" si="38"/>
        <v>42680.47555555556</v>
      </c>
      <c r="S1223" s="15">
        <f t="shared" si="39"/>
        <v>42708</v>
      </c>
      <c r="T1223">
        <f>YEAR(Table1[[#This Row],[Date Created Conversion]])</f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8">
        <f>ROUND(Table1[[#This Row],[pledged]]/Table1[[#This Row],[goal]],2)</f>
        <v>2.8</v>
      </c>
      <c r="Q1224" s="10">
        <f>IFERROR(Table1[[#This Row],[pledged]]/Table1[[#This Row],[backers_count]],0)</f>
        <v>81.268115942028984</v>
      </c>
      <c r="R1224" s="15">
        <f t="shared" si="38"/>
        <v>42430.720451388886</v>
      </c>
      <c r="S1224" s="15">
        <f t="shared" si="39"/>
        <v>42461.166666666672</v>
      </c>
      <c r="T1224">
        <f>YEAR(Table1[[#This Row],[Date Created Conversion]])</f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8">
        <f>ROUND(Table1[[#This Row],[pledged]]/Table1[[#This Row],[goal]],2)</f>
        <v>1.1200000000000001</v>
      </c>
      <c r="Q1225" s="10">
        <f>IFERROR(Table1[[#This Row],[pledged]]/Table1[[#This Row],[backers_count]],0)</f>
        <v>116.21465968586388</v>
      </c>
      <c r="R1225" s="15">
        <f t="shared" si="38"/>
        <v>42654.177187499998</v>
      </c>
      <c r="S1225" s="15">
        <f t="shared" si="39"/>
        <v>42684.218854166669</v>
      </c>
      <c r="T1225">
        <f>YEAR(Table1[[#This Row],[Date Created Conversion]])</f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8">
        <f>ROUND(Table1[[#This Row],[pledged]]/Table1[[#This Row],[goal]],2)</f>
        <v>7.0000000000000007E-2</v>
      </c>
      <c r="Q1226" s="10">
        <f>IFERROR(Table1[[#This Row],[pledged]]/Table1[[#This Row],[backers_count]],0)</f>
        <v>58.888888888888886</v>
      </c>
      <c r="R1226" s="15">
        <f t="shared" si="38"/>
        <v>41736.549791666665</v>
      </c>
      <c r="S1226" s="15">
        <f t="shared" si="39"/>
        <v>41796.549791666665</v>
      </c>
      <c r="T1226">
        <f>YEAR(Table1[[#This Row],[Date Created Conversion]])</f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8">
        <f>ROUND(Table1[[#This Row],[pledged]]/Table1[[#This Row],[goal]],2)</f>
        <v>0.04</v>
      </c>
      <c r="Q1227" s="10">
        <f>IFERROR(Table1[[#This Row],[pledged]]/Table1[[#This Row],[backers_count]],0)</f>
        <v>44</v>
      </c>
      <c r="R1227" s="15">
        <f t="shared" si="38"/>
        <v>41509.905995370369</v>
      </c>
      <c r="S1227" s="15">
        <f t="shared" si="39"/>
        <v>41569.905995370369</v>
      </c>
      <c r="T1227">
        <f>YEAR(Table1[[#This Row],[Date Created Conversion]])</f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8">
        <f>ROUND(Table1[[#This Row],[pledged]]/Table1[[#This Row],[goal]],2)</f>
        <v>0.04</v>
      </c>
      <c r="Q1228" s="10">
        <f>IFERROR(Table1[[#This Row],[pledged]]/Table1[[#This Row],[backers_count]],0)</f>
        <v>48.424999999999997</v>
      </c>
      <c r="R1228" s="15">
        <f t="shared" si="38"/>
        <v>41715.874780092592</v>
      </c>
      <c r="S1228" s="15">
        <f t="shared" si="39"/>
        <v>41750.041666666664</v>
      </c>
      <c r="T1228">
        <f>YEAR(Table1[[#This Row],[Date Created Conversion]])</f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8">
        <f>ROUND(Table1[[#This Row],[pledged]]/Table1[[#This Row],[goal]],2)</f>
        <v>0</v>
      </c>
      <c r="Q1229" s="10">
        <f>IFERROR(Table1[[#This Row],[pledged]]/Table1[[#This Row],[backers_count]],0)</f>
        <v>0</v>
      </c>
      <c r="R1229" s="15">
        <f t="shared" si="38"/>
        <v>41827.919166666667</v>
      </c>
      <c r="S1229" s="15">
        <f t="shared" si="39"/>
        <v>41858.291666666664</v>
      </c>
      <c r="T1229">
        <f>YEAR(Table1[[#This Row],[Date Created Conversion]])</f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8">
        <f>ROUND(Table1[[#This Row],[pledged]]/Table1[[#This Row],[goal]],2)</f>
        <v>0.28999999999999998</v>
      </c>
      <c r="Q1230" s="10">
        <f>IFERROR(Table1[[#This Row],[pledged]]/Table1[[#This Row],[backers_count]],0)</f>
        <v>61.041666666666664</v>
      </c>
      <c r="R1230" s="15">
        <f t="shared" si="38"/>
        <v>40754.729259259257</v>
      </c>
      <c r="S1230" s="15">
        <f t="shared" si="39"/>
        <v>40814.729259259257</v>
      </c>
      <c r="T1230">
        <f>YEAR(Table1[[#This Row],[Date Created Conversion]])</f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8">
        <f>ROUND(Table1[[#This Row],[pledged]]/Table1[[#This Row],[goal]],2)</f>
        <v>0.01</v>
      </c>
      <c r="Q1231" s="10">
        <f>IFERROR(Table1[[#This Row],[pledged]]/Table1[[#This Row],[backers_count]],0)</f>
        <v>25</v>
      </c>
      <c r="R1231" s="15">
        <f t="shared" si="38"/>
        <v>40985.459803240738</v>
      </c>
      <c r="S1231" s="15">
        <f t="shared" si="39"/>
        <v>41015.666666666664</v>
      </c>
      <c r="T1231">
        <f>YEAR(Table1[[#This Row],[Date Created Conversion]])</f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8">
        <f>ROUND(Table1[[#This Row],[pledged]]/Table1[[#This Row],[goal]],2)</f>
        <v>0</v>
      </c>
      <c r="Q1232" s="10">
        <f>IFERROR(Table1[[#This Row],[pledged]]/Table1[[#This Row],[backers_count]],0)</f>
        <v>0</v>
      </c>
      <c r="R1232" s="15">
        <f t="shared" si="38"/>
        <v>40568.972569444442</v>
      </c>
      <c r="S1232" s="15">
        <f t="shared" si="39"/>
        <v>40598.972569444442</v>
      </c>
      <c r="T1232">
        <f>YEAR(Table1[[#This Row],[Date Created Conversion]])</f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8">
        <f>ROUND(Table1[[#This Row],[pledged]]/Table1[[#This Row],[goal]],2)</f>
        <v>0</v>
      </c>
      <c r="Q1233" s="10">
        <f>IFERROR(Table1[[#This Row],[pledged]]/Table1[[#This Row],[backers_count]],0)</f>
        <v>0</v>
      </c>
      <c r="R1233" s="15">
        <f t="shared" si="38"/>
        <v>42193.941759259258</v>
      </c>
      <c r="S1233" s="15">
        <f t="shared" si="39"/>
        <v>42244.041666666672</v>
      </c>
      <c r="T1233">
        <f>YEAR(Table1[[#This Row],[Date Created Conversion]])</f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8">
        <f>ROUND(Table1[[#This Row],[pledged]]/Table1[[#This Row],[goal]],2)</f>
        <v>0.01</v>
      </c>
      <c r="Q1234" s="10">
        <f>IFERROR(Table1[[#This Row],[pledged]]/Table1[[#This Row],[backers_count]],0)</f>
        <v>40</v>
      </c>
      <c r="R1234" s="15">
        <f t="shared" si="38"/>
        <v>41506.848032407412</v>
      </c>
      <c r="S1234" s="15">
        <f t="shared" si="39"/>
        <v>41553.848032407412</v>
      </c>
      <c r="T1234">
        <f>YEAR(Table1[[#This Row],[Date Created Conversion]])</f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8">
        <f>ROUND(Table1[[#This Row],[pledged]]/Table1[[#This Row],[goal]],2)</f>
        <v>0.12</v>
      </c>
      <c r="Q1235" s="10">
        <f>IFERROR(Table1[[#This Row],[pledged]]/Table1[[#This Row],[backers_count]],0)</f>
        <v>19.333333333333332</v>
      </c>
      <c r="R1235" s="15">
        <f t="shared" si="38"/>
        <v>40939.948773148149</v>
      </c>
      <c r="S1235" s="15">
        <f t="shared" si="39"/>
        <v>40960.948773148149</v>
      </c>
      <c r="T1235">
        <f>YEAR(Table1[[#This Row],[Date Created Conversion]])</f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8">
        <f>ROUND(Table1[[#This Row],[pledged]]/Table1[[#This Row],[goal]],2)</f>
        <v>0</v>
      </c>
      <c r="Q1236" s="10">
        <f>IFERROR(Table1[[#This Row],[pledged]]/Table1[[#This Row],[backers_count]],0)</f>
        <v>0</v>
      </c>
      <c r="R1236" s="15">
        <f t="shared" si="38"/>
        <v>42007.788680555561</v>
      </c>
      <c r="S1236" s="15">
        <f t="shared" si="39"/>
        <v>42037.788680555561</v>
      </c>
      <c r="T1236">
        <f>YEAR(Table1[[#This Row],[Date Created Conversion]])</f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8">
        <f>ROUND(Table1[[#This Row],[pledged]]/Table1[[#This Row],[goal]],2)</f>
        <v>0.03</v>
      </c>
      <c r="Q1237" s="10">
        <f>IFERROR(Table1[[#This Row],[pledged]]/Table1[[#This Row],[backers_count]],0)</f>
        <v>35</v>
      </c>
      <c r="R1237" s="15">
        <f t="shared" si="38"/>
        <v>41583.135405092595</v>
      </c>
      <c r="S1237" s="15">
        <f t="shared" si="39"/>
        <v>41623.135405092595</v>
      </c>
      <c r="T1237">
        <f>YEAR(Table1[[#This Row],[Date Created Conversion]])</f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8">
        <f>ROUND(Table1[[#This Row],[pledged]]/Table1[[#This Row],[goal]],2)</f>
        <v>0</v>
      </c>
      <c r="Q1238" s="10">
        <f>IFERROR(Table1[[#This Row],[pledged]]/Table1[[#This Row],[backers_count]],0)</f>
        <v>0</v>
      </c>
      <c r="R1238" s="15">
        <f t="shared" si="38"/>
        <v>41110.680138888885</v>
      </c>
      <c r="S1238" s="15">
        <f t="shared" si="39"/>
        <v>41118.666666666664</v>
      </c>
      <c r="T1238">
        <f>YEAR(Table1[[#This Row],[Date Created Conversion]])</f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8">
        <f>ROUND(Table1[[#This Row],[pledged]]/Table1[[#This Row],[goal]],2)</f>
        <v>0</v>
      </c>
      <c r="Q1239" s="10">
        <f>IFERROR(Table1[[#This Row],[pledged]]/Table1[[#This Row],[backers_count]],0)</f>
        <v>0</v>
      </c>
      <c r="R1239" s="15">
        <f t="shared" si="38"/>
        <v>41125.283159722225</v>
      </c>
      <c r="S1239" s="15">
        <f t="shared" si="39"/>
        <v>41145.283159722225</v>
      </c>
      <c r="T1239">
        <f>YEAR(Table1[[#This Row],[Date Created Conversion]])</f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8">
        <f>ROUND(Table1[[#This Row],[pledged]]/Table1[[#This Row],[goal]],2)</f>
        <v>0.18</v>
      </c>
      <c r="Q1240" s="10">
        <f>IFERROR(Table1[[#This Row],[pledged]]/Table1[[#This Row],[backers_count]],0)</f>
        <v>59.333333333333336</v>
      </c>
      <c r="R1240" s="15">
        <f t="shared" si="38"/>
        <v>40731.61037037037</v>
      </c>
      <c r="S1240" s="15">
        <f t="shared" si="39"/>
        <v>40761.61037037037</v>
      </c>
      <c r="T1240">
        <f>YEAR(Table1[[#This Row],[Date Created Conversion]])</f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8">
        <f>ROUND(Table1[[#This Row],[pledged]]/Table1[[#This Row],[goal]],2)</f>
        <v>0</v>
      </c>
      <c r="Q1241" s="10">
        <f>IFERROR(Table1[[#This Row],[pledged]]/Table1[[#This Row],[backers_count]],0)</f>
        <v>0</v>
      </c>
      <c r="R1241" s="15">
        <f t="shared" si="38"/>
        <v>40883.962581018517</v>
      </c>
      <c r="S1241" s="15">
        <f t="shared" si="39"/>
        <v>40913.962581018517</v>
      </c>
      <c r="T1241">
        <f>YEAR(Table1[[#This Row],[Date Created Conversion]])</f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8">
        <f>ROUND(Table1[[#This Row],[pledged]]/Table1[[#This Row],[goal]],2)</f>
        <v>0.03</v>
      </c>
      <c r="Q1242" s="10">
        <f>IFERROR(Table1[[#This Row],[pledged]]/Table1[[#This Row],[backers_count]],0)</f>
        <v>30.125</v>
      </c>
      <c r="R1242" s="15">
        <f t="shared" si="38"/>
        <v>41409.040011574078</v>
      </c>
      <c r="S1242" s="15">
        <f t="shared" si="39"/>
        <v>41467.910416666666</v>
      </c>
      <c r="T1242">
        <f>YEAR(Table1[[#This Row],[Date Created Conversion]])</f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8">
        <f>ROUND(Table1[[#This Row],[pledged]]/Table1[[#This Row],[goal]],2)</f>
        <v>0.51</v>
      </c>
      <c r="Q1243" s="10">
        <f>IFERROR(Table1[[#This Row],[pledged]]/Table1[[#This Row],[backers_count]],0)</f>
        <v>74.617647058823536</v>
      </c>
      <c r="R1243" s="15">
        <f t="shared" si="38"/>
        <v>41923.837731481479</v>
      </c>
      <c r="S1243" s="15">
        <f t="shared" si="39"/>
        <v>41946.249305555553</v>
      </c>
      <c r="T1243">
        <f>YEAR(Table1[[#This Row],[Date Created Conversion]])</f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8">
        <f>ROUND(Table1[[#This Row],[pledged]]/Table1[[#This Row],[goal]],2)</f>
        <v>0.01</v>
      </c>
      <c r="Q1244" s="10">
        <f>IFERROR(Table1[[#This Row],[pledged]]/Table1[[#This Row],[backers_count]],0)</f>
        <v>5</v>
      </c>
      <c r="R1244" s="15">
        <f t="shared" si="38"/>
        <v>40782.165532407409</v>
      </c>
      <c r="S1244" s="15">
        <f t="shared" si="39"/>
        <v>40797.554166666669</v>
      </c>
      <c r="T1244">
        <f>YEAR(Table1[[#This Row],[Date Created Conversion]])</f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8">
        <f>ROUND(Table1[[#This Row],[pledged]]/Table1[[#This Row],[goal]],2)</f>
        <v>0.14000000000000001</v>
      </c>
      <c r="Q1245" s="10">
        <f>IFERROR(Table1[[#This Row],[pledged]]/Table1[[#This Row],[backers_count]],0)</f>
        <v>44.5</v>
      </c>
      <c r="R1245" s="15">
        <f t="shared" si="38"/>
        <v>40671.879293981481</v>
      </c>
      <c r="S1245" s="15">
        <f t="shared" si="39"/>
        <v>40732.875</v>
      </c>
      <c r="T1245">
        <f>YEAR(Table1[[#This Row],[Date Created Conversion]])</f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8">
        <f>ROUND(Table1[[#This Row],[pledged]]/Table1[[#This Row],[goal]],2)</f>
        <v>1.04</v>
      </c>
      <c r="Q1246" s="10">
        <f>IFERROR(Table1[[#This Row],[pledged]]/Table1[[#This Row],[backers_count]],0)</f>
        <v>46.133333333333333</v>
      </c>
      <c r="R1246" s="15">
        <f t="shared" si="38"/>
        <v>41355.825497685182</v>
      </c>
      <c r="S1246" s="15">
        <f t="shared" si="39"/>
        <v>41386.875</v>
      </c>
      <c r="T1246">
        <f>YEAR(Table1[[#This Row],[Date Created Conversion]])</f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8">
        <f>ROUND(Table1[[#This Row],[pledged]]/Table1[[#This Row],[goal]],2)</f>
        <v>1.2</v>
      </c>
      <c r="Q1247" s="10">
        <f>IFERROR(Table1[[#This Row],[pledged]]/Table1[[#This Row],[backers_count]],0)</f>
        <v>141.47058823529412</v>
      </c>
      <c r="R1247" s="15">
        <f t="shared" si="38"/>
        <v>41774.599930555552</v>
      </c>
      <c r="S1247" s="15">
        <f t="shared" si="39"/>
        <v>41804.599930555552</v>
      </c>
      <c r="T1247">
        <f>YEAR(Table1[[#This Row],[Date Created Conversion]])</f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8">
        <f>ROUND(Table1[[#This Row],[pledged]]/Table1[[#This Row],[goal]],2)</f>
        <v>1.17</v>
      </c>
      <c r="Q1248" s="10">
        <f>IFERROR(Table1[[#This Row],[pledged]]/Table1[[#This Row],[backers_count]],0)</f>
        <v>75.483870967741936</v>
      </c>
      <c r="R1248" s="15">
        <f t="shared" si="38"/>
        <v>40838.043391203704</v>
      </c>
      <c r="S1248" s="15">
        <f t="shared" si="39"/>
        <v>40883.085057870368</v>
      </c>
      <c r="T1248">
        <f>YEAR(Table1[[#This Row],[Date Created Conversion]])</f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8">
        <f>ROUND(Table1[[#This Row],[pledged]]/Table1[[#This Row],[goal]],2)</f>
        <v>1.22</v>
      </c>
      <c r="Q1249" s="10">
        <f>IFERROR(Table1[[#This Row],[pledged]]/Table1[[#This Row],[backers_count]],0)</f>
        <v>85.5</v>
      </c>
      <c r="R1249" s="15">
        <f t="shared" si="38"/>
        <v>41370.292303240742</v>
      </c>
      <c r="S1249" s="15">
        <f t="shared" si="39"/>
        <v>41400.292303240742</v>
      </c>
      <c r="T1249">
        <f>YEAR(Table1[[#This Row],[Date Created Conversion]])</f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8">
        <f>ROUND(Table1[[#This Row],[pledged]]/Table1[[#This Row],[goal]],2)</f>
        <v>1.52</v>
      </c>
      <c r="Q1250" s="10">
        <f>IFERROR(Table1[[#This Row],[pledged]]/Table1[[#This Row],[backers_count]],0)</f>
        <v>64.254237288135599</v>
      </c>
      <c r="R1250" s="15">
        <f t="shared" si="38"/>
        <v>41767.656863425924</v>
      </c>
      <c r="S1250" s="15">
        <f t="shared" si="39"/>
        <v>41803.290972222225</v>
      </c>
      <c r="T1250">
        <f>YEAR(Table1[[#This Row],[Date Created Conversion]])</f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8">
        <f>ROUND(Table1[[#This Row],[pledged]]/Table1[[#This Row],[goal]],2)</f>
        <v>1.04</v>
      </c>
      <c r="Q1251" s="10">
        <f>IFERROR(Table1[[#This Row],[pledged]]/Table1[[#This Row],[backers_count]],0)</f>
        <v>64.46913580246914</v>
      </c>
      <c r="R1251" s="15">
        <f t="shared" si="38"/>
        <v>41067.74086805556</v>
      </c>
      <c r="S1251" s="15">
        <f t="shared" si="39"/>
        <v>41097.74086805556</v>
      </c>
      <c r="T1251">
        <f>YEAR(Table1[[#This Row],[Date Created Conversion]])</f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8">
        <f>ROUND(Table1[[#This Row],[pledged]]/Table1[[#This Row],[goal]],2)</f>
        <v>2</v>
      </c>
      <c r="Q1252" s="10">
        <f>IFERROR(Table1[[#This Row],[pledged]]/Table1[[#This Row],[backers_count]],0)</f>
        <v>118.2007874015748</v>
      </c>
      <c r="R1252" s="15">
        <f t="shared" si="38"/>
        <v>41843.64271990741</v>
      </c>
      <c r="S1252" s="15">
        <f t="shared" si="39"/>
        <v>41888.64271990741</v>
      </c>
      <c r="T1252">
        <f>YEAR(Table1[[#This Row],[Date Created Conversion]])</f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8">
        <f>ROUND(Table1[[#This Row],[pledged]]/Table1[[#This Row],[goal]],2)</f>
        <v>1.02</v>
      </c>
      <c r="Q1253" s="10">
        <f>IFERROR(Table1[[#This Row],[pledged]]/Table1[[#This Row],[backers_count]],0)</f>
        <v>82.540540540540547</v>
      </c>
      <c r="R1253" s="15">
        <f t="shared" si="38"/>
        <v>40751.814432870371</v>
      </c>
      <c r="S1253" s="15">
        <f t="shared" si="39"/>
        <v>40811.814432870371</v>
      </c>
      <c r="T1253">
        <f>YEAR(Table1[[#This Row],[Date Created Conversion]])</f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8">
        <f>ROUND(Table1[[#This Row],[pledged]]/Table1[[#This Row],[goal]],2)</f>
        <v>1.38</v>
      </c>
      <c r="Q1254" s="10">
        <f>IFERROR(Table1[[#This Row],[pledged]]/Table1[[#This Row],[backers_count]],0)</f>
        <v>34.170212765957444</v>
      </c>
      <c r="R1254" s="15">
        <f t="shared" si="38"/>
        <v>41543.988067129627</v>
      </c>
      <c r="S1254" s="15">
        <f t="shared" si="39"/>
        <v>41571.988067129627</v>
      </c>
      <c r="T1254">
        <f>YEAR(Table1[[#This Row],[Date Created Conversion]])</f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8">
        <f>ROUND(Table1[[#This Row],[pledged]]/Table1[[#This Row],[goal]],2)</f>
        <v>3038.33</v>
      </c>
      <c r="Q1255" s="10">
        <f>IFERROR(Table1[[#This Row],[pledged]]/Table1[[#This Row],[backers_count]],0)</f>
        <v>42.73322081575246</v>
      </c>
      <c r="R1255" s="15">
        <f t="shared" si="38"/>
        <v>41855.783645833333</v>
      </c>
      <c r="S1255" s="15">
        <f t="shared" si="39"/>
        <v>41885.783645833333</v>
      </c>
      <c r="T1255">
        <f>YEAR(Table1[[#This Row],[Date Created Conversion]])</f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8">
        <f>ROUND(Table1[[#This Row],[pledged]]/Table1[[#This Row],[goal]],2)</f>
        <v>1.99</v>
      </c>
      <c r="Q1256" s="10">
        <f>IFERROR(Table1[[#This Row],[pledged]]/Table1[[#This Row],[backers_count]],0)</f>
        <v>94.489361702127653</v>
      </c>
      <c r="R1256" s="15">
        <f t="shared" si="38"/>
        <v>40487.621365740742</v>
      </c>
      <c r="S1256" s="15">
        <f t="shared" si="39"/>
        <v>40544.207638888889</v>
      </c>
      <c r="T1256">
        <f>YEAR(Table1[[#This Row],[Date Created Conversion]])</f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8">
        <f>ROUND(Table1[[#This Row],[pledged]]/Table1[[#This Row],[goal]],2)</f>
        <v>2.02</v>
      </c>
      <c r="Q1257" s="10">
        <f>IFERROR(Table1[[#This Row],[pledged]]/Table1[[#This Row],[backers_count]],0)</f>
        <v>55.697247706422019</v>
      </c>
      <c r="R1257" s="15">
        <f t="shared" si="38"/>
        <v>41579.845509259263</v>
      </c>
      <c r="S1257" s="15">
        <f t="shared" si="39"/>
        <v>41609.887175925927</v>
      </c>
      <c r="T1257">
        <f>YEAR(Table1[[#This Row],[Date Created Conversion]])</f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8">
        <f>ROUND(Table1[[#This Row],[pledged]]/Table1[[#This Row],[goal]],2)</f>
        <v>1.18</v>
      </c>
      <c r="Q1258" s="10">
        <f>IFERROR(Table1[[#This Row],[pledged]]/Table1[[#This Row],[backers_count]],0)</f>
        <v>98.030831024930734</v>
      </c>
      <c r="R1258" s="15">
        <f t="shared" si="38"/>
        <v>40921.919340277782</v>
      </c>
      <c r="S1258" s="15">
        <f t="shared" si="39"/>
        <v>40951.919340277782</v>
      </c>
      <c r="T1258">
        <f>YEAR(Table1[[#This Row],[Date Created Conversion]])</f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8">
        <f>ROUND(Table1[[#This Row],[pledged]]/Table1[[#This Row],[goal]],2)</f>
        <v>2.95</v>
      </c>
      <c r="Q1259" s="10">
        <f>IFERROR(Table1[[#This Row],[pledged]]/Table1[[#This Row],[backers_count]],0)</f>
        <v>92.102272727272734</v>
      </c>
      <c r="R1259" s="15">
        <f t="shared" si="38"/>
        <v>40587.085532407407</v>
      </c>
      <c r="S1259" s="15">
        <f t="shared" si="39"/>
        <v>40636.043865740743</v>
      </c>
      <c r="T1259">
        <f>YEAR(Table1[[#This Row],[Date Created Conversion]])</f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8">
        <f>ROUND(Table1[[#This Row],[pledged]]/Table1[[#This Row],[goal]],2)</f>
        <v>2.13</v>
      </c>
      <c r="Q1260" s="10">
        <f>IFERROR(Table1[[#This Row],[pledged]]/Table1[[#This Row],[backers_count]],0)</f>
        <v>38.175462686567165</v>
      </c>
      <c r="R1260" s="15">
        <f t="shared" si="38"/>
        <v>41487.611250000002</v>
      </c>
      <c r="S1260" s="15">
        <f t="shared" si="39"/>
        <v>41517.611250000002</v>
      </c>
      <c r="T1260">
        <f>YEAR(Table1[[#This Row],[Date Created Conversion]])</f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8">
        <f>ROUND(Table1[[#This Row],[pledged]]/Table1[[#This Row],[goal]],2)</f>
        <v>1.04</v>
      </c>
      <c r="Q1261" s="10">
        <f>IFERROR(Table1[[#This Row],[pledged]]/Table1[[#This Row],[backers_count]],0)</f>
        <v>27.145833333333332</v>
      </c>
      <c r="R1261" s="15">
        <f t="shared" si="38"/>
        <v>41766.970648148148</v>
      </c>
      <c r="S1261" s="15">
        <f t="shared" si="39"/>
        <v>41799.165972222225</v>
      </c>
      <c r="T1261">
        <f>YEAR(Table1[[#This Row],[Date Created Conversion]])</f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8">
        <f>ROUND(Table1[[#This Row],[pledged]]/Table1[[#This Row],[goal]],2)</f>
        <v>1.1399999999999999</v>
      </c>
      <c r="Q1262" s="10">
        <f>IFERROR(Table1[[#This Row],[pledged]]/Table1[[#This Row],[backers_count]],0)</f>
        <v>50.689189189189186</v>
      </c>
      <c r="R1262" s="15">
        <f t="shared" si="38"/>
        <v>41666.842824074076</v>
      </c>
      <c r="S1262" s="15">
        <f t="shared" si="39"/>
        <v>41696.842824074076</v>
      </c>
      <c r="T1262">
        <f>YEAR(Table1[[#This Row],[Date Created Conversion]])</f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8">
        <f>ROUND(Table1[[#This Row],[pledged]]/Table1[[#This Row],[goal]],2)</f>
        <v>1.01</v>
      </c>
      <c r="Q1263" s="10">
        <f>IFERROR(Table1[[#This Row],[pledged]]/Table1[[#This Row],[backers_count]],0)</f>
        <v>38.942307692307693</v>
      </c>
      <c r="R1263" s="15">
        <f t="shared" si="38"/>
        <v>41638.342905092592</v>
      </c>
      <c r="S1263" s="15">
        <f t="shared" si="39"/>
        <v>41668.342905092592</v>
      </c>
      <c r="T1263">
        <f>YEAR(Table1[[#This Row],[Date Created Conversion]])</f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8">
        <f>ROUND(Table1[[#This Row],[pledged]]/Table1[[#This Row],[goal]],2)</f>
        <v>1.25</v>
      </c>
      <c r="Q1264" s="10">
        <f>IFERROR(Table1[[#This Row],[pledged]]/Table1[[#This Row],[backers_count]],0)</f>
        <v>77.638095238095232</v>
      </c>
      <c r="R1264" s="15">
        <f t="shared" si="38"/>
        <v>41656.762638888889</v>
      </c>
      <c r="S1264" s="15">
        <f t="shared" si="39"/>
        <v>41686.762638888889</v>
      </c>
      <c r="T1264">
        <f>YEAR(Table1[[#This Row],[Date Created Conversion]])</f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8">
        <f>ROUND(Table1[[#This Row],[pledged]]/Table1[[#This Row],[goal]],2)</f>
        <v>1.19</v>
      </c>
      <c r="Q1265" s="10">
        <f>IFERROR(Table1[[#This Row],[pledged]]/Table1[[#This Row],[backers_count]],0)</f>
        <v>43.536585365853661</v>
      </c>
      <c r="R1265" s="15">
        <f t="shared" si="38"/>
        <v>41692.084143518521</v>
      </c>
      <c r="S1265" s="15">
        <f t="shared" si="39"/>
        <v>41727.041666666664</v>
      </c>
      <c r="T1265">
        <f>YEAR(Table1[[#This Row],[Date Created Conversion]])</f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8">
        <f>ROUND(Table1[[#This Row],[pledged]]/Table1[[#This Row],[goal]],2)</f>
        <v>1.66</v>
      </c>
      <c r="Q1266" s="10">
        <f>IFERROR(Table1[[#This Row],[pledged]]/Table1[[#This Row],[backers_count]],0)</f>
        <v>31.823529411764707</v>
      </c>
      <c r="R1266" s="15">
        <f t="shared" si="38"/>
        <v>41547.662997685184</v>
      </c>
      <c r="S1266" s="15">
        <f t="shared" si="39"/>
        <v>41576.662997685184</v>
      </c>
      <c r="T1266">
        <f>YEAR(Table1[[#This Row],[Date Created Conversion]])</f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8">
        <f>ROUND(Table1[[#This Row],[pledged]]/Table1[[#This Row],[goal]],2)</f>
        <v>1.19</v>
      </c>
      <c r="Q1267" s="10">
        <f>IFERROR(Table1[[#This Row],[pledged]]/Table1[[#This Row],[backers_count]],0)</f>
        <v>63.184393939393942</v>
      </c>
      <c r="R1267" s="15">
        <f t="shared" si="38"/>
        <v>40465.655266203699</v>
      </c>
      <c r="S1267" s="15">
        <f t="shared" si="39"/>
        <v>40512.655266203699</v>
      </c>
      <c r="T1267">
        <f>YEAR(Table1[[#This Row],[Date Created Conversion]])</f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8">
        <f>ROUND(Table1[[#This Row],[pledged]]/Table1[[#This Row],[goal]],2)</f>
        <v>1</v>
      </c>
      <c r="Q1268" s="10">
        <f>IFERROR(Table1[[#This Row],[pledged]]/Table1[[#This Row],[backers_count]],0)</f>
        <v>190.9</v>
      </c>
      <c r="R1268" s="15">
        <f t="shared" si="38"/>
        <v>41620.87667824074</v>
      </c>
      <c r="S1268" s="15">
        <f t="shared" si="39"/>
        <v>41650.87667824074</v>
      </c>
      <c r="T1268">
        <f>YEAR(Table1[[#This Row],[Date Created Conversion]])</f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8">
        <f>ROUND(Table1[[#This Row],[pledged]]/Table1[[#This Row],[goal]],2)</f>
        <v>1.02</v>
      </c>
      <c r="Q1269" s="10">
        <f>IFERROR(Table1[[#This Row],[pledged]]/Table1[[#This Row],[backers_count]],0)</f>
        <v>140.85534591194968</v>
      </c>
      <c r="R1269" s="15">
        <f t="shared" si="38"/>
        <v>41449.585162037038</v>
      </c>
      <c r="S1269" s="15">
        <f t="shared" si="39"/>
        <v>41479.585162037038</v>
      </c>
      <c r="T1269">
        <f>YEAR(Table1[[#This Row],[Date Created Conversion]])</f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8">
        <f>ROUND(Table1[[#This Row],[pledged]]/Table1[[#This Row],[goal]],2)</f>
        <v>1.17</v>
      </c>
      <c r="Q1270" s="10">
        <f>IFERROR(Table1[[#This Row],[pledged]]/Table1[[#This Row],[backers_count]],0)</f>
        <v>76.92307692307692</v>
      </c>
      <c r="R1270" s="15">
        <f t="shared" si="38"/>
        <v>41507.845451388886</v>
      </c>
      <c r="S1270" s="15">
        <f t="shared" si="39"/>
        <v>41537.845451388886</v>
      </c>
      <c r="T1270">
        <f>YEAR(Table1[[#This Row],[Date Created Conversion]])</f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8">
        <f>ROUND(Table1[[#This Row],[pledged]]/Table1[[#This Row],[goal]],2)</f>
        <v>1.0900000000000001</v>
      </c>
      <c r="Q1271" s="10">
        <f>IFERROR(Table1[[#This Row],[pledged]]/Table1[[#This Row],[backers_count]],0)</f>
        <v>99.15533980582525</v>
      </c>
      <c r="R1271" s="15">
        <f t="shared" si="38"/>
        <v>42445.823055555549</v>
      </c>
      <c r="S1271" s="15">
        <f t="shared" si="39"/>
        <v>42476</v>
      </c>
      <c r="T1271">
        <f>YEAR(Table1[[#This Row],[Date Created Conversion]])</f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8">
        <f>ROUND(Table1[[#This Row],[pledged]]/Table1[[#This Row],[goal]],2)</f>
        <v>1.1499999999999999</v>
      </c>
      <c r="Q1272" s="10">
        <f>IFERROR(Table1[[#This Row],[pledged]]/Table1[[#This Row],[backers_count]],0)</f>
        <v>67.881656804733723</v>
      </c>
      <c r="R1272" s="15">
        <f t="shared" si="38"/>
        <v>40933.856967592597</v>
      </c>
      <c r="S1272" s="15">
        <f t="shared" si="39"/>
        <v>40993.815300925926</v>
      </c>
      <c r="T1272">
        <f>YEAR(Table1[[#This Row],[Date Created Conversion]])</f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8">
        <f>ROUND(Table1[[#This Row],[pledged]]/Table1[[#This Row],[goal]],2)</f>
        <v>1.02</v>
      </c>
      <c r="Q1273" s="10">
        <f>IFERROR(Table1[[#This Row],[pledged]]/Table1[[#This Row],[backers_count]],0)</f>
        <v>246.29032258064515</v>
      </c>
      <c r="R1273" s="15">
        <f t="shared" si="38"/>
        <v>41561.683553240742</v>
      </c>
      <c r="S1273" s="15">
        <f t="shared" si="39"/>
        <v>41591.725219907406</v>
      </c>
      <c r="T1273">
        <f>YEAR(Table1[[#This Row],[Date Created Conversion]])</f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8">
        <f>ROUND(Table1[[#This Row],[pledged]]/Table1[[#This Row],[goal]],2)</f>
        <v>1.06</v>
      </c>
      <c r="Q1274" s="10">
        <f>IFERROR(Table1[[#This Row],[pledged]]/Table1[[#This Row],[backers_count]],0)</f>
        <v>189.28571428571428</v>
      </c>
      <c r="R1274" s="15">
        <f t="shared" si="38"/>
        <v>40274.745127314818</v>
      </c>
      <c r="S1274" s="15">
        <f t="shared" si="39"/>
        <v>40344.166666666664</v>
      </c>
      <c r="T1274">
        <f>YEAR(Table1[[#This Row],[Date Created Conversion]])</f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8">
        <f>ROUND(Table1[[#This Row],[pledged]]/Table1[[#This Row],[goal]],2)</f>
        <v>1.04</v>
      </c>
      <c r="Q1275" s="10">
        <f>IFERROR(Table1[[#This Row],[pledged]]/Table1[[#This Row],[backers_count]],0)</f>
        <v>76.666666666666671</v>
      </c>
      <c r="R1275" s="15">
        <f t="shared" si="38"/>
        <v>41852.730219907404</v>
      </c>
      <c r="S1275" s="15">
        <f t="shared" si="39"/>
        <v>41882.730219907404</v>
      </c>
      <c r="T1275">
        <f>YEAR(Table1[[#This Row],[Date Created Conversion]])</f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8">
        <f>ROUND(Table1[[#This Row],[pledged]]/Table1[[#This Row],[goal]],2)</f>
        <v>1.55</v>
      </c>
      <c r="Q1276" s="10">
        <f>IFERROR(Table1[[#This Row],[pledged]]/Table1[[#This Row],[backers_count]],0)</f>
        <v>82.963254817987149</v>
      </c>
      <c r="R1276" s="15">
        <f t="shared" si="38"/>
        <v>41116.690104166664</v>
      </c>
      <c r="S1276" s="15">
        <f t="shared" si="39"/>
        <v>41151.690104166664</v>
      </c>
      <c r="T1276">
        <f>YEAR(Table1[[#This Row],[Date Created Conversion]])</f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8">
        <f>ROUND(Table1[[#This Row],[pledged]]/Table1[[#This Row],[goal]],2)</f>
        <v>1.62</v>
      </c>
      <c r="Q1277" s="10">
        <f>IFERROR(Table1[[#This Row],[pledged]]/Table1[[#This Row],[backers_count]],0)</f>
        <v>62.522107969151669</v>
      </c>
      <c r="R1277" s="15">
        <f t="shared" si="38"/>
        <v>41458.867905092593</v>
      </c>
      <c r="S1277" s="15">
        <f t="shared" si="39"/>
        <v>41493.867905092593</v>
      </c>
      <c r="T1277">
        <f>YEAR(Table1[[#This Row],[Date Created Conversion]])</f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8">
        <f>ROUND(Table1[[#This Row],[pledged]]/Table1[[#This Row],[goal]],2)</f>
        <v>1.04</v>
      </c>
      <c r="Q1278" s="10">
        <f>IFERROR(Table1[[#This Row],[pledged]]/Table1[[#This Row],[backers_count]],0)</f>
        <v>46.06808823529412</v>
      </c>
      <c r="R1278" s="15">
        <f t="shared" si="38"/>
        <v>40007.704247685186</v>
      </c>
      <c r="S1278" s="15">
        <f t="shared" si="39"/>
        <v>40057.166666666664</v>
      </c>
      <c r="T1278">
        <f>YEAR(Table1[[#This Row],[Date Created Conversion]])</f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8">
        <f>ROUND(Table1[[#This Row],[pledged]]/Table1[[#This Row],[goal]],2)</f>
        <v>1.06</v>
      </c>
      <c r="Q1279" s="10">
        <f>IFERROR(Table1[[#This Row],[pledged]]/Table1[[#This Row],[backers_count]],0)</f>
        <v>38.543946731234868</v>
      </c>
      <c r="R1279" s="15">
        <f t="shared" si="38"/>
        <v>41121.561886574076</v>
      </c>
      <c r="S1279" s="15">
        <f t="shared" si="39"/>
        <v>41156.561886574076</v>
      </c>
      <c r="T1279">
        <f>YEAR(Table1[[#This Row],[Date Created Conversion]])</f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8">
        <f>ROUND(Table1[[#This Row],[pledged]]/Table1[[#This Row],[goal]],2)</f>
        <v>1.55</v>
      </c>
      <c r="Q1280" s="10">
        <f>IFERROR(Table1[[#This Row],[pledged]]/Table1[[#This Row],[backers_count]],0)</f>
        <v>53.005263157894738</v>
      </c>
      <c r="R1280" s="15">
        <f t="shared" si="38"/>
        <v>41786.555162037039</v>
      </c>
      <c r="S1280" s="15">
        <f t="shared" si="39"/>
        <v>41815.083333333336</v>
      </c>
      <c r="T1280">
        <f>YEAR(Table1[[#This Row],[Date Created Conversion]])</f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8">
        <f>ROUND(Table1[[#This Row],[pledged]]/Table1[[#This Row],[goal]],2)</f>
        <v>1.1100000000000001</v>
      </c>
      <c r="Q1281" s="10">
        <f>IFERROR(Table1[[#This Row],[pledged]]/Table1[[#This Row],[backers_count]],0)</f>
        <v>73.355396825396824</v>
      </c>
      <c r="R1281" s="15">
        <f t="shared" si="38"/>
        <v>41682.099189814813</v>
      </c>
      <c r="S1281" s="15">
        <f t="shared" si="39"/>
        <v>41722.057523148149</v>
      </c>
      <c r="T1281">
        <f>YEAR(Table1[[#This Row],[Date Created Conversion]])</f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8">
        <f>ROUND(Table1[[#This Row],[pledged]]/Table1[[#This Row],[goal]],2)</f>
        <v>1.1100000000000001</v>
      </c>
      <c r="Q1282" s="10">
        <f>IFERROR(Table1[[#This Row],[pledged]]/Table1[[#This Row],[backers_count]],0)</f>
        <v>127.97523076923076</v>
      </c>
      <c r="R1282" s="15">
        <f t="shared" ref="R1282:R1345" si="40">(((J1282/60)/60)/24)+DATE(1970,1,1)</f>
        <v>40513.757569444446</v>
      </c>
      <c r="S1282" s="15">
        <f t="shared" ref="S1282:S1345" si="41">(((I1282/60)/60)/24)+DATE(1970,1,1)</f>
        <v>40603.757569444446</v>
      </c>
      <c r="T1282">
        <f>YEAR(Table1[[#This Row],[Date Created Conversion]])</f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8">
        <f>ROUND(Table1[[#This Row],[pledged]]/Table1[[#This Row],[goal]],2)</f>
        <v>1.1100000000000001</v>
      </c>
      <c r="Q1283" s="10">
        <f>IFERROR(Table1[[#This Row],[pledged]]/Table1[[#This Row],[backers_count]],0)</f>
        <v>104.72972972972973</v>
      </c>
      <c r="R1283" s="15">
        <f t="shared" si="40"/>
        <v>41463.743472222224</v>
      </c>
      <c r="S1283" s="15">
        <f t="shared" si="41"/>
        <v>41483.743472222224</v>
      </c>
      <c r="T1283">
        <f>YEAR(Table1[[#This Row],[Date Created Conversion]])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8">
        <f>ROUND(Table1[[#This Row],[pledged]]/Table1[[#This Row],[goal]],2)</f>
        <v>1.24</v>
      </c>
      <c r="Q1284" s="10">
        <f>IFERROR(Table1[[#This Row],[pledged]]/Table1[[#This Row],[backers_count]],0)</f>
        <v>67.671532846715323</v>
      </c>
      <c r="R1284" s="15">
        <f t="shared" si="40"/>
        <v>41586.475173611114</v>
      </c>
      <c r="S1284" s="15">
        <f t="shared" si="41"/>
        <v>41617.207638888889</v>
      </c>
      <c r="T1284">
        <f>YEAR(Table1[[#This Row],[Date Created Conversion]])</f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8">
        <f>ROUND(Table1[[#This Row],[pledged]]/Table1[[#This Row],[goal]],2)</f>
        <v>2.11</v>
      </c>
      <c r="Q1285" s="10">
        <f>IFERROR(Table1[[#This Row],[pledged]]/Table1[[#This Row],[backers_count]],0)</f>
        <v>95.931818181818187</v>
      </c>
      <c r="R1285" s="15">
        <f t="shared" si="40"/>
        <v>41320.717465277776</v>
      </c>
      <c r="S1285" s="15">
        <f t="shared" si="41"/>
        <v>41344.166666666664</v>
      </c>
      <c r="T1285">
        <f>YEAR(Table1[[#This Row],[Date Created Conversion]])</f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8">
        <f>ROUND(Table1[[#This Row],[pledged]]/Table1[[#This Row],[goal]],2)</f>
        <v>1.01</v>
      </c>
      <c r="Q1286" s="10">
        <f>IFERROR(Table1[[#This Row],[pledged]]/Table1[[#This Row],[backers_count]],0)</f>
        <v>65.161290322580641</v>
      </c>
      <c r="R1286" s="15">
        <f t="shared" si="40"/>
        <v>42712.23474537037</v>
      </c>
      <c r="S1286" s="15">
        <f t="shared" si="41"/>
        <v>42735.707638888889</v>
      </c>
      <c r="T1286">
        <f>YEAR(Table1[[#This Row],[Date Created Conversion]])</f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8">
        <f>ROUND(Table1[[#This Row],[pledged]]/Table1[[#This Row],[goal]],2)</f>
        <v>1.02</v>
      </c>
      <c r="Q1287" s="10">
        <f>IFERROR(Table1[[#This Row],[pledged]]/Table1[[#This Row],[backers_count]],0)</f>
        <v>32.269841269841272</v>
      </c>
      <c r="R1287" s="15">
        <f t="shared" si="40"/>
        <v>42160.583043981482</v>
      </c>
      <c r="S1287" s="15">
        <f t="shared" si="41"/>
        <v>42175.583043981482</v>
      </c>
      <c r="T1287">
        <f>YEAR(Table1[[#This Row],[Date Created Conversion]])</f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8">
        <f>ROUND(Table1[[#This Row],[pledged]]/Table1[[#This Row],[goal]],2)</f>
        <v>1.08</v>
      </c>
      <c r="Q1288" s="10">
        <f>IFERROR(Table1[[#This Row],[pledged]]/Table1[[#This Row],[backers_count]],0)</f>
        <v>81.25</v>
      </c>
      <c r="R1288" s="15">
        <f t="shared" si="40"/>
        <v>42039.384571759263</v>
      </c>
      <c r="S1288" s="15">
        <f t="shared" si="41"/>
        <v>42052.583333333328</v>
      </c>
      <c r="T1288">
        <f>YEAR(Table1[[#This Row],[Date Created Conversion]])</f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8">
        <f>ROUND(Table1[[#This Row],[pledged]]/Table1[[#This Row],[goal]],2)</f>
        <v>2.42</v>
      </c>
      <c r="Q1289" s="10">
        <f>IFERROR(Table1[[#This Row],[pledged]]/Table1[[#This Row],[backers_count]],0)</f>
        <v>24.2</v>
      </c>
      <c r="R1289" s="15">
        <f t="shared" si="40"/>
        <v>42107.621018518519</v>
      </c>
      <c r="S1289" s="15">
        <f t="shared" si="41"/>
        <v>42167.621018518519</v>
      </c>
      <c r="T1289">
        <f>YEAR(Table1[[#This Row],[Date Created Conversion]])</f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8">
        <f>ROUND(Table1[[#This Row],[pledged]]/Table1[[#This Row],[goal]],2)</f>
        <v>1</v>
      </c>
      <c r="Q1290" s="10">
        <f>IFERROR(Table1[[#This Row],[pledged]]/Table1[[#This Row],[backers_count]],0)</f>
        <v>65.868852459016395</v>
      </c>
      <c r="R1290" s="15">
        <f t="shared" si="40"/>
        <v>42561.154664351852</v>
      </c>
      <c r="S1290" s="15">
        <f t="shared" si="41"/>
        <v>42592.166666666672</v>
      </c>
      <c r="T1290">
        <f>YEAR(Table1[[#This Row],[Date Created Conversion]])</f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8">
        <f>ROUND(Table1[[#This Row],[pledged]]/Table1[[#This Row],[goal]],2)</f>
        <v>1.25</v>
      </c>
      <c r="Q1291" s="10">
        <f>IFERROR(Table1[[#This Row],[pledged]]/Table1[[#This Row],[backers_count]],0)</f>
        <v>36.07692307692308</v>
      </c>
      <c r="R1291" s="15">
        <f t="shared" si="40"/>
        <v>42709.134780092587</v>
      </c>
      <c r="S1291" s="15">
        <f t="shared" si="41"/>
        <v>42739.134780092587</v>
      </c>
      <c r="T1291">
        <f>YEAR(Table1[[#This Row],[Date Created Conversion]])</f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8">
        <f>ROUND(Table1[[#This Row],[pledged]]/Table1[[#This Row],[goal]],2)</f>
        <v>1.0900000000000001</v>
      </c>
      <c r="Q1292" s="10">
        <f>IFERROR(Table1[[#This Row],[pledged]]/Table1[[#This Row],[backers_count]],0)</f>
        <v>44.186046511627907</v>
      </c>
      <c r="R1292" s="15">
        <f t="shared" si="40"/>
        <v>42086.614942129629</v>
      </c>
      <c r="S1292" s="15">
        <f t="shared" si="41"/>
        <v>42117.290972222225</v>
      </c>
      <c r="T1292">
        <f>YEAR(Table1[[#This Row],[Date Created Conversion]])</f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8">
        <f>ROUND(Table1[[#This Row],[pledged]]/Table1[[#This Row],[goal]],2)</f>
        <v>1.46</v>
      </c>
      <c r="Q1293" s="10">
        <f>IFERROR(Table1[[#This Row],[pledged]]/Table1[[#This Row],[backers_count]],0)</f>
        <v>104.07142857142857</v>
      </c>
      <c r="R1293" s="15">
        <f t="shared" si="40"/>
        <v>42064.652673611112</v>
      </c>
      <c r="S1293" s="15">
        <f t="shared" si="41"/>
        <v>42101.291666666672</v>
      </c>
      <c r="T1293">
        <f>YEAR(Table1[[#This Row],[Date Created Conversion]])</f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8">
        <f>ROUND(Table1[[#This Row],[pledged]]/Table1[[#This Row],[goal]],2)</f>
        <v>1.1000000000000001</v>
      </c>
      <c r="Q1294" s="10">
        <f>IFERROR(Table1[[#This Row],[pledged]]/Table1[[#This Row],[backers_count]],0)</f>
        <v>35.96153846153846</v>
      </c>
      <c r="R1294" s="15">
        <f t="shared" si="40"/>
        <v>42256.764212962968</v>
      </c>
      <c r="S1294" s="15">
        <f t="shared" si="41"/>
        <v>42283.957638888889</v>
      </c>
      <c r="T1294">
        <f>YEAR(Table1[[#This Row],[Date Created Conversion]])</f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8">
        <f>ROUND(Table1[[#This Row],[pledged]]/Table1[[#This Row],[goal]],2)</f>
        <v>1.02</v>
      </c>
      <c r="Q1295" s="10">
        <f>IFERROR(Table1[[#This Row],[pledged]]/Table1[[#This Row],[backers_count]],0)</f>
        <v>127.79166666666667</v>
      </c>
      <c r="R1295" s="15">
        <f t="shared" si="40"/>
        <v>42292.701053240744</v>
      </c>
      <c r="S1295" s="15">
        <f t="shared" si="41"/>
        <v>42322.742719907401</v>
      </c>
      <c r="T1295">
        <f>YEAR(Table1[[#This Row],[Date Created Conversion]])</f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8">
        <f>ROUND(Table1[[#This Row],[pledged]]/Table1[[#This Row],[goal]],2)</f>
        <v>1.22</v>
      </c>
      <c r="Q1296" s="10">
        <f>IFERROR(Table1[[#This Row],[pledged]]/Table1[[#This Row],[backers_count]],0)</f>
        <v>27.727272727272727</v>
      </c>
      <c r="R1296" s="15">
        <f t="shared" si="40"/>
        <v>42278.453668981485</v>
      </c>
      <c r="S1296" s="15">
        <f t="shared" si="41"/>
        <v>42296.458333333328</v>
      </c>
      <c r="T1296">
        <f>YEAR(Table1[[#This Row],[Date Created Conversion]])</f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8">
        <f>ROUND(Table1[[#This Row],[pledged]]/Table1[[#This Row],[goal]],2)</f>
        <v>1.02</v>
      </c>
      <c r="Q1297" s="10">
        <f>IFERROR(Table1[[#This Row],[pledged]]/Table1[[#This Row],[backers_count]],0)</f>
        <v>39.828125</v>
      </c>
      <c r="R1297" s="15">
        <f t="shared" si="40"/>
        <v>42184.572881944448</v>
      </c>
      <c r="S1297" s="15">
        <f t="shared" si="41"/>
        <v>42214.708333333328</v>
      </c>
      <c r="T1297">
        <f>YEAR(Table1[[#This Row],[Date Created Conversion]])</f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8">
        <f>ROUND(Table1[[#This Row],[pledged]]/Table1[[#This Row],[goal]],2)</f>
        <v>1.41</v>
      </c>
      <c r="Q1298" s="10">
        <f>IFERROR(Table1[[#This Row],[pledged]]/Table1[[#This Row],[backers_count]],0)</f>
        <v>52.173913043478258</v>
      </c>
      <c r="R1298" s="15">
        <f t="shared" si="40"/>
        <v>42423.050613425927</v>
      </c>
      <c r="S1298" s="15">
        <f t="shared" si="41"/>
        <v>42443.008946759262</v>
      </c>
      <c r="T1298">
        <f>YEAR(Table1[[#This Row],[Date Created Conversion]])</f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8">
        <f>ROUND(Table1[[#This Row],[pledged]]/Table1[[#This Row],[goal]],2)</f>
        <v>1.1000000000000001</v>
      </c>
      <c r="Q1299" s="10">
        <f>IFERROR(Table1[[#This Row],[pledged]]/Table1[[#This Row],[backers_count]],0)</f>
        <v>92.037815126050418</v>
      </c>
      <c r="R1299" s="15">
        <f t="shared" si="40"/>
        <v>42461.747199074074</v>
      </c>
      <c r="S1299" s="15">
        <f t="shared" si="41"/>
        <v>42491.747199074074</v>
      </c>
      <c r="T1299">
        <f>YEAR(Table1[[#This Row],[Date Created Conversion]])</f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8">
        <f>ROUND(Table1[[#This Row],[pledged]]/Table1[[#This Row],[goal]],2)</f>
        <v>1.05</v>
      </c>
      <c r="Q1300" s="10">
        <f>IFERROR(Table1[[#This Row],[pledged]]/Table1[[#This Row],[backers_count]],0)</f>
        <v>63.424242424242422</v>
      </c>
      <c r="R1300" s="15">
        <f t="shared" si="40"/>
        <v>42458.680925925932</v>
      </c>
      <c r="S1300" s="15">
        <f t="shared" si="41"/>
        <v>42488.680925925932</v>
      </c>
      <c r="T1300">
        <f>YEAR(Table1[[#This Row],[Date Created Conversion]])</f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8">
        <f>ROUND(Table1[[#This Row],[pledged]]/Table1[[#This Row],[goal]],2)</f>
        <v>1.24</v>
      </c>
      <c r="Q1301" s="10">
        <f>IFERROR(Table1[[#This Row],[pledged]]/Table1[[#This Row],[backers_count]],0)</f>
        <v>135.625</v>
      </c>
      <c r="R1301" s="15">
        <f t="shared" si="40"/>
        <v>42169.814340277779</v>
      </c>
      <c r="S1301" s="15">
        <f t="shared" si="41"/>
        <v>42199.814340277779</v>
      </c>
      <c r="T1301">
        <f>YEAR(Table1[[#This Row],[Date Created Conversion]])</f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8">
        <f>ROUND(Table1[[#This Row],[pledged]]/Table1[[#This Row],[goal]],2)</f>
        <v>1.35</v>
      </c>
      <c r="Q1302" s="10">
        <f>IFERROR(Table1[[#This Row],[pledged]]/Table1[[#This Row],[backers_count]],0)</f>
        <v>168.75</v>
      </c>
      <c r="R1302" s="15">
        <f t="shared" si="40"/>
        <v>42483.675208333334</v>
      </c>
      <c r="S1302" s="15">
        <f t="shared" si="41"/>
        <v>42522.789583333331</v>
      </c>
      <c r="T1302">
        <f>YEAR(Table1[[#This Row],[Date Created Conversion]])</f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8">
        <f>ROUND(Table1[[#This Row],[pledged]]/Table1[[#This Row],[goal]],2)</f>
        <v>1.03</v>
      </c>
      <c r="Q1303" s="10">
        <f>IFERROR(Table1[[#This Row],[pledged]]/Table1[[#This Row],[backers_count]],0)</f>
        <v>70.862068965517238</v>
      </c>
      <c r="R1303" s="15">
        <f t="shared" si="40"/>
        <v>42195.749745370369</v>
      </c>
      <c r="S1303" s="15">
        <f t="shared" si="41"/>
        <v>42206.125</v>
      </c>
      <c r="T1303">
        <f>YEAR(Table1[[#This Row],[Date Created Conversion]])</f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8">
        <f>ROUND(Table1[[#This Row],[pledged]]/Table1[[#This Row],[goal]],2)</f>
        <v>1</v>
      </c>
      <c r="Q1304" s="10">
        <f>IFERROR(Table1[[#This Row],[pledged]]/Table1[[#This Row],[backers_count]],0)</f>
        <v>50</v>
      </c>
      <c r="R1304" s="15">
        <f t="shared" si="40"/>
        <v>42675.057997685188</v>
      </c>
      <c r="S1304" s="15">
        <f t="shared" si="41"/>
        <v>42705.099664351852</v>
      </c>
      <c r="T1304">
        <f>YEAR(Table1[[#This Row],[Date Created Conversion]])</f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8">
        <f>ROUND(Table1[[#This Row],[pledged]]/Table1[[#This Row],[goal]],2)</f>
        <v>1.3</v>
      </c>
      <c r="Q1305" s="10">
        <f>IFERROR(Table1[[#This Row],[pledged]]/Table1[[#This Row],[backers_count]],0)</f>
        <v>42.214166666666671</v>
      </c>
      <c r="R1305" s="15">
        <f t="shared" si="40"/>
        <v>42566.441203703704</v>
      </c>
      <c r="S1305" s="15">
        <f t="shared" si="41"/>
        <v>42582.458333333328</v>
      </c>
      <c r="T1305">
        <f>YEAR(Table1[[#This Row],[Date Created Conversion]])</f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8">
        <f>ROUND(Table1[[#This Row],[pledged]]/Table1[[#This Row],[goal]],2)</f>
        <v>0.4</v>
      </c>
      <c r="Q1306" s="10">
        <f>IFERROR(Table1[[#This Row],[pledged]]/Table1[[#This Row],[backers_count]],0)</f>
        <v>152.41346153846155</v>
      </c>
      <c r="R1306" s="15">
        <f t="shared" si="40"/>
        <v>42747.194502314815</v>
      </c>
      <c r="S1306" s="15">
        <f t="shared" si="41"/>
        <v>42807.152835648143</v>
      </c>
      <c r="T1306">
        <f>YEAR(Table1[[#This Row],[Date Created Conversion]])</f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8">
        <f>ROUND(Table1[[#This Row],[pledged]]/Table1[[#This Row],[goal]],2)</f>
        <v>0.26</v>
      </c>
      <c r="Q1307" s="10">
        <f>IFERROR(Table1[[#This Row],[pledged]]/Table1[[#This Row],[backers_count]],0)</f>
        <v>90.616279069767444</v>
      </c>
      <c r="R1307" s="15">
        <f t="shared" si="40"/>
        <v>42543.665601851855</v>
      </c>
      <c r="S1307" s="15">
        <f t="shared" si="41"/>
        <v>42572.729166666672</v>
      </c>
      <c r="T1307">
        <f>YEAR(Table1[[#This Row],[Date Created Conversion]])</f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8">
        <f>ROUND(Table1[[#This Row],[pledged]]/Table1[[#This Row],[goal]],2)</f>
        <v>0.65</v>
      </c>
      <c r="Q1308" s="10">
        <f>IFERROR(Table1[[#This Row],[pledged]]/Table1[[#This Row],[backers_count]],0)</f>
        <v>201.60393258426967</v>
      </c>
      <c r="R1308" s="15">
        <f t="shared" si="40"/>
        <v>41947.457569444443</v>
      </c>
      <c r="S1308" s="15">
        <f t="shared" si="41"/>
        <v>41977.457569444443</v>
      </c>
      <c r="T1308">
        <f>YEAR(Table1[[#This Row],[Date Created Conversion]])</f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8">
        <f>ROUND(Table1[[#This Row],[pledged]]/Table1[[#This Row],[goal]],2)</f>
        <v>0.12</v>
      </c>
      <c r="Q1309" s="10">
        <f>IFERROR(Table1[[#This Row],[pledged]]/Table1[[#This Row],[backers_count]],0)</f>
        <v>127.93333333333334</v>
      </c>
      <c r="R1309" s="15">
        <f t="shared" si="40"/>
        <v>42387.503229166665</v>
      </c>
      <c r="S1309" s="15">
        <f t="shared" si="41"/>
        <v>42417.503229166665</v>
      </c>
      <c r="T1309">
        <f>YEAR(Table1[[#This Row],[Date Created Conversion]])</f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8">
        <f>ROUND(Table1[[#This Row],[pledged]]/Table1[[#This Row],[goal]],2)</f>
        <v>0.11</v>
      </c>
      <c r="Q1310" s="10">
        <f>IFERROR(Table1[[#This Row],[pledged]]/Table1[[#This Row],[backers_count]],0)</f>
        <v>29.894736842105264</v>
      </c>
      <c r="R1310" s="15">
        <f t="shared" si="40"/>
        <v>42611.613564814819</v>
      </c>
      <c r="S1310" s="15">
        <f t="shared" si="41"/>
        <v>42651.613564814819</v>
      </c>
      <c r="T1310">
        <f>YEAR(Table1[[#This Row],[Date Created Conversion]])</f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8">
        <f>ROUND(Table1[[#This Row],[pledged]]/Table1[[#This Row],[goal]],2)</f>
        <v>1.1200000000000001</v>
      </c>
      <c r="Q1311" s="10">
        <f>IFERROR(Table1[[#This Row],[pledged]]/Table1[[#This Row],[backers_count]],0)</f>
        <v>367.97142857142859</v>
      </c>
      <c r="R1311" s="15">
        <f t="shared" si="40"/>
        <v>42257.882731481484</v>
      </c>
      <c r="S1311" s="15">
        <f t="shared" si="41"/>
        <v>42292.882731481484</v>
      </c>
      <c r="T1311">
        <f>YEAR(Table1[[#This Row],[Date Created Conversion]])</f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8">
        <f>ROUND(Table1[[#This Row],[pledged]]/Table1[[#This Row],[goal]],2)</f>
        <v>0.16</v>
      </c>
      <c r="Q1312" s="10">
        <f>IFERROR(Table1[[#This Row],[pledged]]/Table1[[#This Row],[backers_count]],0)</f>
        <v>129.16666666666666</v>
      </c>
      <c r="R1312" s="15">
        <f t="shared" si="40"/>
        <v>42556.667245370365</v>
      </c>
      <c r="S1312" s="15">
        <f t="shared" si="41"/>
        <v>42601.667245370365</v>
      </c>
      <c r="T1312">
        <f>YEAR(Table1[[#This Row],[Date Created Conversion]])</f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8">
        <f>ROUND(Table1[[#This Row],[pledged]]/Table1[[#This Row],[goal]],2)</f>
        <v>0.32</v>
      </c>
      <c r="Q1313" s="10">
        <f>IFERROR(Table1[[#This Row],[pledged]]/Table1[[#This Row],[backers_count]],0)</f>
        <v>800.7</v>
      </c>
      <c r="R1313" s="15">
        <f t="shared" si="40"/>
        <v>42669.802303240736</v>
      </c>
      <c r="S1313" s="15">
        <f t="shared" si="41"/>
        <v>42704.843969907408</v>
      </c>
      <c r="T1313">
        <f>YEAR(Table1[[#This Row],[Date Created Conversion]])</f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8">
        <f>ROUND(Table1[[#This Row],[pledged]]/Table1[[#This Row],[goal]],2)</f>
        <v>0.01</v>
      </c>
      <c r="Q1314" s="10">
        <f>IFERROR(Table1[[#This Row],[pledged]]/Table1[[#This Row],[backers_count]],0)</f>
        <v>28</v>
      </c>
      <c r="R1314" s="15">
        <f t="shared" si="40"/>
        <v>42082.702800925923</v>
      </c>
      <c r="S1314" s="15">
        <f t="shared" si="41"/>
        <v>42112.702800925923</v>
      </c>
      <c r="T1314">
        <f>YEAR(Table1[[#This Row],[Date Created Conversion]])</f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8">
        <f>ROUND(Table1[[#This Row],[pledged]]/Table1[[#This Row],[goal]],2)</f>
        <v>0.31</v>
      </c>
      <c r="Q1315" s="10">
        <f>IFERROR(Table1[[#This Row],[pledged]]/Table1[[#This Row],[backers_count]],0)</f>
        <v>102.01639344262296</v>
      </c>
      <c r="R1315" s="15">
        <f t="shared" si="40"/>
        <v>42402.709652777776</v>
      </c>
      <c r="S1315" s="15">
        <f t="shared" si="41"/>
        <v>42432.709652777776</v>
      </c>
      <c r="T1315">
        <f>YEAR(Table1[[#This Row],[Date Created Conversion]])</f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8">
        <f>ROUND(Table1[[#This Row],[pledged]]/Table1[[#This Row],[goal]],2)</f>
        <v>0.01</v>
      </c>
      <c r="Q1316" s="10">
        <f>IFERROR(Table1[[#This Row],[pledged]]/Table1[[#This Row],[backers_count]],0)</f>
        <v>184.36363636363637</v>
      </c>
      <c r="R1316" s="15">
        <f t="shared" si="40"/>
        <v>42604.669675925921</v>
      </c>
      <c r="S1316" s="15">
        <f t="shared" si="41"/>
        <v>42664.669675925921</v>
      </c>
      <c r="T1316">
        <f>YEAR(Table1[[#This Row],[Date Created Conversion]])</f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8">
        <f>ROUND(Table1[[#This Row],[pledged]]/Table1[[#This Row],[goal]],2)</f>
        <v>0.4</v>
      </c>
      <c r="Q1317" s="10">
        <f>IFERROR(Table1[[#This Row],[pledged]]/Table1[[#This Row],[backers_count]],0)</f>
        <v>162.91935483870967</v>
      </c>
      <c r="R1317" s="15">
        <f t="shared" si="40"/>
        <v>42278.498240740737</v>
      </c>
      <c r="S1317" s="15">
        <f t="shared" si="41"/>
        <v>42314.041666666672</v>
      </c>
      <c r="T1317">
        <f>YEAR(Table1[[#This Row],[Date Created Conversion]])</f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8">
        <f>ROUND(Table1[[#This Row],[pledged]]/Table1[[#This Row],[goal]],2)</f>
        <v>0</v>
      </c>
      <c r="Q1318" s="10">
        <f>IFERROR(Table1[[#This Row],[pledged]]/Table1[[#This Row],[backers_count]],0)</f>
        <v>1</v>
      </c>
      <c r="R1318" s="15">
        <f t="shared" si="40"/>
        <v>42393.961909722217</v>
      </c>
      <c r="S1318" s="15">
        <f t="shared" si="41"/>
        <v>42428.961909722217</v>
      </c>
      <c r="T1318">
        <f>YEAR(Table1[[#This Row],[Date Created Conversion]])</f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8">
        <f>ROUND(Table1[[#This Row],[pledged]]/Table1[[#This Row],[goal]],2)</f>
        <v>0.06</v>
      </c>
      <c r="Q1319" s="10">
        <f>IFERROR(Table1[[#This Row],[pledged]]/Table1[[#This Row],[backers_count]],0)</f>
        <v>603.52631578947364</v>
      </c>
      <c r="R1319" s="15">
        <f t="shared" si="40"/>
        <v>42520.235486111109</v>
      </c>
      <c r="S1319" s="15">
        <f t="shared" si="41"/>
        <v>42572.583333333328</v>
      </c>
      <c r="T1319">
        <f>YEAR(Table1[[#This Row],[Date Created Conversion]])</f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8">
        <f>ROUND(Table1[[#This Row],[pledged]]/Table1[[#This Row],[goal]],2)</f>
        <v>0.15</v>
      </c>
      <c r="Q1320" s="10">
        <f>IFERROR(Table1[[#This Row],[pledged]]/Table1[[#This Row],[backers_count]],0)</f>
        <v>45.407407407407405</v>
      </c>
      <c r="R1320" s="15">
        <f t="shared" si="40"/>
        <v>41985.043657407412</v>
      </c>
      <c r="S1320" s="15">
        <f t="shared" si="41"/>
        <v>42015.043657407412</v>
      </c>
      <c r="T1320">
        <f>YEAR(Table1[[#This Row],[Date Created Conversion]])</f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8">
        <f>ROUND(Table1[[#This Row],[pledged]]/Table1[[#This Row],[goal]],2)</f>
        <v>0.15</v>
      </c>
      <c r="Q1321" s="10">
        <f>IFERROR(Table1[[#This Row],[pledged]]/Table1[[#This Row],[backers_count]],0)</f>
        <v>97.333333333333329</v>
      </c>
      <c r="R1321" s="15">
        <f t="shared" si="40"/>
        <v>41816.812094907407</v>
      </c>
      <c r="S1321" s="15">
        <f t="shared" si="41"/>
        <v>41831.666666666664</v>
      </c>
      <c r="T1321">
        <f>YEAR(Table1[[#This Row],[Date Created Conversion]])</f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8">
        <f>ROUND(Table1[[#This Row],[pledged]]/Table1[[#This Row],[goal]],2)</f>
        <v>0.01</v>
      </c>
      <c r="Q1322" s="10">
        <f>IFERROR(Table1[[#This Row],[pledged]]/Table1[[#This Row],[backers_count]],0)</f>
        <v>167.66666666666666</v>
      </c>
      <c r="R1322" s="15">
        <f t="shared" si="40"/>
        <v>42705.690347222218</v>
      </c>
      <c r="S1322" s="15">
        <f t="shared" si="41"/>
        <v>42734.958333333328</v>
      </c>
      <c r="T1322">
        <f>YEAR(Table1[[#This Row],[Date Created Conversion]])</f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8">
        <f>ROUND(Table1[[#This Row],[pledged]]/Table1[[#This Row],[goal]],2)</f>
        <v>0.01</v>
      </c>
      <c r="Q1323" s="10">
        <f>IFERROR(Table1[[#This Row],[pledged]]/Table1[[#This Row],[backers_count]],0)</f>
        <v>859.85714285714289</v>
      </c>
      <c r="R1323" s="15">
        <f t="shared" si="40"/>
        <v>42697.74927083333</v>
      </c>
      <c r="S1323" s="15">
        <f t="shared" si="41"/>
        <v>42727.74927083333</v>
      </c>
      <c r="T1323">
        <f>YEAR(Table1[[#This Row],[Date Created Conversion]])</f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8">
        <f>ROUND(Table1[[#This Row],[pledged]]/Table1[[#This Row],[goal]],2)</f>
        <v>0</v>
      </c>
      <c r="Q1324" s="10">
        <f>IFERROR(Table1[[#This Row],[pledged]]/Table1[[#This Row],[backers_count]],0)</f>
        <v>26.5</v>
      </c>
      <c r="R1324" s="15">
        <f t="shared" si="40"/>
        <v>42115.656539351854</v>
      </c>
      <c r="S1324" s="15">
        <f t="shared" si="41"/>
        <v>42145.656539351854</v>
      </c>
      <c r="T1324">
        <f>YEAR(Table1[[#This Row],[Date Created Conversion]])</f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8">
        <f>ROUND(Table1[[#This Row],[pledged]]/Table1[[#This Row],[goal]],2)</f>
        <v>0.09</v>
      </c>
      <c r="Q1325" s="10">
        <f>IFERROR(Table1[[#This Row],[pledged]]/Table1[[#This Row],[backers_count]],0)</f>
        <v>30.272727272727273</v>
      </c>
      <c r="R1325" s="15">
        <f t="shared" si="40"/>
        <v>42451.698449074072</v>
      </c>
      <c r="S1325" s="15">
        <f t="shared" si="41"/>
        <v>42486.288194444445</v>
      </c>
      <c r="T1325">
        <f>YEAR(Table1[[#This Row],[Date Created Conversion]])</f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8">
        <f>ROUND(Table1[[#This Row],[pledged]]/Table1[[#This Row],[goal]],2)</f>
        <v>0.1</v>
      </c>
      <c r="Q1326" s="10">
        <f>IFERROR(Table1[[#This Row],[pledged]]/Table1[[#This Row],[backers_count]],0)</f>
        <v>54.666666666666664</v>
      </c>
      <c r="R1326" s="15">
        <f t="shared" si="40"/>
        <v>42626.633703703701</v>
      </c>
      <c r="S1326" s="15">
        <f t="shared" si="41"/>
        <v>42656.633703703701</v>
      </c>
      <c r="T1326">
        <f>YEAR(Table1[[#This Row],[Date Created Conversion]])</f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8">
        <f>ROUND(Table1[[#This Row],[pledged]]/Table1[[#This Row],[goal]],2)</f>
        <v>0.02</v>
      </c>
      <c r="Q1327" s="10">
        <f>IFERROR(Table1[[#This Row],[pledged]]/Table1[[#This Row],[backers_count]],0)</f>
        <v>60.75</v>
      </c>
      <c r="R1327" s="15">
        <f t="shared" si="40"/>
        <v>42704.086053240739</v>
      </c>
      <c r="S1327" s="15">
        <f t="shared" si="41"/>
        <v>42734.086053240739</v>
      </c>
      <c r="T1327">
        <f>YEAR(Table1[[#This Row],[Date Created Conversion]])</f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8">
        <f>ROUND(Table1[[#This Row],[pledged]]/Table1[[#This Row],[goal]],2)</f>
        <v>0.01</v>
      </c>
      <c r="Q1328" s="10">
        <f>IFERROR(Table1[[#This Row],[pledged]]/Table1[[#This Row],[backers_count]],0)</f>
        <v>102.72727272727273</v>
      </c>
      <c r="R1328" s="15">
        <f t="shared" si="40"/>
        <v>41974.791990740734</v>
      </c>
      <c r="S1328" s="15">
        <f t="shared" si="41"/>
        <v>42019.791990740734</v>
      </c>
      <c r="T1328">
        <f>YEAR(Table1[[#This Row],[Date Created Conversion]])</f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8">
        <f>ROUND(Table1[[#This Row],[pledged]]/Table1[[#This Row],[goal]],2)</f>
        <v>0.04</v>
      </c>
      <c r="Q1329" s="10">
        <f>IFERROR(Table1[[#This Row],[pledged]]/Table1[[#This Row],[backers_count]],0)</f>
        <v>41.585365853658537</v>
      </c>
      <c r="R1329" s="15">
        <f t="shared" si="40"/>
        <v>42123.678645833337</v>
      </c>
      <c r="S1329" s="15">
        <f t="shared" si="41"/>
        <v>42153.678645833337</v>
      </c>
      <c r="T1329">
        <f>YEAR(Table1[[#This Row],[Date Created Conversion]])</f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8">
        <f>ROUND(Table1[[#This Row],[pledged]]/Table1[[#This Row],[goal]],2)</f>
        <v>0.02</v>
      </c>
      <c r="Q1330" s="10">
        <f>IFERROR(Table1[[#This Row],[pledged]]/Table1[[#This Row],[backers_count]],0)</f>
        <v>116.53333333333333</v>
      </c>
      <c r="R1330" s="15">
        <f t="shared" si="40"/>
        <v>42612.642754629633</v>
      </c>
      <c r="S1330" s="15">
        <f t="shared" si="41"/>
        <v>42657.642754629633</v>
      </c>
      <c r="T1330">
        <f>YEAR(Table1[[#This Row],[Date Created Conversion]])</f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8">
        <f>ROUND(Table1[[#This Row],[pledged]]/Table1[[#This Row],[goal]],2)</f>
        <v>0.01</v>
      </c>
      <c r="Q1331" s="10">
        <f>IFERROR(Table1[[#This Row],[pledged]]/Table1[[#This Row],[backers_count]],0)</f>
        <v>45.333333333333336</v>
      </c>
      <c r="R1331" s="15">
        <f t="shared" si="40"/>
        <v>41935.221585648149</v>
      </c>
      <c r="S1331" s="15">
        <f t="shared" si="41"/>
        <v>41975.263252314813</v>
      </c>
      <c r="T1331">
        <f>YEAR(Table1[[#This Row],[Date Created Conversion]])</f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8">
        <f>ROUND(Table1[[#This Row],[pledged]]/Table1[[#This Row],[goal]],2)</f>
        <v>0.22</v>
      </c>
      <c r="Q1332" s="10">
        <f>IFERROR(Table1[[#This Row],[pledged]]/Table1[[#This Row],[backers_count]],0)</f>
        <v>157.46</v>
      </c>
      <c r="R1332" s="15">
        <f t="shared" si="40"/>
        <v>42522.276724537034</v>
      </c>
      <c r="S1332" s="15">
        <f t="shared" si="41"/>
        <v>42553.166666666672</v>
      </c>
      <c r="T1332">
        <f>YEAR(Table1[[#This Row],[Date Created Conversion]])</f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8">
        <f>ROUND(Table1[[#This Row],[pledged]]/Table1[[#This Row],[goal]],2)</f>
        <v>0.01</v>
      </c>
      <c r="Q1333" s="10">
        <f>IFERROR(Table1[[#This Row],[pledged]]/Table1[[#This Row],[backers_count]],0)</f>
        <v>100.5</v>
      </c>
      <c r="R1333" s="15">
        <f t="shared" si="40"/>
        <v>42569.50409722222</v>
      </c>
      <c r="S1333" s="15">
        <f t="shared" si="41"/>
        <v>42599.50409722222</v>
      </c>
      <c r="T1333">
        <f>YEAR(Table1[[#This Row],[Date Created Conversion]])</f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8">
        <f>ROUND(Table1[[#This Row],[pledged]]/Table1[[#This Row],[goal]],2)</f>
        <v>0</v>
      </c>
      <c r="Q1334" s="10">
        <f>IFERROR(Table1[[#This Row],[pledged]]/Table1[[#This Row],[backers_count]],0)</f>
        <v>0</v>
      </c>
      <c r="R1334" s="15">
        <f t="shared" si="40"/>
        <v>42732.060277777782</v>
      </c>
      <c r="S1334" s="15">
        <f t="shared" si="41"/>
        <v>42762.060277777782</v>
      </c>
      <c r="T1334">
        <f>YEAR(Table1[[#This Row],[Date Created Conversion]])</f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8">
        <f>ROUND(Table1[[#This Row],[pledged]]/Table1[[#This Row],[goal]],2)</f>
        <v>0</v>
      </c>
      <c r="Q1335" s="10">
        <f>IFERROR(Table1[[#This Row],[pledged]]/Table1[[#This Row],[backers_count]],0)</f>
        <v>0</v>
      </c>
      <c r="R1335" s="15">
        <f t="shared" si="40"/>
        <v>41806.106770833336</v>
      </c>
      <c r="S1335" s="15">
        <f t="shared" si="41"/>
        <v>41836.106770833336</v>
      </c>
      <c r="T1335">
        <f>YEAR(Table1[[#This Row],[Date Created Conversion]])</f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8">
        <f>ROUND(Table1[[#This Row],[pledged]]/Table1[[#This Row],[goal]],2)</f>
        <v>0.11</v>
      </c>
      <c r="Q1336" s="10">
        <f>IFERROR(Table1[[#This Row],[pledged]]/Table1[[#This Row],[backers_count]],0)</f>
        <v>51.822463768115945</v>
      </c>
      <c r="R1336" s="15">
        <f t="shared" si="40"/>
        <v>42410.774155092593</v>
      </c>
      <c r="S1336" s="15">
        <f t="shared" si="41"/>
        <v>42440.774155092593</v>
      </c>
      <c r="T1336">
        <f>YEAR(Table1[[#This Row],[Date Created Conversion]])</f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8">
        <f>ROUND(Table1[[#This Row],[pledged]]/Table1[[#This Row],[goal]],2)</f>
        <v>0.2</v>
      </c>
      <c r="Q1337" s="10">
        <f>IFERROR(Table1[[#This Row],[pledged]]/Table1[[#This Row],[backers_count]],0)</f>
        <v>308.75</v>
      </c>
      <c r="R1337" s="15">
        <f t="shared" si="40"/>
        <v>42313.936365740738</v>
      </c>
      <c r="S1337" s="15">
        <f t="shared" si="41"/>
        <v>42343.936365740738</v>
      </c>
      <c r="T1337">
        <f>YEAR(Table1[[#This Row],[Date Created Conversion]])</f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8">
        <f>ROUND(Table1[[#This Row],[pledged]]/Table1[[#This Row],[goal]],2)</f>
        <v>0.85</v>
      </c>
      <c r="Q1338" s="10">
        <f>IFERROR(Table1[[#This Row],[pledged]]/Table1[[#This Row],[backers_count]],0)</f>
        <v>379.22767857142856</v>
      </c>
      <c r="R1338" s="15">
        <f t="shared" si="40"/>
        <v>41955.863750000004</v>
      </c>
      <c r="S1338" s="15">
        <f t="shared" si="41"/>
        <v>41990.863750000004</v>
      </c>
      <c r="T1338">
        <f>YEAR(Table1[[#This Row],[Date Created Conversion]])</f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8">
        <f>ROUND(Table1[[#This Row],[pledged]]/Table1[[#This Row],[goal]],2)</f>
        <v>0.49</v>
      </c>
      <c r="Q1339" s="10">
        <f>IFERROR(Table1[[#This Row],[pledged]]/Table1[[#This Row],[backers_count]],0)</f>
        <v>176.36428571428573</v>
      </c>
      <c r="R1339" s="15">
        <f t="shared" si="40"/>
        <v>42767.577303240745</v>
      </c>
      <c r="S1339" s="15">
        <f t="shared" si="41"/>
        <v>42797.577303240745</v>
      </c>
      <c r="T1339">
        <f>YEAR(Table1[[#This Row],[Date Created Conversion]])</f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8">
        <f>ROUND(Table1[[#This Row],[pledged]]/Table1[[#This Row],[goal]],2)</f>
        <v>0.03</v>
      </c>
      <c r="Q1340" s="10">
        <f>IFERROR(Table1[[#This Row],[pledged]]/Table1[[#This Row],[backers_count]],0)</f>
        <v>66.066666666666663</v>
      </c>
      <c r="R1340" s="15">
        <f t="shared" si="40"/>
        <v>42188.803622685184</v>
      </c>
      <c r="S1340" s="15">
        <f t="shared" si="41"/>
        <v>42218.803622685184</v>
      </c>
      <c r="T1340">
        <f>YEAR(Table1[[#This Row],[Date Created Conversion]])</f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8">
        <f>ROUND(Table1[[#This Row],[pledged]]/Table1[[#This Row],[goal]],2)</f>
        <v>7.0000000000000007E-2</v>
      </c>
      <c r="Q1341" s="10">
        <f>IFERROR(Table1[[#This Row],[pledged]]/Table1[[#This Row],[backers_count]],0)</f>
        <v>89.648648648648646</v>
      </c>
      <c r="R1341" s="15">
        <f t="shared" si="40"/>
        <v>41936.647164351853</v>
      </c>
      <c r="S1341" s="15">
        <f t="shared" si="41"/>
        <v>41981.688831018517</v>
      </c>
      <c r="T1341">
        <f>YEAR(Table1[[#This Row],[Date Created Conversion]])</f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8">
        <f>ROUND(Table1[[#This Row],[pledged]]/Table1[[#This Row],[goal]],2)</f>
        <v>0</v>
      </c>
      <c r="Q1342" s="10">
        <f>IFERROR(Table1[[#This Row],[pledged]]/Table1[[#This Row],[backers_count]],0)</f>
        <v>0</v>
      </c>
      <c r="R1342" s="15">
        <f t="shared" si="40"/>
        <v>41836.595520833333</v>
      </c>
      <c r="S1342" s="15">
        <f t="shared" si="41"/>
        <v>41866.595520833333</v>
      </c>
      <c r="T1342">
        <f>YEAR(Table1[[#This Row],[Date Created Conversion]])</f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8">
        <f>ROUND(Table1[[#This Row],[pledged]]/Table1[[#This Row],[goal]],2)</f>
        <v>0.7</v>
      </c>
      <c r="Q1343" s="10">
        <f>IFERROR(Table1[[#This Row],[pledged]]/Table1[[#This Row],[backers_count]],0)</f>
        <v>382.39130434782606</v>
      </c>
      <c r="R1343" s="15">
        <f t="shared" si="40"/>
        <v>42612.624039351853</v>
      </c>
      <c r="S1343" s="15">
        <f t="shared" si="41"/>
        <v>42644.624039351853</v>
      </c>
      <c r="T1343">
        <f>YEAR(Table1[[#This Row],[Date Created Conversion]])</f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8">
        <f>ROUND(Table1[[#This Row],[pledged]]/Table1[[#This Row],[goal]],2)</f>
        <v>0</v>
      </c>
      <c r="Q1344" s="10">
        <f>IFERROR(Table1[[#This Row],[pledged]]/Table1[[#This Row],[backers_count]],0)</f>
        <v>100</v>
      </c>
      <c r="R1344" s="15">
        <f t="shared" si="40"/>
        <v>42172.816423611104</v>
      </c>
      <c r="S1344" s="15">
        <f t="shared" si="41"/>
        <v>42202.816423611104</v>
      </c>
      <c r="T1344">
        <f>YEAR(Table1[[#This Row],[Date Created Conversion]])</f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8">
        <f>ROUND(Table1[[#This Row],[pledged]]/Table1[[#This Row],[goal]],2)</f>
        <v>1.02</v>
      </c>
      <c r="Q1345" s="10">
        <f>IFERROR(Table1[[#This Row],[pledged]]/Table1[[#This Row],[backers_count]],0)</f>
        <v>158.35603715170279</v>
      </c>
      <c r="R1345" s="15">
        <f t="shared" si="40"/>
        <v>42542.526423611111</v>
      </c>
      <c r="S1345" s="15">
        <f t="shared" si="41"/>
        <v>42601.165972222225</v>
      </c>
      <c r="T1345">
        <f>YEAR(Table1[[#This Row],[Date Created Conversion]])</f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8">
        <f>ROUND(Table1[[#This Row],[pledged]]/Table1[[#This Row],[goal]],2)</f>
        <v>3.78</v>
      </c>
      <c r="Q1346" s="10">
        <f>IFERROR(Table1[[#This Row],[pledged]]/Table1[[#This Row],[backers_count]],0)</f>
        <v>40.762589928057551</v>
      </c>
      <c r="R1346" s="15">
        <f t="shared" ref="R1346:R1409" si="42">(((J1346/60)/60)/24)+DATE(1970,1,1)</f>
        <v>42522.789803240739</v>
      </c>
      <c r="S1346" s="15">
        <f t="shared" ref="S1346:S1409" si="43">(((I1346/60)/60)/24)+DATE(1970,1,1)</f>
        <v>42551.789803240739</v>
      </c>
      <c r="T1346">
        <f>YEAR(Table1[[#This Row],[Date Created Conversion]])</f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8">
        <f>ROUND(Table1[[#This Row],[pledged]]/Table1[[#This Row],[goal]],2)</f>
        <v>1.25</v>
      </c>
      <c r="Q1347" s="10">
        <f>IFERROR(Table1[[#This Row],[pledged]]/Table1[[#This Row],[backers_count]],0)</f>
        <v>53.571428571428569</v>
      </c>
      <c r="R1347" s="15">
        <f t="shared" si="42"/>
        <v>41799.814340277779</v>
      </c>
      <c r="S1347" s="15">
        <f t="shared" si="43"/>
        <v>41834.814340277779</v>
      </c>
      <c r="T1347">
        <f>YEAR(Table1[[#This Row],[Date Created Conversion]])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8">
        <f>ROUND(Table1[[#This Row],[pledged]]/Table1[[#This Row],[goal]],2)</f>
        <v>1.47</v>
      </c>
      <c r="Q1348" s="10">
        <f>IFERROR(Table1[[#This Row],[pledged]]/Table1[[#This Row],[backers_count]],0)</f>
        <v>48.449664429530202</v>
      </c>
      <c r="R1348" s="15">
        <f t="shared" si="42"/>
        <v>41422.075821759259</v>
      </c>
      <c r="S1348" s="15">
        <f t="shared" si="43"/>
        <v>41452.075821759259</v>
      </c>
      <c r="T1348">
        <f>YEAR(Table1[[#This Row],[Date Created Conversion]])</f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8">
        <f>ROUND(Table1[[#This Row],[pledged]]/Table1[[#This Row],[goal]],2)</f>
        <v>1.02</v>
      </c>
      <c r="Q1349" s="10">
        <f>IFERROR(Table1[[#This Row],[pledged]]/Table1[[#This Row],[backers_count]],0)</f>
        <v>82.41935483870968</v>
      </c>
      <c r="R1349" s="15">
        <f t="shared" si="42"/>
        <v>42040.638020833328</v>
      </c>
      <c r="S1349" s="15">
        <f t="shared" si="43"/>
        <v>42070.638020833328</v>
      </c>
      <c r="T1349">
        <f>YEAR(Table1[[#This Row],[Date Created Conversion]])</f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8">
        <f>ROUND(Table1[[#This Row],[pledged]]/Table1[[#This Row],[goal]],2)</f>
        <v>1.02</v>
      </c>
      <c r="Q1350" s="10">
        <f>IFERROR(Table1[[#This Row],[pledged]]/Table1[[#This Row],[backers_count]],0)</f>
        <v>230.19230769230768</v>
      </c>
      <c r="R1350" s="15">
        <f t="shared" si="42"/>
        <v>41963.506168981476</v>
      </c>
      <c r="S1350" s="15">
        <f t="shared" si="43"/>
        <v>41991.506168981476</v>
      </c>
      <c r="T1350">
        <f>YEAR(Table1[[#This Row],[Date Created Conversion]])</f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8">
        <f>ROUND(Table1[[#This Row],[pledged]]/Table1[[#This Row],[goal]],2)</f>
        <v>2.04</v>
      </c>
      <c r="Q1351" s="10">
        <f>IFERROR(Table1[[#This Row],[pledged]]/Table1[[#This Row],[backers_count]],0)</f>
        <v>59.360465116279073</v>
      </c>
      <c r="R1351" s="15">
        <f t="shared" si="42"/>
        <v>42317.33258101852</v>
      </c>
      <c r="S1351" s="15">
        <f t="shared" si="43"/>
        <v>42354.290972222225</v>
      </c>
      <c r="T1351">
        <f>YEAR(Table1[[#This Row],[Date Created Conversion]])</f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8">
        <f>ROUND(Table1[[#This Row],[pledged]]/Table1[[#This Row],[goal]],2)</f>
        <v>1.04</v>
      </c>
      <c r="Q1352" s="10">
        <f>IFERROR(Table1[[#This Row],[pledged]]/Table1[[#This Row],[backers_count]],0)</f>
        <v>66.698717948717942</v>
      </c>
      <c r="R1352" s="15">
        <f t="shared" si="42"/>
        <v>42334.013124999998</v>
      </c>
      <c r="S1352" s="15">
        <f t="shared" si="43"/>
        <v>42364.013124999998</v>
      </c>
      <c r="T1352">
        <f>YEAR(Table1[[#This Row],[Date Created Conversion]])</f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8">
        <f>ROUND(Table1[[#This Row],[pledged]]/Table1[[#This Row],[goal]],2)</f>
        <v>1.01</v>
      </c>
      <c r="Q1353" s="10">
        <f>IFERROR(Table1[[#This Row],[pledged]]/Table1[[#This Row],[backers_count]],0)</f>
        <v>168.77500000000001</v>
      </c>
      <c r="R1353" s="15">
        <f t="shared" si="42"/>
        <v>42382.74009259259</v>
      </c>
      <c r="S1353" s="15">
        <f t="shared" si="43"/>
        <v>42412.74009259259</v>
      </c>
      <c r="T1353">
        <f>YEAR(Table1[[#This Row],[Date Created Conversion]])</f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8">
        <f>ROUND(Table1[[#This Row],[pledged]]/Table1[[#This Row],[goal]],2)</f>
        <v>1.36</v>
      </c>
      <c r="Q1354" s="10">
        <f>IFERROR(Table1[[#This Row],[pledged]]/Table1[[#This Row],[backers_count]],0)</f>
        <v>59.973568281938327</v>
      </c>
      <c r="R1354" s="15">
        <f t="shared" si="42"/>
        <v>42200.578310185185</v>
      </c>
      <c r="S1354" s="15">
        <f t="shared" si="43"/>
        <v>42252.165972222225</v>
      </c>
      <c r="T1354">
        <f>YEAR(Table1[[#This Row],[Date Created Conversion]])</f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8">
        <f>ROUND(Table1[[#This Row],[pledged]]/Table1[[#This Row],[goal]],2)</f>
        <v>1.34</v>
      </c>
      <c r="Q1355" s="10">
        <f>IFERROR(Table1[[#This Row],[pledged]]/Table1[[#This Row],[backers_count]],0)</f>
        <v>31.80952380952381</v>
      </c>
      <c r="R1355" s="15">
        <f t="shared" si="42"/>
        <v>41309.11791666667</v>
      </c>
      <c r="S1355" s="15">
        <f t="shared" si="43"/>
        <v>41344</v>
      </c>
      <c r="T1355">
        <f>YEAR(Table1[[#This Row],[Date Created Conversion]])</f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8">
        <f>ROUND(Table1[[#This Row],[pledged]]/Table1[[#This Row],[goal]],2)</f>
        <v>1.3</v>
      </c>
      <c r="Q1356" s="10">
        <f>IFERROR(Table1[[#This Row],[pledged]]/Table1[[#This Row],[backers_count]],0)</f>
        <v>24.421875</v>
      </c>
      <c r="R1356" s="15">
        <f t="shared" si="42"/>
        <v>42502.807627314818</v>
      </c>
      <c r="S1356" s="15">
        <f t="shared" si="43"/>
        <v>42532.807627314818</v>
      </c>
      <c r="T1356">
        <f>YEAR(Table1[[#This Row],[Date Created Conversion]])</f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8">
        <f>ROUND(Table1[[#This Row],[pledged]]/Table1[[#This Row],[goal]],2)</f>
        <v>1.23</v>
      </c>
      <c r="Q1357" s="10">
        <f>IFERROR(Table1[[#This Row],[pledged]]/Table1[[#This Row],[backers_count]],0)</f>
        <v>25.347107438016529</v>
      </c>
      <c r="R1357" s="15">
        <f t="shared" si="42"/>
        <v>41213.254687499997</v>
      </c>
      <c r="S1357" s="15">
        <f t="shared" si="43"/>
        <v>41243.416666666664</v>
      </c>
      <c r="T1357">
        <f>YEAR(Table1[[#This Row],[Date Created Conversion]])</f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8">
        <f>ROUND(Table1[[#This Row],[pledged]]/Table1[[#This Row],[goal]],2)</f>
        <v>1.83</v>
      </c>
      <c r="Q1358" s="10">
        <f>IFERROR(Table1[[#This Row],[pledged]]/Table1[[#This Row],[backers_count]],0)</f>
        <v>71.443218390804603</v>
      </c>
      <c r="R1358" s="15">
        <f t="shared" si="42"/>
        <v>41430.038888888892</v>
      </c>
      <c r="S1358" s="15">
        <f t="shared" si="43"/>
        <v>41460.038888888892</v>
      </c>
      <c r="T1358">
        <f>YEAR(Table1[[#This Row],[Date Created Conversion]])</f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8">
        <f>ROUND(Table1[[#This Row],[pledged]]/Table1[[#This Row],[goal]],2)</f>
        <v>1.25</v>
      </c>
      <c r="Q1359" s="10">
        <f>IFERROR(Table1[[#This Row],[pledged]]/Table1[[#This Row],[backers_count]],0)</f>
        <v>38.553846153846152</v>
      </c>
      <c r="R1359" s="15">
        <f t="shared" si="42"/>
        <v>41304.962233796294</v>
      </c>
      <c r="S1359" s="15">
        <f t="shared" si="43"/>
        <v>41334.249305555553</v>
      </c>
      <c r="T1359">
        <f>YEAR(Table1[[#This Row],[Date Created Conversion]])</f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8">
        <f>ROUND(Table1[[#This Row],[pledged]]/Table1[[#This Row],[goal]],2)</f>
        <v>1.1200000000000001</v>
      </c>
      <c r="Q1360" s="10">
        <f>IFERROR(Table1[[#This Row],[pledged]]/Table1[[#This Row],[backers_count]],0)</f>
        <v>68.367346938775512</v>
      </c>
      <c r="R1360" s="15">
        <f t="shared" si="42"/>
        <v>40689.570868055554</v>
      </c>
      <c r="S1360" s="15">
        <f t="shared" si="43"/>
        <v>40719.570868055554</v>
      </c>
      <c r="T1360">
        <f>YEAR(Table1[[#This Row],[Date Created Conversion]])</f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8">
        <f>ROUND(Table1[[#This Row],[pledged]]/Table1[[#This Row],[goal]],2)</f>
        <v>1.1599999999999999</v>
      </c>
      <c r="Q1361" s="10">
        <f>IFERROR(Table1[[#This Row],[pledged]]/Table1[[#This Row],[backers_count]],0)</f>
        <v>40.210526315789473</v>
      </c>
      <c r="R1361" s="15">
        <f t="shared" si="42"/>
        <v>40668.814699074072</v>
      </c>
      <c r="S1361" s="15">
        <f t="shared" si="43"/>
        <v>40730.814699074072</v>
      </c>
      <c r="T1361">
        <f>YEAR(Table1[[#This Row],[Date Created Conversion]])</f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8">
        <f>ROUND(Table1[[#This Row],[pledged]]/Table1[[#This Row],[goal]],2)</f>
        <v>1.73</v>
      </c>
      <c r="Q1362" s="10">
        <f>IFERROR(Table1[[#This Row],[pledged]]/Table1[[#This Row],[backers_count]],0)</f>
        <v>32.074074074074076</v>
      </c>
      <c r="R1362" s="15">
        <f t="shared" si="42"/>
        <v>41095.900694444441</v>
      </c>
      <c r="S1362" s="15">
        <f t="shared" si="43"/>
        <v>41123.900694444441</v>
      </c>
      <c r="T1362">
        <f>YEAR(Table1[[#This Row],[Date Created Conversion]])</f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8">
        <f>ROUND(Table1[[#This Row],[pledged]]/Table1[[#This Row],[goal]],2)</f>
        <v>1.26</v>
      </c>
      <c r="Q1363" s="10">
        <f>IFERROR(Table1[[#This Row],[pledged]]/Table1[[#This Row],[backers_count]],0)</f>
        <v>28.632575757575758</v>
      </c>
      <c r="R1363" s="15">
        <f t="shared" si="42"/>
        <v>41781.717268518521</v>
      </c>
      <c r="S1363" s="15">
        <f t="shared" si="43"/>
        <v>41811.717268518521</v>
      </c>
      <c r="T1363">
        <f>YEAR(Table1[[#This Row],[Date Created Conversion]])</f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8">
        <f>ROUND(Table1[[#This Row],[pledged]]/Table1[[#This Row],[goal]],2)</f>
        <v>1.0900000000000001</v>
      </c>
      <c r="Q1364" s="10">
        <f>IFERROR(Table1[[#This Row],[pledged]]/Table1[[#This Row],[backers_count]],0)</f>
        <v>43.64</v>
      </c>
      <c r="R1364" s="15">
        <f t="shared" si="42"/>
        <v>41464.934386574074</v>
      </c>
      <c r="S1364" s="15">
        <f t="shared" si="43"/>
        <v>41524.934386574074</v>
      </c>
      <c r="T1364">
        <f>YEAR(Table1[[#This Row],[Date Created Conversion]])</f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8">
        <f>ROUND(Table1[[#This Row],[pledged]]/Table1[[#This Row],[goal]],2)</f>
        <v>1</v>
      </c>
      <c r="Q1365" s="10">
        <f>IFERROR(Table1[[#This Row],[pledged]]/Table1[[#This Row],[backers_count]],0)</f>
        <v>40</v>
      </c>
      <c r="R1365" s="15">
        <f t="shared" si="42"/>
        <v>42396.8440625</v>
      </c>
      <c r="S1365" s="15">
        <f t="shared" si="43"/>
        <v>42415.332638888889</v>
      </c>
      <c r="T1365">
        <f>YEAR(Table1[[#This Row],[Date Created Conversion]])</f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8">
        <f>ROUND(Table1[[#This Row],[pledged]]/Table1[[#This Row],[goal]],2)</f>
        <v>1.19</v>
      </c>
      <c r="Q1366" s="10">
        <f>IFERROR(Table1[[#This Row],[pledged]]/Table1[[#This Row],[backers_count]],0)</f>
        <v>346.04166666666669</v>
      </c>
      <c r="R1366" s="15">
        <f t="shared" si="42"/>
        <v>41951.695671296293</v>
      </c>
      <c r="S1366" s="15">
        <f t="shared" si="43"/>
        <v>42011.6956712963</v>
      </c>
      <c r="T1366">
        <f>YEAR(Table1[[#This Row],[Date Created Conversion]])</f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8">
        <f>ROUND(Table1[[#This Row],[pledged]]/Table1[[#This Row],[goal]],2)</f>
        <v>1</v>
      </c>
      <c r="Q1367" s="10">
        <f>IFERROR(Table1[[#This Row],[pledged]]/Table1[[#This Row],[backers_count]],0)</f>
        <v>81.739130434782609</v>
      </c>
      <c r="R1367" s="15">
        <f t="shared" si="42"/>
        <v>42049.733240740738</v>
      </c>
      <c r="S1367" s="15">
        <f t="shared" si="43"/>
        <v>42079.691574074073</v>
      </c>
      <c r="T1367">
        <f>YEAR(Table1[[#This Row],[Date Created Conversion]])</f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8">
        <f>ROUND(Table1[[#This Row],[pledged]]/Table1[[#This Row],[goal]],2)</f>
        <v>1.26</v>
      </c>
      <c r="Q1368" s="10">
        <f>IFERROR(Table1[[#This Row],[pledged]]/Table1[[#This Row],[backers_count]],0)</f>
        <v>64.535306122448986</v>
      </c>
      <c r="R1368" s="15">
        <f t="shared" si="42"/>
        <v>41924.996099537035</v>
      </c>
      <c r="S1368" s="15">
        <f t="shared" si="43"/>
        <v>41970.037766203706</v>
      </c>
      <c r="T1368">
        <f>YEAR(Table1[[#This Row],[Date Created Conversion]])</f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8">
        <f>ROUND(Table1[[#This Row],[pledged]]/Table1[[#This Row],[goal]],2)</f>
        <v>1.1399999999999999</v>
      </c>
      <c r="Q1369" s="10">
        <f>IFERROR(Table1[[#This Row],[pledged]]/Table1[[#This Row],[backers_count]],0)</f>
        <v>63.477777777777774</v>
      </c>
      <c r="R1369" s="15">
        <f t="shared" si="42"/>
        <v>42292.002893518518</v>
      </c>
      <c r="S1369" s="15">
        <f t="shared" si="43"/>
        <v>42322.044560185182</v>
      </c>
      <c r="T1369">
        <f>YEAR(Table1[[#This Row],[Date Created Conversion]])</f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8">
        <f>ROUND(Table1[[#This Row],[pledged]]/Table1[[#This Row],[goal]],2)</f>
        <v>1.1100000000000001</v>
      </c>
      <c r="Q1370" s="10">
        <f>IFERROR(Table1[[#This Row],[pledged]]/Table1[[#This Row],[backers_count]],0)</f>
        <v>63.620689655172413</v>
      </c>
      <c r="R1370" s="15">
        <f t="shared" si="42"/>
        <v>42146.190902777773</v>
      </c>
      <c r="S1370" s="15">
        <f t="shared" si="43"/>
        <v>42170.190902777773</v>
      </c>
      <c r="T1370">
        <f>YEAR(Table1[[#This Row],[Date Created Conversion]])</f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8">
        <f>ROUND(Table1[[#This Row],[pledged]]/Table1[[#This Row],[goal]],2)</f>
        <v>1.05</v>
      </c>
      <c r="Q1371" s="10">
        <f>IFERROR(Table1[[#This Row],[pledged]]/Table1[[#This Row],[backers_count]],0)</f>
        <v>83.967068965517228</v>
      </c>
      <c r="R1371" s="15">
        <f t="shared" si="42"/>
        <v>41710.594282407408</v>
      </c>
      <c r="S1371" s="15">
        <f t="shared" si="43"/>
        <v>41740.594282407408</v>
      </c>
      <c r="T1371">
        <f>YEAR(Table1[[#This Row],[Date Created Conversion]])</f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8">
        <f>ROUND(Table1[[#This Row],[pledged]]/Table1[[#This Row],[goal]],2)</f>
        <v>1.04</v>
      </c>
      <c r="Q1372" s="10">
        <f>IFERROR(Table1[[#This Row],[pledged]]/Table1[[#This Row],[backers_count]],0)</f>
        <v>77.75</v>
      </c>
      <c r="R1372" s="15">
        <f t="shared" si="42"/>
        <v>41548.00335648148</v>
      </c>
      <c r="S1372" s="15">
        <f t="shared" si="43"/>
        <v>41563.00335648148</v>
      </c>
      <c r="T1372">
        <f>YEAR(Table1[[#This Row],[Date Created Conversion]])</f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8">
        <f>ROUND(Table1[[#This Row],[pledged]]/Table1[[#This Row],[goal]],2)</f>
        <v>1.07</v>
      </c>
      <c r="Q1373" s="10">
        <f>IFERROR(Table1[[#This Row],[pledged]]/Table1[[#This Row],[backers_count]],0)</f>
        <v>107.07142857142857</v>
      </c>
      <c r="R1373" s="15">
        <f t="shared" si="42"/>
        <v>42101.758587962962</v>
      </c>
      <c r="S1373" s="15">
        <f t="shared" si="43"/>
        <v>42131.758587962962</v>
      </c>
      <c r="T1373">
        <f>YEAR(Table1[[#This Row],[Date Created Conversion]])</f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8">
        <f>ROUND(Table1[[#This Row],[pledged]]/Table1[[#This Row],[goal]],2)</f>
        <v>1.24</v>
      </c>
      <c r="Q1374" s="10">
        <f>IFERROR(Table1[[#This Row],[pledged]]/Table1[[#This Row],[backers_count]],0)</f>
        <v>38.75</v>
      </c>
      <c r="R1374" s="15">
        <f t="shared" si="42"/>
        <v>41072.739953703705</v>
      </c>
      <c r="S1374" s="15">
        <f t="shared" si="43"/>
        <v>41102.739953703705</v>
      </c>
      <c r="T1374">
        <f>YEAR(Table1[[#This Row],[Date Created Conversion]])</f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8">
        <f>ROUND(Table1[[#This Row],[pledged]]/Table1[[#This Row],[goal]],2)</f>
        <v>1.05</v>
      </c>
      <c r="Q1375" s="10">
        <f>IFERROR(Table1[[#This Row],[pledged]]/Table1[[#This Row],[backers_count]],0)</f>
        <v>201.94230769230768</v>
      </c>
      <c r="R1375" s="15">
        <f t="shared" si="42"/>
        <v>42704.95177083333</v>
      </c>
      <c r="S1375" s="15">
        <f t="shared" si="43"/>
        <v>42734.95177083333</v>
      </c>
      <c r="T1375">
        <f>YEAR(Table1[[#This Row],[Date Created Conversion]])</f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8">
        <f>ROUND(Table1[[#This Row],[pledged]]/Table1[[#This Row],[goal]],2)</f>
        <v>1.89</v>
      </c>
      <c r="Q1376" s="10">
        <f>IFERROR(Table1[[#This Row],[pledged]]/Table1[[#This Row],[backers_count]],0)</f>
        <v>43.060606060606062</v>
      </c>
      <c r="R1376" s="15">
        <f t="shared" si="42"/>
        <v>42424.161898148144</v>
      </c>
      <c r="S1376" s="15">
        <f t="shared" si="43"/>
        <v>42454.12023148148</v>
      </c>
      <c r="T1376">
        <f>YEAR(Table1[[#This Row],[Date Created Conversion]])</f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8">
        <f>ROUND(Table1[[#This Row],[pledged]]/Table1[[#This Row],[goal]],2)</f>
        <v>1.71</v>
      </c>
      <c r="Q1377" s="10">
        <f>IFERROR(Table1[[#This Row],[pledged]]/Table1[[#This Row],[backers_count]],0)</f>
        <v>62.871559633027523</v>
      </c>
      <c r="R1377" s="15">
        <f t="shared" si="42"/>
        <v>42720.066192129627</v>
      </c>
      <c r="S1377" s="15">
        <f t="shared" si="43"/>
        <v>42750.066192129627</v>
      </c>
      <c r="T1377">
        <f>YEAR(Table1[[#This Row],[Date Created Conversion]])</f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8">
        <f>ROUND(Table1[[#This Row],[pledged]]/Table1[[#This Row],[goal]],2)</f>
        <v>2.52</v>
      </c>
      <c r="Q1378" s="10">
        <f>IFERROR(Table1[[#This Row],[pledged]]/Table1[[#This Row],[backers_count]],0)</f>
        <v>55.607142857142854</v>
      </c>
      <c r="R1378" s="15">
        <f t="shared" si="42"/>
        <v>42677.669050925921</v>
      </c>
      <c r="S1378" s="15">
        <f t="shared" si="43"/>
        <v>42707.710717592592</v>
      </c>
      <c r="T1378">
        <f>YEAR(Table1[[#This Row],[Date Created Conversion]])</f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8">
        <f>ROUND(Table1[[#This Row],[pledged]]/Table1[[#This Row],[goal]],2)</f>
        <v>1.1599999999999999</v>
      </c>
      <c r="Q1379" s="10">
        <f>IFERROR(Table1[[#This Row],[pledged]]/Table1[[#This Row],[backers_count]],0)</f>
        <v>48.70967741935484</v>
      </c>
      <c r="R1379" s="15">
        <f t="shared" si="42"/>
        <v>42747.219560185185</v>
      </c>
      <c r="S1379" s="15">
        <f t="shared" si="43"/>
        <v>42769.174305555556</v>
      </c>
      <c r="T1379">
        <f>YEAR(Table1[[#This Row],[Date Created Conversion]])</f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8">
        <f>ROUND(Table1[[#This Row],[pledged]]/Table1[[#This Row],[goal]],2)</f>
        <v>2.0299999999999998</v>
      </c>
      <c r="Q1380" s="10">
        <f>IFERROR(Table1[[#This Row],[pledged]]/Table1[[#This Row],[backers_count]],0)</f>
        <v>30.578947368421051</v>
      </c>
      <c r="R1380" s="15">
        <f t="shared" si="42"/>
        <v>42568.759374999994</v>
      </c>
      <c r="S1380" s="15">
        <f t="shared" si="43"/>
        <v>42583.759374999994</v>
      </c>
      <c r="T1380">
        <f>YEAR(Table1[[#This Row],[Date Created Conversion]])</f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8">
        <f>ROUND(Table1[[#This Row],[pledged]]/Table1[[#This Row],[goal]],2)</f>
        <v>1.1200000000000001</v>
      </c>
      <c r="Q1381" s="10">
        <f>IFERROR(Table1[[#This Row],[pledged]]/Table1[[#This Row],[backers_count]],0)</f>
        <v>73.907284768211923</v>
      </c>
      <c r="R1381" s="15">
        <f t="shared" si="42"/>
        <v>42130.491620370376</v>
      </c>
      <c r="S1381" s="15">
        <f t="shared" si="43"/>
        <v>42160.491620370376</v>
      </c>
      <c r="T1381">
        <f>YEAR(Table1[[#This Row],[Date Created Conversion]])</f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8">
        <f>ROUND(Table1[[#This Row],[pledged]]/Table1[[#This Row],[goal]],2)</f>
        <v>4.24</v>
      </c>
      <c r="Q1382" s="10">
        <f>IFERROR(Table1[[#This Row],[pledged]]/Table1[[#This Row],[backers_count]],0)</f>
        <v>21.2</v>
      </c>
      <c r="R1382" s="15">
        <f t="shared" si="42"/>
        <v>42141.762800925921</v>
      </c>
      <c r="S1382" s="15">
        <f t="shared" si="43"/>
        <v>42164.083333333328</v>
      </c>
      <c r="T1382">
        <f>YEAR(Table1[[#This Row],[Date Created Conversion]])</f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8">
        <f>ROUND(Table1[[#This Row],[pledged]]/Table1[[#This Row],[goal]],2)</f>
        <v>1.07</v>
      </c>
      <c r="Q1383" s="10">
        <f>IFERROR(Table1[[#This Row],[pledged]]/Table1[[#This Row],[backers_count]],0)</f>
        <v>73.356164383561648</v>
      </c>
      <c r="R1383" s="15">
        <f t="shared" si="42"/>
        <v>42703.214409722219</v>
      </c>
      <c r="S1383" s="15">
        <f t="shared" si="43"/>
        <v>42733.214409722219</v>
      </c>
      <c r="T1383">
        <f>YEAR(Table1[[#This Row],[Date Created Conversion]])</f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8">
        <f>ROUND(Table1[[#This Row],[pledged]]/Table1[[#This Row],[goal]],2)</f>
        <v>1.04</v>
      </c>
      <c r="Q1384" s="10">
        <f>IFERROR(Table1[[#This Row],[pledged]]/Table1[[#This Row],[backers_count]],0)</f>
        <v>56.412162162162161</v>
      </c>
      <c r="R1384" s="15">
        <f t="shared" si="42"/>
        <v>41370.800185185188</v>
      </c>
      <c r="S1384" s="15">
        <f t="shared" si="43"/>
        <v>41400.800185185188</v>
      </c>
      <c r="T1384">
        <f>YEAR(Table1[[#This Row],[Date Created Conversion]])</f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8">
        <f>ROUND(Table1[[#This Row],[pledged]]/Table1[[#This Row],[goal]],2)</f>
        <v>2.12</v>
      </c>
      <c r="Q1385" s="10">
        <f>IFERROR(Table1[[#This Row],[pledged]]/Table1[[#This Row],[backers_count]],0)</f>
        <v>50.247311827956992</v>
      </c>
      <c r="R1385" s="15">
        <f t="shared" si="42"/>
        <v>42707.074976851851</v>
      </c>
      <c r="S1385" s="15">
        <f t="shared" si="43"/>
        <v>42727.074976851851</v>
      </c>
      <c r="T1385">
        <f>YEAR(Table1[[#This Row],[Date Created Conversion]])</f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8">
        <f>ROUND(Table1[[#This Row],[pledged]]/Table1[[#This Row],[goal]],2)</f>
        <v>1.24</v>
      </c>
      <c r="Q1386" s="10">
        <f>IFERROR(Table1[[#This Row],[pledged]]/Table1[[#This Row],[backers_count]],0)</f>
        <v>68.936507936507937</v>
      </c>
      <c r="R1386" s="15">
        <f t="shared" si="42"/>
        <v>42160.735208333332</v>
      </c>
      <c r="S1386" s="15">
        <f t="shared" si="43"/>
        <v>42190.735208333332</v>
      </c>
      <c r="T1386">
        <f>YEAR(Table1[[#This Row],[Date Created Conversion]])</f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8">
        <f>ROUND(Table1[[#This Row],[pledged]]/Table1[[#This Row],[goal]],2)</f>
        <v>1.1000000000000001</v>
      </c>
      <c r="Q1387" s="10">
        <f>IFERROR(Table1[[#This Row],[pledged]]/Table1[[#This Row],[backers_count]],0)</f>
        <v>65.914104477611943</v>
      </c>
      <c r="R1387" s="15">
        <f t="shared" si="42"/>
        <v>42433.688900462963</v>
      </c>
      <c r="S1387" s="15">
        <f t="shared" si="43"/>
        <v>42489.507638888885</v>
      </c>
      <c r="T1387">
        <f>YEAR(Table1[[#This Row],[Date Created Conversion]])</f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8">
        <f>ROUND(Table1[[#This Row],[pledged]]/Table1[[#This Row],[goal]],2)</f>
        <v>2.19</v>
      </c>
      <c r="Q1388" s="10">
        <f>IFERROR(Table1[[#This Row],[pledged]]/Table1[[#This Row],[backers_count]],0)</f>
        <v>62.5</v>
      </c>
      <c r="R1388" s="15">
        <f t="shared" si="42"/>
        <v>42184.646863425922</v>
      </c>
      <c r="S1388" s="15">
        <f t="shared" si="43"/>
        <v>42214.646863425922</v>
      </c>
      <c r="T1388">
        <f>YEAR(Table1[[#This Row],[Date Created Conversion]])</f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8">
        <f>ROUND(Table1[[#This Row],[pledged]]/Table1[[#This Row],[goal]],2)</f>
        <v>1.37</v>
      </c>
      <c r="Q1389" s="10">
        <f>IFERROR(Table1[[#This Row],[pledged]]/Table1[[#This Row],[backers_count]],0)</f>
        <v>70.064102564102569</v>
      </c>
      <c r="R1389" s="15">
        <f t="shared" si="42"/>
        <v>42126.92123842593</v>
      </c>
      <c r="S1389" s="15">
        <f t="shared" si="43"/>
        <v>42158.1875</v>
      </c>
      <c r="T1389">
        <f>YEAR(Table1[[#This Row],[Date Created Conversion]])</f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8">
        <f>ROUND(Table1[[#This Row],[pledged]]/Table1[[#This Row],[goal]],2)</f>
        <v>1.35</v>
      </c>
      <c r="Q1390" s="10">
        <f>IFERROR(Table1[[#This Row],[pledged]]/Table1[[#This Row],[backers_count]],0)</f>
        <v>60.181874999999998</v>
      </c>
      <c r="R1390" s="15">
        <f t="shared" si="42"/>
        <v>42634.614780092597</v>
      </c>
      <c r="S1390" s="15">
        <f t="shared" si="43"/>
        <v>42660.676388888889</v>
      </c>
      <c r="T1390">
        <f>YEAR(Table1[[#This Row],[Date Created Conversion]])</f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8">
        <f>ROUND(Table1[[#This Row],[pledged]]/Table1[[#This Row],[goal]],2)</f>
        <v>1.45</v>
      </c>
      <c r="Q1391" s="10">
        <f>IFERROR(Table1[[#This Row],[pledged]]/Table1[[#This Row],[backers_count]],0)</f>
        <v>21.382352941176471</v>
      </c>
      <c r="R1391" s="15">
        <f t="shared" si="42"/>
        <v>42565.480983796297</v>
      </c>
      <c r="S1391" s="15">
        <f t="shared" si="43"/>
        <v>42595.480983796297</v>
      </c>
      <c r="T1391">
        <f>YEAR(Table1[[#This Row],[Date Created Conversion]])</f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8">
        <f>ROUND(Table1[[#This Row],[pledged]]/Table1[[#This Row],[goal]],2)</f>
        <v>1.0900000000000001</v>
      </c>
      <c r="Q1392" s="10">
        <f>IFERROR(Table1[[#This Row],[pledged]]/Table1[[#This Row],[backers_count]],0)</f>
        <v>160.78947368421052</v>
      </c>
      <c r="R1392" s="15">
        <f t="shared" si="42"/>
        <v>42087.803310185183</v>
      </c>
      <c r="S1392" s="15">
        <f t="shared" si="43"/>
        <v>42121.716666666667</v>
      </c>
      <c r="T1392">
        <f>YEAR(Table1[[#This Row],[Date Created Conversion]])</f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8">
        <f>ROUND(Table1[[#This Row],[pledged]]/Table1[[#This Row],[goal]],2)</f>
        <v>1.1000000000000001</v>
      </c>
      <c r="Q1393" s="10">
        <f>IFERROR(Table1[[#This Row],[pledged]]/Table1[[#This Row],[backers_count]],0)</f>
        <v>42.384615384615387</v>
      </c>
      <c r="R1393" s="15">
        <f t="shared" si="42"/>
        <v>42193.650671296295</v>
      </c>
      <c r="S1393" s="15">
        <f t="shared" si="43"/>
        <v>42238.207638888889</v>
      </c>
      <c r="T1393">
        <f>YEAR(Table1[[#This Row],[Date Created Conversion]])</f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8">
        <f>ROUND(Table1[[#This Row],[pledged]]/Table1[[#This Row],[goal]],2)</f>
        <v>1.1399999999999999</v>
      </c>
      <c r="Q1394" s="10">
        <f>IFERROR(Table1[[#This Row],[pledged]]/Table1[[#This Row],[backers_count]],0)</f>
        <v>27.317307692307693</v>
      </c>
      <c r="R1394" s="15">
        <f t="shared" si="42"/>
        <v>42401.154930555553</v>
      </c>
      <c r="S1394" s="15">
        <f t="shared" si="43"/>
        <v>42432.154930555553</v>
      </c>
      <c r="T1394">
        <f>YEAR(Table1[[#This Row],[Date Created Conversion]])</f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8">
        <f>ROUND(Table1[[#This Row],[pledged]]/Table1[[#This Row],[goal]],2)</f>
        <v>1.02</v>
      </c>
      <c r="Q1395" s="10">
        <f>IFERROR(Table1[[#This Row],[pledged]]/Table1[[#This Row],[backers_count]],0)</f>
        <v>196.82692307692307</v>
      </c>
      <c r="R1395" s="15">
        <f t="shared" si="42"/>
        <v>42553.681979166664</v>
      </c>
      <c r="S1395" s="15">
        <f t="shared" si="43"/>
        <v>42583.681979166664</v>
      </c>
      <c r="T1395">
        <f>YEAR(Table1[[#This Row],[Date Created Conversion]])</f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8">
        <f>ROUND(Table1[[#This Row],[pledged]]/Table1[[#This Row],[goal]],2)</f>
        <v>1.22</v>
      </c>
      <c r="Q1396" s="10">
        <f>IFERROR(Table1[[#This Row],[pledged]]/Table1[[#This Row],[backers_count]],0)</f>
        <v>53.882352941176471</v>
      </c>
      <c r="R1396" s="15">
        <f t="shared" si="42"/>
        <v>42752.144976851851</v>
      </c>
      <c r="S1396" s="15">
        <f t="shared" si="43"/>
        <v>42795.125</v>
      </c>
      <c r="T1396">
        <f>YEAR(Table1[[#This Row],[Date Created Conversion]])</f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8">
        <f>ROUND(Table1[[#This Row],[pledged]]/Table1[[#This Row],[goal]],2)</f>
        <v>1.1200000000000001</v>
      </c>
      <c r="Q1397" s="10">
        <f>IFERROR(Table1[[#This Row],[pledged]]/Table1[[#This Row],[backers_count]],0)</f>
        <v>47.756097560975611</v>
      </c>
      <c r="R1397" s="15">
        <f t="shared" si="42"/>
        <v>42719.90834490741</v>
      </c>
      <c r="S1397" s="15">
        <f t="shared" si="43"/>
        <v>42749.90834490741</v>
      </c>
      <c r="T1397">
        <f>YEAR(Table1[[#This Row],[Date Created Conversion]])</f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8">
        <f>ROUND(Table1[[#This Row],[pledged]]/Table1[[#This Row],[goal]],2)</f>
        <v>1.07</v>
      </c>
      <c r="Q1398" s="10">
        <f>IFERROR(Table1[[#This Row],[pledged]]/Table1[[#This Row],[backers_count]],0)</f>
        <v>88.191780821917803</v>
      </c>
      <c r="R1398" s="15">
        <f t="shared" si="42"/>
        <v>42018.99863425926</v>
      </c>
      <c r="S1398" s="15">
        <f t="shared" si="43"/>
        <v>42048.99863425926</v>
      </c>
      <c r="T1398">
        <f>YEAR(Table1[[#This Row],[Date Created Conversion]])</f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8">
        <f>ROUND(Table1[[#This Row],[pledged]]/Table1[[#This Row],[goal]],2)</f>
        <v>1.1399999999999999</v>
      </c>
      <c r="Q1399" s="10">
        <f>IFERROR(Table1[[#This Row],[pledged]]/Table1[[#This Row],[backers_count]],0)</f>
        <v>72.056962025316452</v>
      </c>
      <c r="R1399" s="15">
        <f t="shared" si="42"/>
        <v>42640.917939814812</v>
      </c>
      <c r="S1399" s="15">
        <f t="shared" si="43"/>
        <v>42670.888194444444</v>
      </c>
      <c r="T1399">
        <f>YEAR(Table1[[#This Row],[Date Created Conversion]])</f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8">
        <f>ROUND(Table1[[#This Row],[pledged]]/Table1[[#This Row],[goal]],2)</f>
        <v>1.1000000000000001</v>
      </c>
      <c r="Q1400" s="10">
        <f>IFERROR(Table1[[#This Row],[pledged]]/Table1[[#This Row],[backers_count]],0)</f>
        <v>74.246153846153845</v>
      </c>
      <c r="R1400" s="15">
        <f t="shared" si="42"/>
        <v>42526.874236111107</v>
      </c>
      <c r="S1400" s="15">
        <f t="shared" si="43"/>
        <v>42556.874236111107</v>
      </c>
      <c r="T1400">
        <f>YEAR(Table1[[#This Row],[Date Created Conversion]])</f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8">
        <f>ROUND(Table1[[#This Row],[pledged]]/Table1[[#This Row],[goal]],2)</f>
        <v>1.26</v>
      </c>
      <c r="Q1401" s="10">
        <f>IFERROR(Table1[[#This Row],[pledged]]/Table1[[#This Row],[backers_count]],0)</f>
        <v>61.701086956521742</v>
      </c>
      <c r="R1401" s="15">
        <f t="shared" si="42"/>
        <v>41889.004317129627</v>
      </c>
      <c r="S1401" s="15">
        <f t="shared" si="43"/>
        <v>41919.004317129627</v>
      </c>
      <c r="T1401">
        <f>YEAR(Table1[[#This Row],[Date Created Conversion]])</f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8">
        <f>ROUND(Table1[[#This Row],[pledged]]/Table1[[#This Row],[goal]],2)</f>
        <v>1.67</v>
      </c>
      <c r="Q1402" s="10">
        <f>IFERROR(Table1[[#This Row],[pledged]]/Table1[[#This Row],[backers_count]],0)</f>
        <v>17.235294117647058</v>
      </c>
      <c r="R1402" s="15">
        <f t="shared" si="42"/>
        <v>42498.341122685189</v>
      </c>
      <c r="S1402" s="15">
        <f t="shared" si="43"/>
        <v>42533.229166666672</v>
      </c>
      <c r="T1402">
        <f>YEAR(Table1[[#This Row],[Date Created Conversion]])</f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8">
        <f>ROUND(Table1[[#This Row],[pledged]]/Table1[[#This Row],[goal]],2)</f>
        <v>4.97</v>
      </c>
      <c r="Q1403" s="10">
        <f>IFERROR(Table1[[#This Row],[pledged]]/Table1[[#This Row],[backers_count]],0)</f>
        <v>51.720833333333331</v>
      </c>
      <c r="R1403" s="15">
        <f t="shared" si="42"/>
        <v>41399.99622685185</v>
      </c>
      <c r="S1403" s="15">
        <f t="shared" si="43"/>
        <v>41420.99622685185</v>
      </c>
      <c r="T1403">
        <f>YEAR(Table1[[#This Row],[Date Created Conversion]])</f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8">
        <f>ROUND(Table1[[#This Row],[pledged]]/Table1[[#This Row],[goal]],2)</f>
        <v>1.0900000000000001</v>
      </c>
      <c r="Q1404" s="10">
        <f>IFERROR(Table1[[#This Row],[pledged]]/Table1[[#This Row],[backers_count]],0)</f>
        <v>24.150442477876105</v>
      </c>
      <c r="R1404" s="15">
        <f t="shared" si="42"/>
        <v>42065.053368055553</v>
      </c>
      <c r="S1404" s="15">
        <f t="shared" si="43"/>
        <v>42125.011701388896</v>
      </c>
      <c r="T1404">
        <f>YEAR(Table1[[#This Row],[Date Created Conversion]])</f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8">
        <f>ROUND(Table1[[#This Row],[pledged]]/Table1[[#This Row],[goal]],2)</f>
        <v>1.03</v>
      </c>
      <c r="Q1405" s="10">
        <f>IFERROR(Table1[[#This Row],[pledged]]/Table1[[#This Row],[backers_count]],0)</f>
        <v>62.166666666666664</v>
      </c>
      <c r="R1405" s="15">
        <f t="shared" si="42"/>
        <v>41451.062905092593</v>
      </c>
      <c r="S1405" s="15">
        <f t="shared" si="43"/>
        <v>41481.062905092593</v>
      </c>
      <c r="T1405">
        <f>YEAR(Table1[[#This Row],[Date Created Conversion]])</f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8">
        <f>ROUND(Table1[[#This Row],[pledged]]/Table1[[#This Row],[goal]],2)</f>
        <v>0.02</v>
      </c>
      <c r="Q1406" s="10">
        <f>IFERROR(Table1[[#This Row],[pledged]]/Table1[[#This Row],[backers_count]],0)</f>
        <v>48.2</v>
      </c>
      <c r="R1406" s="15">
        <f t="shared" si="42"/>
        <v>42032.510243055556</v>
      </c>
      <c r="S1406" s="15">
        <f t="shared" si="43"/>
        <v>42057.510243055556</v>
      </c>
      <c r="T1406">
        <f>YEAR(Table1[[#This Row],[Date Created Conversion]])</f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8">
        <f>ROUND(Table1[[#This Row],[pledged]]/Table1[[#This Row],[goal]],2)</f>
        <v>0</v>
      </c>
      <c r="Q1407" s="10">
        <f>IFERROR(Table1[[#This Row],[pledged]]/Table1[[#This Row],[backers_count]],0)</f>
        <v>6.1764705882352944</v>
      </c>
      <c r="R1407" s="15">
        <f t="shared" si="42"/>
        <v>41941.680567129632</v>
      </c>
      <c r="S1407" s="15">
        <f t="shared" si="43"/>
        <v>41971.722233796296</v>
      </c>
      <c r="T1407">
        <f>YEAR(Table1[[#This Row],[Date Created Conversion]])</f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8">
        <f>ROUND(Table1[[#This Row],[pledged]]/Table1[[#This Row],[goal]],2)</f>
        <v>0</v>
      </c>
      <c r="Q1408" s="10">
        <f>IFERROR(Table1[[#This Row],[pledged]]/Table1[[#This Row],[backers_count]],0)</f>
        <v>5</v>
      </c>
      <c r="R1408" s="15">
        <f t="shared" si="42"/>
        <v>42297.432951388888</v>
      </c>
      <c r="S1408" s="15">
        <f t="shared" si="43"/>
        <v>42350.416666666672</v>
      </c>
      <c r="T1408">
        <f>YEAR(Table1[[#This Row],[Date Created Conversion]])</f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8">
        <f>ROUND(Table1[[#This Row],[pledged]]/Table1[[#This Row],[goal]],2)</f>
        <v>0.01</v>
      </c>
      <c r="Q1409" s="10">
        <f>IFERROR(Table1[[#This Row],[pledged]]/Table1[[#This Row],[backers_count]],0)</f>
        <v>7.5</v>
      </c>
      <c r="R1409" s="15">
        <f t="shared" si="42"/>
        <v>41838.536782407406</v>
      </c>
      <c r="S1409" s="15">
        <f t="shared" si="43"/>
        <v>41863.536782407406</v>
      </c>
      <c r="T1409">
        <f>YEAR(Table1[[#This Row],[Date Created Conversion]])</f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8">
        <f>ROUND(Table1[[#This Row],[pledged]]/Table1[[#This Row],[goal]],2)</f>
        <v>7.0000000000000007E-2</v>
      </c>
      <c r="Q1410" s="10">
        <f>IFERROR(Table1[[#This Row],[pledged]]/Table1[[#This Row],[backers_count]],0)</f>
        <v>12</v>
      </c>
      <c r="R1410" s="15">
        <f t="shared" ref="R1410:R1473" si="44">(((J1410/60)/60)/24)+DATE(1970,1,1)</f>
        <v>42291.872175925921</v>
      </c>
      <c r="S1410" s="15">
        <f t="shared" ref="S1410:S1473" si="45">(((I1410/60)/60)/24)+DATE(1970,1,1)</f>
        <v>42321.913842592592</v>
      </c>
      <c r="T1410">
        <f>YEAR(Table1[[#This Row],[Date Created Conversion]])</f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8">
        <f>ROUND(Table1[[#This Row],[pledged]]/Table1[[#This Row],[goal]],2)</f>
        <v>0</v>
      </c>
      <c r="Q1411" s="10">
        <f>IFERROR(Table1[[#This Row],[pledged]]/Table1[[#This Row],[backers_count]],0)</f>
        <v>0</v>
      </c>
      <c r="R1411" s="15">
        <f t="shared" si="44"/>
        <v>41945.133506944447</v>
      </c>
      <c r="S1411" s="15">
        <f t="shared" si="45"/>
        <v>42005.175173611111</v>
      </c>
      <c r="T1411">
        <f>YEAR(Table1[[#This Row],[Date Created Conversion]])</f>
        <v>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8">
        <f>ROUND(Table1[[#This Row],[pledged]]/Table1[[#This Row],[goal]],2)</f>
        <v>0</v>
      </c>
      <c r="Q1412" s="10">
        <f>IFERROR(Table1[[#This Row],[pledged]]/Table1[[#This Row],[backers_count]],0)</f>
        <v>1</v>
      </c>
      <c r="R1412" s="15">
        <f t="shared" si="44"/>
        <v>42479.318518518514</v>
      </c>
      <c r="S1412" s="15">
        <f t="shared" si="45"/>
        <v>42524.318518518514</v>
      </c>
      <c r="T1412">
        <f>YEAR(Table1[[#This Row],[Date Created Conversion]])</f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8">
        <f>ROUND(Table1[[#This Row],[pledged]]/Table1[[#This Row],[goal]],2)</f>
        <v>0</v>
      </c>
      <c r="Q1413" s="10">
        <f>IFERROR(Table1[[#This Row],[pledged]]/Table1[[#This Row],[backers_count]],0)</f>
        <v>2.3333333333333335</v>
      </c>
      <c r="R1413" s="15">
        <f t="shared" si="44"/>
        <v>42013.059027777781</v>
      </c>
      <c r="S1413" s="15">
        <f t="shared" si="45"/>
        <v>42041.059027777781</v>
      </c>
      <c r="T1413">
        <f>YEAR(Table1[[#This Row],[Date Created Conversion]])</f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8">
        <f>ROUND(Table1[[#This Row],[pledged]]/Table1[[#This Row],[goal]],2)</f>
        <v>0.05</v>
      </c>
      <c r="Q1414" s="10">
        <f>IFERROR(Table1[[#This Row],[pledged]]/Table1[[#This Row],[backers_count]],0)</f>
        <v>24.615384615384617</v>
      </c>
      <c r="R1414" s="15">
        <f t="shared" si="44"/>
        <v>41947.063645833332</v>
      </c>
      <c r="S1414" s="15">
        <f t="shared" si="45"/>
        <v>41977.063645833332</v>
      </c>
      <c r="T1414">
        <f>YEAR(Table1[[#This Row],[Date Created Conversion]])</f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8">
        <f>ROUND(Table1[[#This Row],[pledged]]/Table1[[#This Row],[goal]],2)</f>
        <v>0.05</v>
      </c>
      <c r="Q1415" s="10">
        <f>IFERROR(Table1[[#This Row],[pledged]]/Table1[[#This Row],[backers_count]],0)</f>
        <v>100</v>
      </c>
      <c r="R1415" s="15">
        <f t="shared" si="44"/>
        <v>42360.437152777777</v>
      </c>
      <c r="S1415" s="15">
        <f t="shared" si="45"/>
        <v>42420.437152777777</v>
      </c>
      <c r="T1415">
        <f>YEAR(Table1[[#This Row],[Date Created Conversion]])</f>
        <v>2015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8">
        <f>ROUND(Table1[[#This Row],[pledged]]/Table1[[#This Row],[goal]],2)</f>
        <v>0</v>
      </c>
      <c r="Q1416" s="10">
        <f>IFERROR(Table1[[#This Row],[pledged]]/Table1[[#This Row],[backers_count]],0)</f>
        <v>1</v>
      </c>
      <c r="R1416" s="15">
        <f t="shared" si="44"/>
        <v>42708.25309027778</v>
      </c>
      <c r="S1416" s="15">
        <f t="shared" si="45"/>
        <v>42738.25309027778</v>
      </c>
      <c r="T1416">
        <f>YEAR(Table1[[#This Row],[Date Created Conversion]])</f>
        <v>2016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8">
        <f>ROUND(Table1[[#This Row],[pledged]]/Table1[[#This Row],[goal]],2)</f>
        <v>0.18</v>
      </c>
      <c r="Q1417" s="10">
        <f>IFERROR(Table1[[#This Row],[pledged]]/Table1[[#This Row],[backers_count]],0)</f>
        <v>88.888888888888886</v>
      </c>
      <c r="R1417" s="15">
        <f t="shared" si="44"/>
        <v>42192.675821759258</v>
      </c>
      <c r="S1417" s="15">
        <f t="shared" si="45"/>
        <v>42232.675821759258</v>
      </c>
      <c r="T1417">
        <f>YEAR(Table1[[#This Row],[Date Created Conversion]])</f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8">
        <f>ROUND(Table1[[#This Row],[pledged]]/Table1[[#This Row],[goal]],2)</f>
        <v>0</v>
      </c>
      <c r="Q1418" s="10">
        <f>IFERROR(Table1[[#This Row],[pledged]]/Table1[[#This Row],[backers_count]],0)</f>
        <v>0</v>
      </c>
      <c r="R1418" s="15">
        <f t="shared" si="44"/>
        <v>42299.926145833335</v>
      </c>
      <c r="S1418" s="15">
        <f t="shared" si="45"/>
        <v>42329.967812499999</v>
      </c>
      <c r="T1418">
        <f>YEAR(Table1[[#This Row],[Date Created Conversion]])</f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8">
        <f>ROUND(Table1[[#This Row],[pledged]]/Table1[[#This Row],[goal]],2)</f>
        <v>0.01</v>
      </c>
      <c r="Q1419" s="10">
        <f>IFERROR(Table1[[#This Row],[pledged]]/Table1[[#This Row],[backers_count]],0)</f>
        <v>27.5</v>
      </c>
      <c r="R1419" s="15">
        <f t="shared" si="44"/>
        <v>42232.15016203704</v>
      </c>
      <c r="S1419" s="15">
        <f t="shared" si="45"/>
        <v>42262.465972222228</v>
      </c>
      <c r="T1419">
        <f>YEAR(Table1[[#This Row],[Date Created Conversion]])</f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8">
        <f>ROUND(Table1[[#This Row],[pledged]]/Table1[[#This Row],[goal]],2)</f>
        <v>0</v>
      </c>
      <c r="Q1420" s="10">
        <f>IFERROR(Table1[[#This Row],[pledged]]/Table1[[#This Row],[backers_count]],0)</f>
        <v>6</v>
      </c>
      <c r="R1420" s="15">
        <f t="shared" si="44"/>
        <v>42395.456412037034</v>
      </c>
      <c r="S1420" s="15">
        <f t="shared" si="45"/>
        <v>42425.456412037034</v>
      </c>
      <c r="T1420">
        <f>YEAR(Table1[[#This Row],[Date Created Conversion]])</f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8">
        <f>ROUND(Table1[[#This Row],[pledged]]/Table1[[#This Row],[goal]],2)</f>
        <v>7.0000000000000007E-2</v>
      </c>
      <c r="Q1421" s="10">
        <f>IFERROR(Table1[[#This Row],[pledged]]/Table1[[#This Row],[backers_count]],0)</f>
        <v>44.5</v>
      </c>
      <c r="R1421" s="15">
        <f t="shared" si="44"/>
        <v>42622.456238425926</v>
      </c>
      <c r="S1421" s="15">
        <f t="shared" si="45"/>
        <v>42652.456238425926</v>
      </c>
      <c r="T1421">
        <f>YEAR(Table1[[#This Row],[Date Created Conversion]])</f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8">
        <f>ROUND(Table1[[#This Row],[pledged]]/Table1[[#This Row],[goal]],2)</f>
        <v>0.03</v>
      </c>
      <c r="Q1422" s="10">
        <f>IFERROR(Table1[[#This Row],[pledged]]/Table1[[#This Row],[backers_count]],0)</f>
        <v>1</v>
      </c>
      <c r="R1422" s="15">
        <f t="shared" si="44"/>
        <v>42524.667662037042</v>
      </c>
      <c r="S1422" s="15">
        <f t="shared" si="45"/>
        <v>42549.667662037042</v>
      </c>
      <c r="T1422">
        <f>YEAR(Table1[[#This Row],[Date Created Conversion]])</f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8">
        <f>ROUND(Table1[[#This Row],[pledged]]/Table1[[#This Row],[goal]],2)</f>
        <v>0</v>
      </c>
      <c r="Q1423" s="10">
        <f>IFERROR(Table1[[#This Row],[pledged]]/Table1[[#This Row],[backers_count]],0)</f>
        <v>100</v>
      </c>
      <c r="R1423" s="15">
        <f t="shared" si="44"/>
        <v>42013.915613425925</v>
      </c>
      <c r="S1423" s="15">
        <f t="shared" si="45"/>
        <v>42043.915613425925</v>
      </c>
      <c r="T1423">
        <f>YEAR(Table1[[#This Row],[Date Created Conversion]])</f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8">
        <f>ROUND(Table1[[#This Row],[pledged]]/Table1[[#This Row],[goal]],2)</f>
        <v>0</v>
      </c>
      <c r="Q1424" s="10">
        <f>IFERROR(Table1[[#This Row],[pledged]]/Table1[[#This Row],[backers_count]],0)</f>
        <v>13</v>
      </c>
      <c r="R1424" s="15">
        <f t="shared" si="44"/>
        <v>42604.239629629628</v>
      </c>
      <c r="S1424" s="15">
        <f t="shared" si="45"/>
        <v>42634.239629629628</v>
      </c>
      <c r="T1424">
        <f>YEAR(Table1[[#This Row],[Date Created Conversion]])</f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8">
        <f>ROUND(Table1[[#This Row],[pledged]]/Table1[[#This Row],[goal]],2)</f>
        <v>0</v>
      </c>
      <c r="Q1425" s="10">
        <f>IFERROR(Table1[[#This Row],[pledged]]/Table1[[#This Row],[backers_count]],0)</f>
        <v>100</v>
      </c>
      <c r="R1425" s="15">
        <f t="shared" si="44"/>
        <v>42340.360312500001</v>
      </c>
      <c r="S1425" s="15">
        <f t="shared" si="45"/>
        <v>42370.360312500001</v>
      </c>
      <c r="T1425">
        <f>YEAR(Table1[[#This Row],[Date Created Conversion]])</f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8">
        <f>ROUND(Table1[[#This Row],[pledged]]/Table1[[#This Row],[goal]],2)</f>
        <v>0.2</v>
      </c>
      <c r="Q1426" s="10">
        <f>IFERROR(Table1[[#This Row],[pledged]]/Table1[[#This Row],[backers_count]],0)</f>
        <v>109.07142857142857</v>
      </c>
      <c r="R1426" s="15">
        <f t="shared" si="44"/>
        <v>42676.717615740738</v>
      </c>
      <c r="S1426" s="15">
        <f t="shared" si="45"/>
        <v>42689.759282407409</v>
      </c>
      <c r="T1426">
        <f>YEAR(Table1[[#This Row],[Date Created Conversion]])</f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8">
        <f>ROUND(Table1[[#This Row],[pledged]]/Table1[[#This Row],[goal]],2)</f>
        <v>0</v>
      </c>
      <c r="Q1427" s="10">
        <f>IFERROR(Table1[[#This Row],[pledged]]/Table1[[#This Row],[backers_count]],0)</f>
        <v>0</v>
      </c>
      <c r="R1427" s="15">
        <f t="shared" si="44"/>
        <v>42093.131469907406</v>
      </c>
      <c r="S1427" s="15">
        <f t="shared" si="45"/>
        <v>42123.131469907406</v>
      </c>
      <c r="T1427">
        <f>YEAR(Table1[[#This Row],[Date Created Conversion]])</f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8">
        <f>ROUND(Table1[[#This Row],[pledged]]/Table1[[#This Row],[goal]],2)</f>
        <v>0</v>
      </c>
      <c r="Q1428" s="10">
        <f>IFERROR(Table1[[#This Row],[pledged]]/Table1[[#This Row],[backers_count]],0)</f>
        <v>0</v>
      </c>
      <c r="R1428" s="15">
        <f t="shared" si="44"/>
        <v>42180.390277777777</v>
      </c>
      <c r="S1428" s="15">
        <f t="shared" si="45"/>
        <v>42240.390277777777</v>
      </c>
      <c r="T1428">
        <f>YEAR(Table1[[#This Row],[Date Created Conversion]])</f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8">
        <f>ROUND(Table1[[#This Row],[pledged]]/Table1[[#This Row],[goal]],2)</f>
        <v>0.08</v>
      </c>
      <c r="Q1429" s="10">
        <f>IFERROR(Table1[[#This Row],[pledged]]/Table1[[#This Row],[backers_count]],0)</f>
        <v>104.75</v>
      </c>
      <c r="R1429" s="15">
        <f t="shared" si="44"/>
        <v>42601.851678240739</v>
      </c>
      <c r="S1429" s="15">
        <f t="shared" si="45"/>
        <v>42631.851678240739</v>
      </c>
      <c r="T1429">
        <f>YEAR(Table1[[#This Row],[Date Created Conversion]])</f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8">
        <f>ROUND(Table1[[#This Row],[pledged]]/Table1[[#This Row],[goal]],2)</f>
        <v>0.05</v>
      </c>
      <c r="Q1430" s="10">
        <f>IFERROR(Table1[[#This Row],[pledged]]/Table1[[#This Row],[backers_count]],0)</f>
        <v>15</v>
      </c>
      <c r="R1430" s="15">
        <f t="shared" si="44"/>
        <v>42432.379826388889</v>
      </c>
      <c r="S1430" s="15">
        <f t="shared" si="45"/>
        <v>42462.338159722218</v>
      </c>
      <c r="T1430">
        <f>YEAR(Table1[[#This Row],[Date Created Conversion]])</f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8">
        <f>ROUND(Table1[[#This Row],[pledged]]/Table1[[#This Row],[goal]],2)</f>
        <v>0</v>
      </c>
      <c r="Q1431" s="10">
        <f>IFERROR(Table1[[#This Row],[pledged]]/Table1[[#This Row],[backers_count]],0)</f>
        <v>0</v>
      </c>
      <c r="R1431" s="15">
        <f t="shared" si="44"/>
        <v>42074.060671296291</v>
      </c>
      <c r="S1431" s="15">
        <f t="shared" si="45"/>
        <v>42104.060671296291</v>
      </c>
      <c r="T1431">
        <f>YEAR(Table1[[#This Row],[Date Created Conversion]])</f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8">
        <f>ROUND(Table1[[#This Row],[pledged]]/Table1[[#This Row],[goal]],2)</f>
        <v>0.08</v>
      </c>
      <c r="Q1432" s="10">
        <f>IFERROR(Table1[[#This Row],[pledged]]/Table1[[#This Row],[backers_count]],0)</f>
        <v>80.599999999999994</v>
      </c>
      <c r="R1432" s="15">
        <f t="shared" si="44"/>
        <v>41961.813518518517</v>
      </c>
      <c r="S1432" s="15">
        <f t="shared" si="45"/>
        <v>41992.813518518517</v>
      </c>
      <c r="T1432">
        <f>YEAR(Table1[[#This Row],[Date Created Conversion]])</f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8">
        <f>ROUND(Table1[[#This Row],[pledged]]/Table1[[#This Row],[goal]],2)</f>
        <v>0.32</v>
      </c>
      <c r="Q1433" s="10">
        <f>IFERROR(Table1[[#This Row],[pledged]]/Table1[[#This Row],[backers_count]],0)</f>
        <v>115.55319148936171</v>
      </c>
      <c r="R1433" s="15">
        <f t="shared" si="44"/>
        <v>42304.210833333331</v>
      </c>
      <c r="S1433" s="15">
        <f t="shared" si="45"/>
        <v>42334.252500000002</v>
      </c>
      <c r="T1433">
        <f>YEAR(Table1[[#This Row],[Date Created Conversion]])</f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8">
        <f>ROUND(Table1[[#This Row],[pledged]]/Table1[[#This Row],[goal]],2)</f>
        <v>0</v>
      </c>
      <c r="Q1434" s="10">
        <f>IFERROR(Table1[[#This Row],[pledged]]/Table1[[#This Row],[backers_count]],0)</f>
        <v>0</v>
      </c>
      <c r="R1434" s="15">
        <f t="shared" si="44"/>
        <v>42175.780416666668</v>
      </c>
      <c r="S1434" s="15">
        <f t="shared" si="45"/>
        <v>42205.780416666668</v>
      </c>
      <c r="T1434">
        <f>YEAR(Table1[[#This Row],[Date Created Conversion]])</f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8">
        <f>ROUND(Table1[[#This Row],[pledged]]/Table1[[#This Row],[goal]],2)</f>
        <v>7.0000000000000007E-2</v>
      </c>
      <c r="Q1435" s="10">
        <f>IFERROR(Table1[[#This Row],[pledged]]/Table1[[#This Row],[backers_count]],0)</f>
        <v>80.5</v>
      </c>
      <c r="R1435" s="15">
        <f t="shared" si="44"/>
        <v>42673.625868055555</v>
      </c>
      <c r="S1435" s="15">
        <f t="shared" si="45"/>
        <v>42714.458333333328</v>
      </c>
      <c r="T1435">
        <f>YEAR(Table1[[#This Row],[Date Created Conversion]])</f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8">
        <f>ROUND(Table1[[#This Row],[pledged]]/Table1[[#This Row],[goal]],2)</f>
        <v>0.1</v>
      </c>
      <c r="Q1436" s="10">
        <f>IFERROR(Table1[[#This Row],[pledged]]/Table1[[#This Row],[backers_count]],0)</f>
        <v>744.5454545454545</v>
      </c>
      <c r="R1436" s="15">
        <f t="shared" si="44"/>
        <v>42142.767106481479</v>
      </c>
      <c r="S1436" s="15">
        <f t="shared" si="45"/>
        <v>42163.625</v>
      </c>
      <c r="T1436">
        <f>YEAR(Table1[[#This Row],[Date Created Conversion]])</f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8">
        <f>ROUND(Table1[[#This Row],[pledged]]/Table1[[#This Row],[goal]],2)</f>
        <v>0</v>
      </c>
      <c r="Q1437" s="10">
        <f>IFERROR(Table1[[#This Row],[pledged]]/Table1[[#This Row],[backers_count]],0)</f>
        <v>7.5</v>
      </c>
      <c r="R1437" s="15">
        <f t="shared" si="44"/>
        <v>42258.780324074076</v>
      </c>
      <c r="S1437" s="15">
        <f t="shared" si="45"/>
        <v>42288.780324074076</v>
      </c>
      <c r="T1437">
        <f>YEAR(Table1[[#This Row],[Date Created Conversion]])</f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8">
        <f>ROUND(Table1[[#This Row],[pledged]]/Table1[[#This Row],[goal]],2)</f>
        <v>0.01</v>
      </c>
      <c r="Q1438" s="10">
        <f>IFERROR(Table1[[#This Row],[pledged]]/Table1[[#This Row],[backers_count]],0)</f>
        <v>38.5</v>
      </c>
      <c r="R1438" s="15">
        <f t="shared" si="44"/>
        <v>42391.35019675926</v>
      </c>
      <c r="S1438" s="15">
        <f t="shared" si="45"/>
        <v>42421.35019675926</v>
      </c>
      <c r="T1438">
        <f>YEAR(Table1[[#This Row],[Date Created Conversion]])</f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8">
        <f>ROUND(Table1[[#This Row],[pledged]]/Table1[[#This Row],[goal]],2)</f>
        <v>0.27</v>
      </c>
      <c r="Q1439" s="10">
        <f>IFERROR(Table1[[#This Row],[pledged]]/Table1[[#This Row],[backers_count]],0)</f>
        <v>36.68181818181818</v>
      </c>
      <c r="R1439" s="15">
        <f t="shared" si="44"/>
        <v>41796.531701388885</v>
      </c>
      <c r="S1439" s="15">
        <f t="shared" si="45"/>
        <v>41833.207638888889</v>
      </c>
      <c r="T1439">
        <f>YEAR(Table1[[#This Row],[Date Created Conversion]])</f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8">
        <f>ROUND(Table1[[#This Row],[pledged]]/Table1[[#This Row],[goal]],2)</f>
        <v>0.03</v>
      </c>
      <c r="Q1440" s="10">
        <f>IFERROR(Table1[[#This Row],[pledged]]/Table1[[#This Row],[backers_count]],0)</f>
        <v>75</v>
      </c>
      <c r="R1440" s="15">
        <f t="shared" si="44"/>
        <v>42457.871516203704</v>
      </c>
      <c r="S1440" s="15">
        <f t="shared" si="45"/>
        <v>42487.579861111109</v>
      </c>
      <c r="T1440">
        <f>YEAR(Table1[[#This Row],[Date Created Conversion]])</f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8">
        <f>ROUND(Table1[[#This Row],[pledged]]/Table1[[#This Row],[goal]],2)</f>
        <v>7.0000000000000007E-2</v>
      </c>
      <c r="Q1441" s="10">
        <f>IFERROR(Table1[[#This Row],[pledged]]/Table1[[#This Row],[backers_count]],0)</f>
        <v>30</v>
      </c>
      <c r="R1441" s="15">
        <f t="shared" si="44"/>
        <v>42040.829872685179</v>
      </c>
      <c r="S1441" s="15">
        <f t="shared" si="45"/>
        <v>42070.829872685179</v>
      </c>
      <c r="T1441">
        <f>YEAR(Table1[[#This Row],[Date Created Conversion]])</f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8">
        <f>ROUND(Table1[[#This Row],[pledged]]/Table1[[#This Row],[goal]],2)</f>
        <v>0</v>
      </c>
      <c r="Q1442" s="10">
        <f>IFERROR(Table1[[#This Row],[pledged]]/Table1[[#This Row],[backers_count]],0)</f>
        <v>1</v>
      </c>
      <c r="R1442" s="15">
        <f t="shared" si="44"/>
        <v>42486.748414351852</v>
      </c>
      <c r="S1442" s="15">
        <f t="shared" si="45"/>
        <v>42516.748414351852</v>
      </c>
      <c r="T1442">
        <f>YEAR(Table1[[#This Row],[Date Created Conversion]])</f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8">
        <f>ROUND(Table1[[#This Row],[pledged]]/Table1[[#This Row],[goal]],2)</f>
        <v>0.01</v>
      </c>
      <c r="Q1443" s="10">
        <f>IFERROR(Table1[[#This Row],[pledged]]/Table1[[#This Row],[backers_count]],0)</f>
        <v>673.33333333333337</v>
      </c>
      <c r="R1443" s="15">
        <f t="shared" si="44"/>
        <v>42198.765844907408</v>
      </c>
      <c r="S1443" s="15">
        <f t="shared" si="45"/>
        <v>42258.765844907408</v>
      </c>
      <c r="T1443">
        <f>YEAR(Table1[[#This Row],[Date Created Conversion]])</f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8">
        <f>ROUND(Table1[[#This Row],[pledged]]/Table1[[#This Row],[goal]],2)</f>
        <v>0</v>
      </c>
      <c r="Q1444" s="10">
        <f>IFERROR(Table1[[#This Row],[pledged]]/Table1[[#This Row],[backers_count]],0)</f>
        <v>0</v>
      </c>
      <c r="R1444" s="15">
        <f t="shared" si="44"/>
        <v>42485.64534722222</v>
      </c>
      <c r="S1444" s="15">
        <f t="shared" si="45"/>
        <v>42515.64534722222</v>
      </c>
      <c r="T1444">
        <f>YEAR(Table1[[#This Row],[Date Created Conversion]])</f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8">
        <f>ROUND(Table1[[#This Row],[pledged]]/Table1[[#This Row],[goal]],2)</f>
        <v>0</v>
      </c>
      <c r="Q1445" s="10">
        <f>IFERROR(Table1[[#This Row],[pledged]]/Table1[[#This Row],[backers_count]],0)</f>
        <v>0</v>
      </c>
      <c r="R1445" s="15">
        <f t="shared" si="44"/>
        <v>42707.926030092596</v>
      </c>
      <c r="S1445" s="15">
        <f t="shared" si="45"/>
        <v>42737.926030092596</v>
      </c>
      <c r="T1445">
        <f>YEAR(Table1[[#This Row],[Date Created Conversion]])</f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8">
        <f>ROUND(Table1[[#This Row],[pledged]]/Table1[[#This Row],[goal]],2)</f>
        <v>0</v>
      </c>
      <c r="Q1446" s="10">
        <f>IFERROR(Table1[[#This Row],[pledged]]/Table1[[#This Row],[backers_count]],0)</f>
        <v>0</v>
      </c>
      <c r="R1446" s="15">
        <f t="shared" si="44"/>
        <v>42199.873402777783</v>
      </c>
      <c r="S1446" s="15">
        <f t="shared" si="45"/>
        <v>42259.873402777783</v>
      </c>
      <c r="T1446">
        <f>YEAR(Table1[[#This Row],[Date Created Conversion]])</f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8">
        <f>ROUND(Table1[[#This Row],[pledged]]/Table1[[#This Row],[goal]],2)</f>
        <v>0</v>
      </c>
      <c r="Q1447" s="10">
        <f>IFERROR(Table1[[#This Row],[pledged]]/Table1[[#This Row],[backers_count]],0)</f>
        <v>0</v>
      </c>
      <c r="R1447" s="15">
        <f t="shared" si="44"/>
        <v>42139.542303240742</v>
      </c>
      <c r="S1447" s="15">
        <f t="shared" si="45"/>
        <v>42169.542303240742</v>
      </c>
      <c r="T1447">
        <f>YEAR(Table1[[#This Row],[Date Created Conversion]])</f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8">
        <f>ROUND(Table1[[#This Row],[pledged]]/Table1[[#This Row],[goal]],2)</f>
        <v>0</v>
      </c>
      <c r="Q1448" s="10">
        <f>IFERROR(Table1[[#This Row],[pledged]]/Table1[[#This Row],[backers_count]],0)</f>
        <v>0</v>
      </c>
      <c r="R1448" s="15">
        <f t="shared" si="44"/>
        <v>42461.447662037041</v>
      </c>
      <c r="S1448" s="15">
        <f t="shared" si="45"/>
        <v>42481.447662037041</v>
      </c>
      <c r="T1448">
        <f>YEAR(Table1[[#This Row],[Date Created Conversion]])</f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8">
        <f>ROUND(Table1[[#This Row],[pledged]]/Table1[[#This Row],[goal]],2)</f>
        <v>0</v>
      </c>
      <c r="Q1449" s="10">
        <f>IFERROR(Table1[[#This Row],[pledged]]/Table1[[#This Row],[backers_count]],0)</f>
        <v>25</v>
      </c>
      <c r="R1449" s="15">
        <f t="shared" si="44"/>
        <v>42529.730717592596</v>
      </c>
      <c r="S1449" s="15">
        <f t="shared" si="45"/>
        <v>42559.730717592596</v>
      </c>
      <c r="T1449">
        <f>YEAR(Table1[[#This Row],[Date Created Conversion]])</f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8">
        <f>ROUND(Table1[[#This Row],[pledged]]/Table1[[#This Row],[goal]],2)</f>
        <v>0</v>
      </c>
      <c r="Q1450" s="10">
        <f>IFERROR(Table1[[#This Row],[pledged]]/Table1[[#This Row],[backers_count]],0)</f>
        <v>0</v>
      </c>
      <c r="R1450" s="15">
        <f t="shared" si="44"/>
        <v>42115.936550925922</v>
      </c>
      <c r="S1450" s="15">
        <f t="shared" si="45"/>
        <v>42146.225694444445</v>
      </c>
      <c r="T1450">
        <f>YEAR(Table1[[#This Row],[Date Created Conversion]])</f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8">
        <f>ROUND(Table1[[#This Row],[pledged]]/Table1[[#This Row],[goal]],2)</f>
        <v>0</v>
      </c>
      <c r="Q1451" s="10">
        <f>IFERROR(Table1[[#This Row],[pledged]]/Table1[[#This Row],[backers_count]],0)</f>
        <v>0</v>
      </c>
      <c r="R1451" s="15">
        <f t="shared" si="44"/>
        <v>42086.811400462961</v>
      </c>
      <c r="S1451" s="15">
        <f t="shared" si="45"/>
        <v>42134.811400462961</v>
      </c>
      <c r="T1451">
        <f>YEAR(Table1[[#This Row],[Date Created Conversion]])</f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8">
        <f>ROUND(Table1[[#This Row],[pledged]]/Table1[[#This Row],[goal]],2)</f>
        <v>0</v>
      </c>
      <c r="Q1452" s="10">
        <f>IFERROR(Table1[[#This Row],[pledged]]/Table1[[#This Row],[backers_count]],0)</f>
        <v>1</v>
      </c>
      <c r="R1452" s="15">
        <f t="shared" si="44"/>
        <v>42390.171261574069</v>
      </c>
      <c r="S1452" s="15">
        <f t="shared" si="45"/>
        <v>42420.171261574069</v>
      </c>
      <c r="T1452">
        <f>YEAR(Table1[[#This Row],[Date Created Conversion]])</f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8">
        <f>ROUND(Table1[[#This Row],[pledged]]/Table1[[#This Row],[goal]],2)</f>
        <v>0</v>
      </c>
      <c r="Q1453" s="10">
        <f>IFERROR(Table1[[#This Row],[pledged]]/Table1[[#This Row],[backers_count]],0)</f>
        <v>1</v>
      </c>
      <c r="R1453" s="15">
        <f t="shared" si="44"/>
        <v>41931.959016203706</v>
      </c>
      <c r="S1453" s="15">
        <f t="shared" si="45"/>
        <v>41962.00068287037</v>
      </c>
      <c r="T1453">
        <f>YEAR(Table1[[#This Row],[Date Created Conversion]])</f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8">
        <f>ROUND(Table1[[#This Row],[pledged]]/Table1[[#This Row],[goal]],2)</f>
        <v>0</v>
      </c>
      <c r="Q1454" s="10">
        <f>IFERROR(Table1[[#This Row],[pledged]]/Table1[[#This Row],[backers_count]],0)</f>
        <v>0</v>
      </c>
      <c r="R1454" s="15">
        <f t="shared" si="44"/>
        <v>41818.703275462962</v>
      </c>
      <c r="S1454" s="15">
        <f t="shared" si="45"/>
        <v>41848.703275462962</v>
      </c>
      <c r="T1454">
        <f>YEAR(Table1[[#This Row],[Date Created Conversion]])</f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8">
        <f>ROUND(Table1[[#This Row],[pledged]]/Table1[[#This Row],[goal]],2)</f>
        <v>0</v>
      </c>
      <c r="Q1455" s="10">
        <f>IFERROR(Table1[[#This Row],[pledged]]/Table1[[#This Row],[backers_count]],0)</f>
        <v>0</v>
      </c>
      <c r="R1455" s="15">
        <f t="shared" si="44"/>
        <v>42795.696145833332</v>
      </c>
      <c r="S1455" s="15">
        <f t="shared" si="45"/>
        <v>42840.654479166667</v>
      </c>
      <c r="T1455">
        <f>YEAR(Table1[[#This Row],[Date Created Conversion]])</f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8">
        <f>ROUND(Table1[[#This Row],[pledged]]/Table1[[#This Row],[goal]],2)</f>
        <v>0.01</v>
      </c>
      <c r="Q1456" s="10">
        <f>IFERROR(Table1[[#This Row],[pledged]]/Table1[[#This Row],[backers_count]],0)</f>
        <v>15</v>
      </c>
      <c r="R1456" s="15">
        <f t="shared" si="44"/>
        <v>42463.866666666669</v>
      </c>
      <c r="S1456" s="15">
        <f t="shared" si="45"/>
        <v>42484.915972222225</v>
      </c>
      <c r="T1456">
        <f>YEAR(Table1[[#This Row],[Date Created Conversion]])</f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8">
        <f>ROUND(Table1[[#This Row],[pledged]]/Table1[[#This Row],[goal]],2)</f>
        <v>0.11</v>
      </c>
      <c r="Q1457" s="10">
        <f>IFERROR(Table1[[#This Row],[pledged]]/Table1[[#This Row],[backers_count]],0)</f>
        <v>225</v>
      </c>
      <c r="R1457" s="15">
        <f t="shared" si="44"/>
        <v>41832.672685185185</v>
      </c>
      <c r="S1457" s="15">
        <f t="shared" si="45"/>
        <v>41887.568749999999</v>
      </c>
      <c r="T1457">
        <f>YEAR(Table1[[#This Row],[Date Created Conversion]])</f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8">
        <f>ROUND(Table1[[#This Row],[pledged]]/Table1[[#This Row],[goal]],2)</f>
        <v>0.03</v>
      </c>
      <c r="Q1458" s="10">
        <f>IFERROR(Table1[[#This Row],[pledged]]/Table1[[#This Row],[backers_count]],0)</f>
        <v>48.333333333333336</v>
      </c>
      <c r="R1458" s="15">
        <f t="shared" si="44"/>
        <v>42708.668576388889</v>
      </c>
      <c r="S1458" s="15">
        <f t="shared" si="45"/>
        <v>42738.668576388889</v>
      </c>
      <c r="T1458">
        <f>YEAR(Table1[[#This Row],[Date Created Conversion]])</f>
        <v>2016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8">
        <f>ROUND(Table1[[#This Row],[pledged]]/Table1[[#This Row],[goal]],2)</f>
        <v>0</v>
      </c>
      <c r="Q1459" s="10">
        <f>IFERROR(Table1[[#This Row],[pledged]]/Table1[[#This Row],[backers_count]],0)</f>
        <v>0</v>
      </c>
      <c r="R1459" s="15">
        <f t="shared" si="44"/>
        <v>42289.89634259259</v>
      </c>
      <c r="S1459" s="15">
        <f t="shared" si="45"/>
        <v>42319.938009259262</v>
      </c>
      <c r="T1459">
        <f>YEAR(Table1[[#This Row],[Date Created Conversion]])</f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8">
        <f>ROUND(Table1[[#This Row],[pledged]]/Table1[[#This Row],[goal]],2)</f>
        <v>0</v>
      </c>
      <c r="Q1460" s="10">
        <f>IFERROR(Table1[[#This Row],[pledged]]/Table1[[#This Row],[backers_count]],0)</f>
        <v>0</v>
      </c>
      <c r="R1460" s="15">
        <f t="shared" si="44"/>
        <v>41831.705555555556</v>
      </c>
      <c r="S1460" s="15">
        <f t="shared" si="45"/>
        <v>41862.166666666664</v>
      </c>
      <c r="T1460">
        <f>YEAR(Table1[[#This Row],[Date Created Conversion]])</f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8">
        <f>ROUND(Table1[[#This Row],[pledged]]/Table1[[#This Row],[goal]],2)</f>
        <v>0</v>
      </c>
      <c r="Q1461" s="10">
        <f>IFERROR(Table1[[#This Row],[pledged]]/Table1[[#This Row],[backers_count]],0)</f>
        <v>0</v>
      </c>
      <c r="R1461" s="15">
        <f t="shared" si="44"/>
        <v>42312.204814814817</v>
      </c>
      <c r="S1461" s="15">
        <f t="shared" si="45"/>
        <v>42340.725694444445</v>
      </c>
      <c r="T1461">
        <f>YEAR(Table1[[#This Row],[Date Created Conversion]])</f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8">
        <f>ROUND(Table1[[#This Row],[pledged]]/Table1[[#This Row],[goal]],2)</f>
        <v>0</v>
      </c>
      <c r="Q1462" s="10">
        <f>IFERROR(Table1[[#This Row],[pledged]]/Table1[[#This Row],[backers_count]],0)</f>
        <v>0</v>
      </c>
      <c r="R1462" s="15">
        <f t="shared" si="44"/>
        <v>41915.896967592591</v>
      </c>
      <c r="S1462" s="15">
        <f t="shared" si="45"/>
        <v>41973.989583333328</v>
      </c>
      <c r="T1462">
        <f>YEAR(Table1[[#This Row],[Date Created Conversion]])</f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8">
        <f>ROUND(Table1[[#This Row],[pledged]]/Table1[[#This Row],[goal]],2)</f>
        <v>1.01</v>
      </c>
      <c r="Q1463" s="10">
        <f>IFERROR(Table1[[#This Row],[pledged]]/Table1[[#This Row],[backers_count]],0)</f>
        <v>44.66673529411765</v>
      </c>
      <c r="R1463" s="15">
        <f t="shared" si="44"/>
        <v>41899.645300925928</v>
      </c>
      <c r="S1463" s="15">
        <f t="shared" si="45"/>
        <v>41933</v>
      </c>
      <c r="T1463">
        <f>YEAR(Table1[[#This Row],[Date Created Conversion]])</f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8">
        <f>ROUND(Table1[[#This Row],[pledged]]/Table1[[#This Row],[goal]],2)</f>
        <v>1.0900000000000001</v>
      </c>
      <c r="Q1464" s="10">
        <f>IFERROR(Table1[[#This Row],[pledged]]/Table1[[#This Row],[backers_count]],0)</f>
        <v>28.937999999999999</v>
      </c>
      <c r="R1464" s="15">
        <f t="shared" si="44"/>
        <v>41344.662858796299</v>
      </c>
      <c r="S1464" s="15">
        <f t="shared" si="45"/>
        <v>41374.662858796299</v>
      </c>
      <c r="T1464">
        <f>YEAR(Table1[[#This Row],[Date Created Conversion]])</f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8">
        <f>ROUND(Table1[[#This Row],[pledged]]/Table1[[#This Row],[goal]],2)</f>
        <v>1.48</v>
      </c>
      <c r="Q1465" s="10">
        <f>IFERROR(Table1[[#This Row],[pledged]]/Table1[[#This Row],[backers_count]],0)</f>
        <v>35.44</v>
      </c>
      <c r="R1465" s="15">
        <f t="shared" si="44"/>
        <v>41326.911319444444</v>
      </c>
      <c r="S1465" s="15">
        <f t="shared" si="45"/>
        <v>41371.869652777779</v>
      </c>
      <c r="T1465">
        <f>YEAR(Table1[[#This Row],[Date Created Conversion]])</f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8">
        <f>ROUND(Table1[[#This Row],[pledged]]/Table1[[#This Row],[goal]],2)</f>
        <v>1.63</v>
      </c>
      <c r="Q1466" s="10">
        <f>IFERROR(Table1[[#This Row],[pledged]]/Table1[[#This Row],[backers_count]],0)</f>
        <v>34.871794871794869</v>
      </c>
      <c r="R1466" s="15">
        <f t="shared" si="44"/>
        <v>41291.661550925928</v>
      </c>
      <c r="S1466" s="15">
        <f t="shared" si="45"/>
        <v>41321.661550925928</v>
      </c>
      <c r="T1466">
        <f>YEAR(Table1[[#This Row],[Date Created Conversion]])</f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8">
        <f>ROUND(Table1[[#This Row],[pledged]]/Table1[[#This Row],[goal]],2)</f>
        <v>4.5599999999999996</v>
      </c>
      <c r="Q1467" s="10">
        <f>IFERROR(Table1[[#This Row],[pledged]]/Table1[[#This Row],[backers_count]],0)</f>
        <v>52.622732513451197</v>
      </c>
      <c r="R1467" s="15">
        <f t="shared" si="44"/>
        <v>40959.734398148146</v>
      </c>
      <c r="S1467" s="15">
        <f t="shared" si="45"/>
        <v>40990.125</v>
      </c>
      <c r="T1467">
        <f>YEAR(Table1[[#This Row],[Date Created Conversion]])</f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8">
        <f>ROUND(Table1[[#This Row],[pledged]]/Table1[[#This Row],[goal]],2)</f>
        <v>1.08</v>
      </c>
      <c r="Q1468" s="10">
        <f>IFERROR(Table1[[#This Row],[pledged]]/Table1[[#This Row],[backers_count]],0)</f>
        <v>69.598266129032254</v>
      </c>
      <c r="R1468" s="15">
        <f t="shared" si="44"/>
        <v>42340.172060185185</v>
      </c>
      <c r="S1468" s="15">
        <f t="shared" si="45"/>
        <v>42381.208333333328</v>
      </c>
      <c r="T1468">
        <f>YEAR(Table1[[#This Row],[Date Created Conversion]])</f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8">
        <f>ROUND(Table1[[#This Row],[pledged]]/Table1[[#This Row],[goal]],2)</f>
        <v>1.1499999999999999</v>
      </c>
      <c r="Q1469" s="10">
        <f>IFERROR(Table1[[#This Row],[pledged]]/Table1[[#This Row],[backers_count]],0)</f>
        <v>76.72</v>
      </c>
      <c r="R1469" s="15">
        <f t="shared" si="44"/>
        <v>40933.80190972222</v>
      </c>
      <c r="S1469" s="15">
        <f t="shared" si="45"/>
        <v>40993.760243055556</v>
      </c>
      <c r="T1469">
        <f>YEAR(Table1[[#This Row],[Date Created Conversion]])</f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8">
        <f>ROUND(Table1[[#This Row],[pledged]]/Table1[[#This Row],[goal]],2)</f>
        <v>1.02</v>
      </c>
      <c r="Q1470" s="10">
        <f>IFERROR(Table1[[#This Row],[pledged]]/Table1[[#This Row],[backers_count]],0)</f>
        <v>33.191126279863482</v>
      </c>
      <c r="R1470" s="15">
        <f t="shared" si="44"/>
        <v>40646.014456018522</v>
      </c>
      <c r="S1470" s="15">
        <f t="shared" si="45"/>
        <v>40706.014456018522</v>
      </c>
      <c r="T1470">
        <f>YEAR(Table1[[#This Row],[Date Created Conversion]])</f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8">
        <f>ROUND(Table1[[#This Row],[pledged]]/Table1[[#This Row],[goal]],2)</f>
        <v>1.08</v>
      </c>
      <c r="Q1471" s="10">
        <f>IFERROR(Table1[[#This Row],[pledged]]/Table1[[#This Row],[backers_count]],0)</f>
        <v>149.46417445482865</v>
      </c>
      <c r="R1471" s="15">
        <f t="shared" si="44"/>
        <v>41290.598483796297</v>
      </c>
      <c r="S1471" s="15">
        <f t="shared" si="45"/>
        <v>41320.598483796297</v>
      </c>
      <c r="T1471">
        <f>YEAR(Table1[[#This Row],[Date Created Conversion]])</f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8">
        <f>ROUND(Table1[[#This Row],[pledged]]/Table1[[#This Row],[goal]],2)</f>
        <v>1.25</v>
      </c>
      <c r="Q1472" s="10">
        <f>IFERROR(Table1[[#This Row],[pledged]]/Table1[[#This Row],[backers_count]],0)</f>
        <v>23.172839506172838</v>
      </c>
      <c r="R1472" s="15">
        <f t="shared" si="44"/>
        <v>41250.827118055553</v>
      </c>
      <c r="S1472" s="15">
        <f t="shared" si="45"/>
        <v>41271.827118055553</v>
      </c>
      <c r="T1472">
        <f>YEAR(Table1[[#This Row],[Date Created Conversion]])</f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8">
        <f>ROUND(Table1[[#This Row],[pledged]]/Table1[[#This Row],[goal]],2)</f>
        <v>1.04</v>
      </c>
      <c r="Q1473" s="10">
        <f>IFERROR(Table1[[#This Row],[pledged]]/Table1[[#This Row],[backers_count]],0)</f>
        <v>96.877551020408163</v>
      </c>
      <c r="R1473" s="15">
        <f t="shared" si="44"/>
        <v>42073.957569444443</v>
      </c>
      <c r="S1473" s="15">
        <f t="shared" si="45"/>
        <v>42103.957569444443</v>
      </c>
      <c r="T1473">
        <f>YEAR(Table1[[#This Row],[Date Created Conversion]])</f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8">
        <f>ROUND(Table1[[#This Row],[pledged]]/Table1[[#This Row],[goal]],2)</f>
        <v>1.39</v>
      </c>
      <c r="Q1474" s="10">
        <f>IFERROR(Table1[[#This Row],[pledged]]/Table1[[#This Row],[backers_count]],0)</f>
        <v>103.20238095238095</v>
      </c>
      <c r="R1474" s="15">
        <f t="shared" ref="R1474:R1537" si="46">(((J1474/60)/60)/24)+DATE(1970,1,1)</f>
        <v>41533.542858796296</v>
      </c>
      <c r="S1474" s="15">
        <f t="shared" ref="S1474:S1537" si="47">(((I1474/60)/60)/24)+DATE(1970,1,1)</f>
        <v>41563.542858796296</v>
      </c>
      <c r="T1474">
        <f>YEAR(Table1[[#This Row],[Date Created Conversion]])</f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8">
        <f>ROUND(Table1[[#This Row],[pledged]]/Table1[[#This Row],[goal]],2)</f>
        <v>1.21</v>
      </c>
      <c r="Q1475" s="10">
        <f>IFERROR(Table1[[#This Row],[pledged]]/Table1[[#This Row],[backers_count]],0)</f>
        <v>38.462553191489363</v>
      </c>
      <c r="R1475" s="15">
        <f t="shared" si="46"/>
        <v>40939.979618055557</v>
      </c>
      <c r="S1475" s="15">
        <f t="shared" si="47"/>
        <v>40969.979618055557</v>
      </c>
      <c r="T1475">
        <f>YEAR(Table1[[#This Row],[Date Created Conversion]])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8">
        <f>ROUND(Table1[[#This Row],[pledged]]/Table1[[#This Row],[goal]],2)</f>
        <v>1.1200000000000001</v>
      </c>
      <c r="Q1476" s="10">
        <f>IFERROR(Table1[[#This Row],[pledged]]/Table1[[#This Row],[backers_count]],0)</f>
        <v>44.315789473684212</v>
      </c>
      <c r="R1476" s="15">
        <f t="shared" si="46"/>
        <v>41500.727916666663</v>
      </c>
      <c r="S1476" s="15">
        <f t="shared" si="47"/>
        <v>41530.727916666663</v>
      </c>
      <c r="T1476">
        <f>YEAR(Table1[[#This Row],[Date Created Conversion]])</f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8">
        <f>ROUND(Table1[[#This Row],[pledged]]/Table1[[#This Row],[goal]],2)</f>
        <v>1.89</v>
      </c>
      <c r="Q1477" s="10">
        <f>IFERROR(Table1[[#This Row],[pledged]]/Table1[[#This Row],[backers_count]],0)</f>
        <v>64.173356009070289</v>
      </c>
      <c r="R1477" s="15">
        <f t="shared" si="46"/>
        <v>41960.722951388889</v>
      </c>
      <c r="S1477" s="15">
        <f t="shared" si="47"/>
        <v>41993.207638888889</v>
      </c>
      <c r="T1477">
        <f>YEAR(Table1[[#This Row],[Date Created Conversion]])</f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8">
        <f>ROUND(Table1[[#This Row],[pledged]]/Table1[[#This Row],[goal]],2)</f>
        <v>6.62</v>
      </c>
      <c r="Q1478" s="10">
        <f>IFERROR(Table1[[#This Row],[pledged]]/Table1[[#This Row],[backers_count]],0)</f>
        <v>43.333275109170302</v>
      </c>
      <c r="R1478" s="15">
        <f t="shared" si="46"/>
        <v>40766.041921296295</v>
      </c>
      <c r="S1478" s="15">
        <f t="shared" si="47"/>
        <v>40796.041921296295</v>
      </c>
      <c r="T1478">
        <f>YEAR(Table1[[#This Row],[Date Created Conversion]])</f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8">
        <f>ROUND(Table1[[#This Row],[pledged]]/Table1[[#This Row],[goal]],2)</f>
        <v>1.1100000000000001</v>
      </c>
      <c r="Q1479" s="10">
        <f>IFERROR(Table1[[#This Row],[pledged]]/Table1[[#This Row],[backers_count]],0)</f>
        <v>90.495934959349597</v>
      </c>
      <c r="R1479" s="15">
        <f t="shared" si="46"/>
        <v>40840.615787037037</v>
      </c>
      <c r="S1479" s="15">
        <f t="shared" si="47"/>
        <v>40900.125</v>
      </c>
      <c r="T1479">
        <f>YEAR(Table1[[#This Row],[Date Created Conversion]])</f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8">
        <f>ROUND(Table1[[#This Row],[pledged]]/Table1[[#This Row],[goal]],2)</f>
        <v>11.82</v>
      </c>
      <c r="Q1480" s="10">
        <f>IFERROR(Table1[[#This Row],[pledged]]/Table1[[#This Row],[backers_count]],0)</f>
        <v>29.187190495010373</v>
      </c>
      <c r="R1480" s="15">
        <f t="shared" si="46"/>
        <v>41394.871678240743</v>
      </c>
      <c r="S1480" s="15">
        <f t="shared" si="47"/>
        <v>41408.871678240743</v>
      </c>
      <c r="T1480">
        <f>YEAR(Table1[[#This Row],[Date Created Conversion]])</f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8">
        <f>ROUND(Table1[[#This Row],[pledged]]/Table1[[#This Row],[goal]],2)</f>
        <v>1.37</v>
      </c>
      <c r="Q1481" s="10">
        <f>IFERROR(Table1[[#This Row],[pledged]]/Table1[[#This Row],[backers_count]],0)</f>
        <v>30.95774647887324</v>
      </c>
      <c r="R1481" s="15">
        <f t="shared" si="46"/>
        <v>41754.745243055557</v>
      </c>
      <c r="S1481" s="15">
        <f t="shared" si="47"/>
        <v>41769.165972222225</v>
      </c>
      <c r="T1481">
        <f>YEAR(Table1[[#This Row],[Date Created Conversion]])</f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8">
        <f>ROUND(Table1[[#This Row],[pledged]]/Table1[[#This Row],[goal]],2)</f>
        <v>1.17</v>
      </c>
      <c r="Q1482" s="10">
        <f>IFERROR(Table1[[#This Row],[pledged]]/Table1[[#This Row],[backers_count]],0)</f>
        <v>92.157795275590544</v>
      </c>
      <c r="R1482" s="15">
        <f t="shared" si="46"/>
        <v>41464.934016203704</v>
      </c>
      <c r="S1482" s="15">
        <f t="shared" si="47"/>
        <v>41481.708333333336</v>
      </c>
      <c r="T1482">
        <f>YEAR(Table1[[#This Row],[Date Created Conversion]])</f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8">
        <f>ROUND(Table1[[#This Row],[pledged]]/Table1[[#This Row],[goal]],2)</f>
        <v>0.02</v>
      </c>
      <c r="Q1483" s="10">
        <f>IFERROR(Table1[[#This Row],[pledged]]/Table1[[#This Row],[backers_count]],0)</f>
        <v>17.5</v>
      </c>
      <c r="R1483" s="15">
        <f t="shared" si="46"/>
        <v>41550.922974537039</v>
      </c>
      <c r="S1483" s="15">
        <f t="shared" si="47"/>
        <v>41580.922974537039</v>
      </c>
      <c r="T1483">
        <f>YEAR(Table1[[#This Row],[Date Created Conversion]])</f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8">
        <f>ROUND(Table1[[#This Row],[pledged]]/Table1[[#This Row],[goal]],2)</f>
        <v>0</v>
      </c>
      <c r="Q1484" s="10">
        <f>IFERROR(Table1[[#This Row],[pledged]]/Table1[[#This Row],[backers_count]],0)</f>
        <v>5</v>
      </c>
      <c r="R1484" s="15">
        <f t="shared" si="46"/>
        <v>41136.85805555556</v>
      </c>
      <c r="S1484" s="15">
        <f t="shared" si="47"/>
        <v>41159.32708333333</v>
      </c>
      <c r="T1484">
        <f>YEAR(Table1[[#This Row],[Date Created Conversion]])</f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8">
        <f>ROUND(Table1[[#This Row],[pledged]]/Table1[[#This Row],[goal]],2)</f>
        <v>0.01</v>
      </c>
      <c r="Q1485" s="10">
        <f>IFERROR(Table1[[#This Row],[pledged]]/Table1[[#This Row],[backers_count]],0)</f>
        <v>25</v>
      </c>
      <c r="R1485" s="15">
        <f t="shared" si="46"/>
        <v>42548.192997685182</v>
      </c>
      <c r="S1485" s="15">
        <f t="shared" si="47"/>
        <v>42573.192997685182</v>
      </c>
      <c r="T1485">
        <f>YEAR(Table1[[#This Row],[Date Created Conversion]])</f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8">
        <f>ROUND(Table1[[#This Row],[pledged]]/Table1[[#This Row],[goal]],2)</f>
        <v>0</v>
      </c>
      <c r="Q1486" s="10">
        <f>IFERROR(Table1[[#This Row],[pledged]]/Table1[[#This Row],[backers_count]],0)</f>
        <v>0</v>
      </c>
      <c r="R1486" s="15">
        <f t="shared" si="46"/>
        <v>41053.200960648144</v>
      </c>
      <c r="S1486" s="15">
        <f t="shared" si="47"/>
        <v>41111.618750000001</v>
      </c>
      <c r="T1486">
        <f>YEAR(Table1[[#This Row],[Date Created Conversion]])</f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8">
        <f>ROUND(Table1[[#This Row],[pledged]]/Table1[[#This Row],[goal]],2)</f>
        <v>0.02</v>
      </c>
      <c r="Q1487" s="10">
        <f>IFERROR(Table1[[#This Row],[pledged]]/Table1[[#This Row],[backers_count]],0)</f>
        <v>50</v>
      </c>
      <c r="R1487" s="15">
        <f t="shared" si="46"/>
        <v>42130.795983796299</v>
      </c>
      <c r="S1487" s="15">
        <f t="shared" si="47"/>
        <v>42175.795983796299</v>
      </c>
      <c r="T1487">
        <f>YEAR(Table1[[#This Row],[Date Created Conversion]])</f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8">
        <f>ROUND(Table1[[#This Row],[pledged]]/Table1[[#This Row],[goal]],2)</f>
        <v>0</v>
      </c>
      <c r="Q1488" s="10">
        <f>IFERROR(Table1[[#This Row],[pledged]]/Table1[[#This Row],[backers_count]],0)</f>
        <v>16</v>
      </c>
      <c r="R1488" s="15">
        <f t="shared" si="46"/>
        <v>42032.168530092589</v>
      </c>
      <c r="S1488" s="15">
        <f t="shared" si="47"/>
        <v>42062.168530092589</v>
      </c>
      <c r="T1488">
        <f>YEAR(Table1[[#This Row],[Date Created Conversion]])</f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8">
        <f>ROUND(Table1[[#This Row],[pledged]]/Table1[[#This Row],[goal]],2)</f>
        <v>0</v>
      </c>
      <c r="Q1489" s="10">
        <f>IFERROR(Table1[[#This Row],[pledged]]/Table1[[#This Row],[backers_count]],0)</f>
        <v>0</v>
      </c>
      <c r="R1489" s="15">
        <f t="shared" si="46"/>
        <v>42554.917488425926</v>
      </c>
      <c r="S1489" s="15">
        <f t="shared" si="47"/>
        <v>42584.917488425926</v>
      </c>
      <c r="T1489">
        <f>YEAR(Table1[[#This Row],[Date Created Conversion]])</f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8">
        <f>ROUND(Table1[[#This Row],[pledged]]/Table1[[#This Row],[goal]],2)</f>
        <v>0.02</v>
      </c>
      <c r="Q1490" s="10">
        <f>IFERROR(Table1[[#This Row],[pledged]]/Table1[[#This Row],[backers_count]],0)</f>
        <v>60</v>
      </c>
      <c r="R1490" s="15">
        <f t="shared" si="46"/>
        <v>41614.563194444447</v>
      </c>
      <c r="S1490" s="15">
        <f t="shared" si="47"/>
        <v>41644.563194444447</v>
      </c>
      <c r="T1490">
        <f>YEAR(Table1[[#This Row],[Date Created Conversion]])</f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8">
        <f>ROUND(Table1[[#This Row],[pledged]]/Table1[[#This Row],[goal]],2)</f>
        <v>0</v>
      </c>
      <c r="Q1491" s="10">
        <f>IFERROR(Table1[[#This Row],[pledged]]/Table1[[#This Row],[backers_count]],0)</f>
        <v>0</v>
      </c>
      <c r="R1491" s="15">
        <f t="shared" si="46"/>
        <v>41198.611712962964</v>
      </c>
      <c r="S1491" s="15">
        <f t="shared" si="47"/>
        <v>41228.653379629628</v>
      </c>
      <c r="T1491">
        <f>YEAR(Table1[[#This Row],[Date Created Conversion]])</f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8">
        <f>ROUND(Table1[[#This Row],[pledged]]/Table1[[#This Row],[goal]],2)</f>
        <v>0.31</v>
      </c>
      <c r="Q1492" s="10">
        <f>IFERROR(Table1[[#This Row],[pledged]]/Table1[[#This Row],[backers_count]],0)</f>
        <v>47.10526315789474</v>
      </c>
      <c r="R1492" s="15">
        <f t="shared" si="46"/>
        <v>41520.561041666668</v>
      </c>
      <c r="S1492" s="15">
        <f t="shared" si="47"/>
        <v>41549.561041666668</v>
      </c>
      <c r="T1492">
        <f>YEAR(Table1[[#This Row],[Date Created Conversion]])</f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8">
        <f>ROUND(Table1[[#This Row],[pledged]]/Table1[[#This Row],[goal]],2)</f>
        <v>0.08</v>
      </c>
      <c r="Q1493" s="10">
        <f>IFERROR(Table1[[#This Row],[pledged]]/Table1[[#This Row],[backers_count]],0)</f>
        <v>100</v>
      </c>
      <c r="R1493" s="15">
        <f t="shared" si="46"/>
        <v>41991.713460648149</v>
      </c>
      <c r="S1493" s="15">
        <f t="shared" si="47"/>
        <v>42050.651388888888</v>
      </c>
      <c r="T1493">
        <f>YEAR(Table1[[#This Row],[Date Created Conversion]])</f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8">
        <f>ROUND(Table1[[#This Row],[pledged]]/Table1[[#This Row],[goal]],2)</f>
        <v>0.01</v>
      </c>
      <c r="Q1494" s="10">
        <f>IFERROR(Table1[[#This Row],[pledged]]/Table1[[#This Row],[backers_count]],0)</f>
        <v>15</v>
      </c>
      <c r="R1494" s="15">
        <f t="shared" si="46"/>
        <v>40682.884791666671</v>
      </c>
      <c r="S1494" s="15">
        <f t="shared" si="47"/>
        <v>40712.884791666671</v>
      </c>
      <c r="T1494">
        <f>YEAR(Table1[[#This Row],[Date Created Conversion]])</f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8">
        <f>ROUND(Table1[[#This Row],[pledged]]/Table1[[#This Row],[goal]],2)</f>
        <v>0</v>
      </c>
      <c r="Q1495" s="10">
        <f>IFERROR(Table1[[#This Row],[pledged]]/Table1[[#This Row],[backers_count]],0)</f>
        <v>0</v>
      </c>
      <c r="R1495" s="15">
        <f t="shared" si="46"/>
        <v>41411.866608796299</v>
      </c>
      <c r="S1495" s="15">
        <f t="shared" si="47"/>
        <v>41441.866608796299</v>
      </c>
      <c r="T1495">
        <f>YEAR(Table1[[#This Row],[Date Created Conversion]])</f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8">
        <f>ROUND(Table1[[#This Row],[pledged]]/Table1[[#This Row],[goal]],2)</f>
        <v>0.09</v>
      </c>
      <c r="Q1496" s="10">
        <f>IFERROR(Table1[[#This Row],[pledged]]/Table1[[#This Row],[backers_count]],0)</f>
        <v>40.454545454545453</v>
      </c>
      <c r="R1496" s="15">
        <f t="shared" si="46"/>
        <v>42067.722372685181</v>
      </c>
      <c r="S1496" s="15">
        <f t="shared" si="47"/>
        <v>42097.651388888888</v>
      </c>
      <c r="T1496">
        <f>YEAR(Table1[[#This Row],[Date Created Conversion]])</f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8">
        <f>ROUND(Table1[[#This Row],[pledged]]/Table1[[#This Row],[goal]],2)</f>
        <v>0</v>
      </c>
      <c r="Q1497" s="10">
        <f>IFERROR(Table1[[#This Row],[pledged]]/Table1[[#This Row],[backers_count]],0)</f>
        <v>0</v>
      </c>
      <c r="R1497" s="15">
        <f t="shared" si="46"/>
        <v>40752.789710648147</v>
      </c>
      <c r="S1497" s="15">
        <f t="shared" si="47"/>
        <v>40782.789710648147</v>
      </c>
      <c r="T1497">
        <f>YEAR(Table1[[#This Row],[Date Created Conversion]])</f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8">
        <f>ROUND(Table1[[#This Row],[pledged]]/Table1[[#This Row],[goal]],2)</f>
        <v>0</v>
      </c>
      <c r="Q1498" s="10">
        <f>IFERROR(Table1[[#This Row],[pledged]]/Table1[[#This Row],[backers_count]],0)</f>
        <v>0</v>
      </c>
      <c r="R1498" s="15">
        <f t="shared" si="46"/>
        <v>41838.475219907406</v>
      </c>
      <c r="S1498" s="15">
        <f t="shared" si="47"/>
        <v>41898.475219907406</v>
      </c>
      <c r="T1498">
        <f>YEAR(Table1[[#This Row],[Date Created Conversion]])</f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8">
        <f>ROUND(Table1[[#This Row],[pledged]]/Table1[[#This Row],[goal]],2)</f>
        <v>0</v>
      </c>
      <c r="Q1499" s="10">
        <f>IFERROR(Table1[[#This Row],[pledged]]/Table1[[#This Row],[backers_count]],0)</f>
        <v>1</v>
      </c>
      <c r="R1499" s="15">
        <f t="shared" si="46"/>
        <v>41444.64261574074</v>
      </c>
      <c r="S1499" s="15">
        <f t="shared" si="47"/>
        <v>41486.821527777778</v>
      </c>
      <c r="T1499">
        <f>YEAR(Table1[[#This Row],[Date Created Conversion]])</f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8">
        <f>ROUND(Table1[[#This Row],[pledged]]/Table1[[#This Row],[goal]],2)</f>
        <v>0.02</v>
      </c>
      <c r="Q1500" s="10">
        <f>IFERROR(Table1[[#This Row],[pledged]]/Table1[[#This Row],[backers_count]],0)</f>
        <v>19</v>
      </c>
      <c r="R1500" s="15">
        <f t="shared" si="46"/>
        <v>41840.983541666668</v>
      </c>
      <c r="S1500" s="15">
        <f t="shared" si="47"/>
        <v>41885.983541666668</v>
      </c>
      <c r="T1500">
        <f>YEAR(Table1[[#This Row],[Date Created Conversion]])</f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8">
        <f>ROUND(Table1[[#This Row],[pledged]]/Table1[[#This Row],[goal]],2)</f>
        <v>0</v>
      </c>
      <c r="Q1501" s="10">
        <f>IFERROR(Table1[[#This Row],[pledged]]/Table1[[#This Row],[backers_count]],0)</f>
        <v>5</v>
      </c>
      <c r="R1501" s="15">
        <f t="shared" si="46"/>
        <v>42527.007326388892</v>
      </c>
      <c r="S1501" s="15">
        <f t="shared" si="47"/>
        <v>42587.007326388892</v>
      </c>
      <c r="T1501">
        <f>YEAR(Table1[[#This Row],[Date Created Conversion]])</f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8">
        <f>ROUND(Table1[[#This Row],[pledged]]/Table1[[#This Row],[goal]],2)</f>
        <v>0.25</v>
      </c>
      <c r="Q1502" s="10">
        <f>IFERROR(Table1[[#This Row],[pledged]]/Table1[[#This Row],[backers_count]],0)</f>
        <v>46.733333333333334</v>
      </c>
      <c r="R1502" s="15">
        <f t="shared" si="46"/>
        <v>41365.904594907406</v>
      </c>
      <c r="S1502" s="15">
        <f t="shared" si="47"/>
        <v>41395.904594907406</v>
      </c>
      <c r="T1502">
        <f>YEAR(Table1[[#This Row],[Date Created Conversion]])</f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8">
        <f>ROUND(Table1[[#This Row],[pledged]]/Table1[[#This Row],[goal]],2)</f>
        <v>1.66</v>
      </c>
      <c r="Q1503" s="10">
        <f>IFERROR(Table1[[#This Row],[pledged]]/Table1[[#This Row],[backers_count]],0)</f>
        <v>97.731073446327684</v>
      </c>
      <c r="R1503" s="15">
        <f t="shared" si="46"/>
        <v>42163.583599537036</v>
      </c>
      <c r="S1503" s="15">
        <f t="shared" si="47"/>
        <v>42193.583599537036</v>
      </c>
      <c r="T1503">
        <f>YEAR(Table1[[#This Row],[Date Created Conversion]])</f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8">
        <f>ROUND(Table1[[#This Row],[pledged]]/Table1[[#This Row],[goal]],2)</f>
        <v>1.01</v>
      </c>
      <c r="Q1504" s="10">
        <f>IFERROR(Table1[[#This Row],[pledged]]/Table1[[#This Row],[backers_count]],0)</f>
        <v>67.835866261398181</v>
      </c>
      <c r="R1504" s="15">
        <f t="shared" si="46"/>
        <v>42426.542592592596</v>
      </c>
      <c r="S1504" s="15">
        <f t="shared" si="47"/>
        <v>42454.916666666672</v>
      </c>
      <c r="T1504">
        <f>YEAR(Table1[[#This Row],[Date Created Conversion]])</f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8">
        <f>ROUND(Table1[[#This Row],[pledged]]/Table1[[#This Row],[goal]],2)</f>
        <v>1.08</v>
      </c>
      <c r="Q1505" s="10">
        <f>IFERROR(Table1[[#This Row],[pledged]]/Table1[[#This Row],[backers_count]],0)</f>
        <v>56.98492957746479</v>
      </c>
      <c r="R1505" s="15">
        <f t="shared" si="46"/>
        <v>42606.347233796296</v>
      </c>
      <c r="S1505" s="15">
        <f t="shared" si="47"/>
        <v>42666.347233796296</v>
      </c>
      <c r="T1505">
        <f>YEAR(Table1[[#This Row],[Date Created Conversion]])</f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8">
        <f>ROUND(Table1[[#This Row],[pledged]]/Table1[[#This Row],[goal]],2)</f>
        <v>2.78</v>
      </c>
      <c r="Q1506" s="10">
        <f>IFERROR(Table1[[#This Row],[pledged]]/Table1[[#This Row],[backers_count]],0)</f>
        <v>67.159851301115239</v>
      </c>
      <c r="R1506" s="15">
        <f t="shared" si="46"/>
        <v>41772.657685185186</v>
      </c>
      <c r="S1506" s="15">
        <f t="shared" si="47"/>
        <v>41800.356249999997</v>
      </c>
      <c r="T1506">
        <f>YEAR(Table1[[#This Row],[Date Created Conversion]])</f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8">
        <f>ROUND(Table1[[#This Row],[pledged]]/Table1[[#This Row],[goal]],2)</f>
        <v>1.04</v>
      </c>
      <c r="Q1507" s="10">
        <f>IFERROR(Table1[[#This Row],[pledged]]/Table1[[#This Row],[backers_count]],0)</f>
        <v>48.037681159420288</v>
      </c>
      <c r="R1507" s="15">
        <f t="shared" si="46"/>
        <v>42414.44332175926</v>
      </c>
      <c r="S1507" s="15">
        <f t="shared" si="47"/>
        <v>42451.834027777775</v>
      </c>
      <c r="T1507">
        <f>YEAR(Table1[[#This Row],[Date Created Conversion]])</f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8">
        <f>ROUND(Table1[[#This Row],[pledged]]/Table1[[#This Row],[goal]],2)</f>
        <v>1.1100000000000001</v>
      </c>
      <c r="Q1508" s="10">
        <f>IFERROR(Table1[[#This Row],[pledged]]/Table1[[#This Row],[backers_count]],0)</f>
        <v>38.860465116279073</v>
      </c>
      <c r="R1508" s="15">
        <f t="shared" si="46"/>
        <v>41814.785925925928</v>
      </c>
      <c r="S1508" s="15">
        <f t="shared" si="47"/>
        <v>41844.785925925928</v>
      </c>
      <c r="T1508">
        <f>YEAR(Table1[[#This Row],[Date Created Conversion]])</f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8">
        <f>ROUND(Table1[[#This Row],[pledged]]/Table1[[#This Row],[goal]],2)</f>
        <v>2.15</v>
      </c>
      <c r="Q1509" s="10">
        <f>IFERROR(Table1[[#This Row],[pledged]]/Table1[[#This Row],[backers_count]],0)</f>
        <v>78.181818181818187</v>
      </c>
      <c r="R1509" s="15">
        <f t="shared" si="46"/>
        <v>40254.450335648151</v>
      </c>
      <c r="S1509" s="15">
        <f t="shared" si="47"/>
        <v>40313.340277777781</v>
      </c>
      <c r="T1509">
        <f>YEAR(Table1[[#This Row],[Date Created Conversion]])</f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8">
        <f>ROUND(Table1[[#This Row],[pledged]]/Table1[[#This Row],[goal]],2)</f>
        <v>1.1100000000000001</v>
      </c>
      <c r="Q1510" s="10">
        <f>IFERROR(Table1[[#This Row],[pledged]]/Table1[[#This Row],[backers_count]],0)</f>
        <v>97.113744075829388</v>
      </c>
      <c r="R1510" s="15">
        <f t="shared" si="46"/>
        <v>41786.614363425928</v>
      </c>
      <c r="S1510" s="15">
        <f t="shared" si="47"/>
        <v>41817.614363425928</v>
      </c>
      <c r="T1510">
        <f>YEAR(Table1[[#This Row],[Date Created Conversion]])</f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8">
        <f>ROUND(Table1[[#This Row],[pledged]]/Table1[[#This Row],[goal]],2)</f>
        <v>1.24</v>
      </c>
      <c r="Q1511" s="10">
        <f>IFERROR(Table1[[#This Row],[pledged]]/Table1[[#This Row],[backers_count]],0)</f>
        <v>110.39397959183674</v>
      </c>
      <c r="R1511" s="15">
        <f t="shared" si="46"/>
        <v>42751.533391203702</v>
      </c>
      <c r="S1511" s="15">
        <f t="shared" si="47"/>
        <v>42780.957638888889</v>
      </c>
      <c r="T1511">
        <f>YEAR(Table1[[#This Row],[Date Created Conversion]])</f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8">
        <f>ROUND(Table1[[#This Row],[pledged]]/Table1[[#This Row],[goal]],2)</f>
        <v>1.01</v>
      </c>
      <c r="Q1512" s="10">
        <f>IFERROR(Table1[[#This Row],[pledged]]/Table1[[#This Row],[backers_count]],0)</f>
        <v>39.91506172839506</v>
      </c>
      <c r="R1512" s="15">
        <f t="shared" si="46"/>
        <v>41809.385162037033</v>
      </c>
      <c r="S1512" s="15">
        <f t="shared" si="47"/>
        <v>41839.385162037033</v>
      </c>
      <c r="T1512">
        <f>YEAR(Table1[[#This Row],[Date Created Conversion]])</f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8">
        <f>ROUND(Table1[[#This Row],[pledged]]/Table1[[#This Row],[goal]],2)</f>
        <v>1.1200000000000001</v>
      </c>
      <c r="Q1513" s="10">
        <f>IFERROR(Table1[[#This Row],[pledged]]/Table1[[#This Row],[backers_count]],0)</f>
        <v>75.975728155339809</v>
      </c>
      <c r="R1513" s="15">
        <f t="shared" si="46"/>
        <v>42296.583379629628</v>
      </c>
      <c r="S1513" s="15">
        <f t="shared" si="47"/>
        <v>42326.625046296293</v>
      </c>
      <c r="T1513">
        <f>YEAR(Table1[[#This Row],[Date Created Conversion]])</f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8">
        <f>ROUND(Table1[[#This Row],[pledged]]/Table1[[#This Row],[goal]],2)</f>
        <v>5.59</v>
      </c>
      <c r="Q1514" s="10">
        <f>IFERROR(Table1[[#This Row],[pledged]]/Table1[[#This Row],[backers_count]],0)</f>
        <v>58.379104477611939</v>
      </c>
      <c r="R1514" s="15">
        <f t="shared" si="46"/>
        <v>42741.684479166666</v>
      </c>
      <c r="S1514" s="15">
        <f t="shared" si="47"/>
        <v>42771.684479166666</v>
      </c>
      <c r="T1514">
        <f>YEAR(Table1[[#This Row],[Date Created Conversion]])</f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8">
        <f>ROUND(Table1[[#This Row],[pledged]]/Table1[[#This Row],[goal]],2)</f>
        <v>1.5</v>
      </c>
      <c r="Q1515" s="10">
        <f>IFERROR(Table1[[#This Row],[pledged]]/Table1[[#This Row],[backers_count]],0)</f>
        <v>55.82093023255814</v>
      </c>
      <c r="R1515" s="15">
        <f t="shared" si="46"/>
        <v>41806.637337962966</v>
      </c>
      <c r="S1515" s="15">
        <f t="shared" si="47"/>
        <v>41836.637337962966</v>
      </c>
      <c r="T1515">
        <f>YEAR(Table1[[#This Row],[Date Created Conversion]])</f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8">
        <f>ROUND(Table1[[#This Row],[pledged]]/Table1[[#This Row],[goal]],2)</f>
        <v>1.06</v>
      </c>
      <c r="Q1516" s="10">
        <f>IFERROR(Table1[[#This Row],[pledged]]/Table1[[#This Row],[backers_count]],0)</f>
        <v>151.24431818181819</v>
      </c>
      <c r="R1516" s="15">
        <f t="shared" si="46"/>
        <v>42234.597685185188</v>
      </c>
      <c r="S1516" s="15">
        <f t="shared" si="47"/>
        <v>42274.597685185188</v>
      </c>
      <c r="T1516">
        <f>YEAR(Table1[[#This Row],[Date Created Conversion]])</f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8">
        <f>ROUND(Table1[[#This Row],[pledged]]/Table1[[#This Row],[goal]],2)</f>
        <v>1.57</v>
      </c>
      <c r="Q1517" s="10">
        <f>IFERROR(Table1[[#This Row],[pledged]]/Table1[[#This Row],[backers_count]],0)</f>
        <v>849.67027027027029</v>
      </c>
      <c r="R1517" s="15">
        <f t="shared" si="46"/>
        <v>42415.253437499996</v>
      </c>
      <c r="S1517" s="15">
        <f t="shared" si="47"/>
        <v>42445.211770833332</v>
      </c>
      <c r="T1517">
        <f>YEAR(Table1[[#This Row],[Date Created Conversion]])</f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8">
        <f>ROUND(Table1[[#This Row],[pledged]]/Table1[[#This Row],[goal]],2)</f>
        <v>1.0900000000000001</v>
      </c>
      <c r="Q1518" s="10">
        <f>IFERROR(Table1[[#This Row],[pledged]]/Table1[[#This Row],[backers_count]],0)</f>
        <v>159.24137931034483</v>
      </c>
      <c r="R1518" s="15">
        <f t="shared" si="46"/>
        <v>42619.466342592597</v>
      </c>
      <c r="S1518" s="15">
        <f t="shared" si="47"/>
        <v>42649.583333333328</v>
      </c>
      <c r="T1518">
        <f>YEAR(Table1[[#This Row],[Date Created Conversion]])</f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8">
        <f>ROUND(Table1[[#This Row],[pledged]]/Table1[[#This Row],[goal]],2)</f>
        <v>1.62</v>
      </c>
      <c r="Q1519" s="10">
        <f>IFERROR(Table1[[#This Row],[pledged]]/Table1[[#This Row],[backers_count]],0)</f>
        <v>39.507317073170732</v>
      </c>
      <c r="R1519" s="15">
        <f t="shared" si="46"/>
        <v>41948.56658564815</v>
      </c>
      <c r="S1519" s="15">
        <f t="shared" si="47"/>
        <v>41979.25</v>
      </c>
      <c r="T1519">
        <f>YEAR(Table1[[#This Row],[Date Created Conversion]])</f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8">
        <f>ROUND(Table1[[#This Row],[pledged]]/Table1[[#This Row],[goal]],2)</f>
        <v>2.0499999999999998</v>
      </c>
      <c r="Q1520" s="10">
        <f>IFERROR(Table1[[#This Row],[pledged]]/Table1[[#This Row],[backers_count]],0)</f>
        <v>130.52966101694915</v>
      </c>
      <c r="R1520" s="15">
        <f t="shared" si="46"/>
        <v>41760.8200462963</v>
      </c>
      <c r="S1520" s="15">
        <f t="shared" si="47"/>
        <v>41790.8200462963</v>
      </c>
      <c r="T1520">
        <f>YEAR(Table1[[#This Row],[Date Created Conversion]])</f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8">
        <f>ROUND(Table1[[#This Row],[pledged]]/Table1[[#This Row],[goal]],2)</f>
        <v>1.03</v>
      </c>
      <c r="Q1521" s="10">
        <f>IFERROR(Table1[[#This Row],[pledged]]/Table1[[#This Row],[backers_count]],0)</f>
        <v>64.156896551724131</v>
      </c>
      <c r="R1521" s="15">
        <f t="shared" si="46"/>
        <v>41782.741701388892</v>
      </c>
      <c r="S1521" s="15">
        <f t="shared" si="47"/>
        <v>41810.915972222225</v>
      </c>
      <c r="T1521">
        <f>YEAR(Table1[[#This Row],[Date Created Conversion]])</f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8">
        <f>ROUND(Table1[[#This Row],[pledged]]/Table1[[#This Row],[goal]],2)</f>
        <v>1.03</v>
      </c>
      <c r="Q1522" s="10">
        <f>IFERROR(Table1[[#This Row],[pledged]]/Table1[[#This Row],[backers_count]],0)</f>
        <v>111.52694610778443</v>
      </c>
      <c r="R1522" s="15">
        <f t="shared" si="46"/>
        <v>41955.857789351852</v>
      </c>
      <c r="S1522" s="15">
        <f t="shared" si="47"/>
        <v>41992.166666666672</v>
      </c>
      <c r="T1522">
        <f>YEAR(Table1[[#This Row],[Date Created Conversion]])</f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8">
        <f>ROUND(Table1[[#This Row],[pledged]]/Table1[[#This Row],[goal]],2)</f>
        <v>1.07</v>
      </c>
      <c r="Q1523" s="10">
        <f>IFERROR(Table1[[#This Row],[pledged]]/Table1[[#This Row],[backers_count]],0)</f>
        <v>170.44680851063831</v>
      </c>
      <c r="R1523" s="15">
        <f t="shared" si="46"/>
        <v>42493.167719907404</v>
      </c>
      <c r="S1523" s="15">
        <f t="shared" si="47"/>
        <v>42528.167719907404</v>
      </c>
      <c r="T1523">
        <f>YEAR(Table1[[#This Row],[Date Created Conversion]])</f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8">
        <f>ROUND(Table1[[#This Row],[pledged]]/Table1[[#This Row],[goal]],2)</f>
        <v>1.39</v>
      </c>
      <c r="Q1524" s="10">
        <f>IFERROR(Table1[[#This Row],[pledged]]/Table1[[#This Row],[backers_count]],0)</f>
        <v>133.7391592920354</v>
      </c>
      <c r="R1524" s="15">
        <f t="shared" si="46"/>
        <v>41899.830312500002</v>
      </c>
      <c r="S1524" s="15">
        <f t="shared" si="47"/>
        <v>41929.830312500002</v>
      </c>
      <c r="T1524">
        <f>YEAR(Table1[[#This Row],[Date Created Conversion]])</f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8">
        <f>ROUND(Table1[[#This Row],[pledged]]/Table1[[#This Row],[goal]],2)</f>
        <v>1.25</v>
      </c>
      <c r="Q1525" s="10">
        <f>IFERROR(Table1[[#This Row],[pledged]]/Table1[[#This Row],[backers_count]],0)</f>
        <v>95.834024896265561</v>
      </c>
      <c r="R1525" s="15">
        <f t="shared" si="46"/>
        <v>41964.751342592594</v>
      </c>
      <c r="S1525" s="15">
        <f t="shared" si="47"/>
        <v>41996</v>
      </c>
      <c r="T1525">
        <f>YEAR(Table1[[#This Row],[Date Created Conversion]])</f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8">
        <f>ROUND(Table1[[#This Row],[pledged]]/Table1[[#This Row],[goal]],2)</f>
        <v>2.0699999999999998</v>
      </c>
      <c r="Q1526" s="10">
        <f>IFERROR(Table1[[#This Row],[pledged]]/Table1[[#This Row],[backers_count]],0)</f>
        <v>221.78571428571428</v>
      </c>
      <c r="R1526" s="15">
        <f t="shared" si="46"/>
        <v>42756.501041666663</v>
      </c>
      <c r="S1526" s="15">
        <f t="shared" si="47"/>
        <v>42786.501041666663</v>
      </c>
      <c r="T1526">
        <f>YEAR(Table1[[#This Row],[Date Created Conversion]])</f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8">
        <f>ROUND(Table1[[#This Row],[pledged]]/Table1[[#This Row],[goal]],2)</f>
        <v>1.74</v>
      </c>
      <c r="Q1527" s="10">
        <f>IFERROR(Table1[[#This Row],[pledged]]/Table1[[#This Row],[backers_count]],0)</f>
        <v>32.315357142857138</v>
      </c>
      <c r="R1527" s="15">
        <f t="shared" si="46"/>
        <v>42570.702986111108</v>
      </c>
      <c r="S1527" s="15">
        <f t="shared" si="47"/>
        <v>42600.702986111108</v>
      </c>
      <c r="T1527">
        <f>YEAR(Table1[[#This Row],[Date Created Conversion]])</f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8">
        <f>ROUND(Table1[[#This Row],[pledged]]/Table1[[#This Row],[goal]],2)</f>
        <v>1.2</v>
      </c>
      <c r="Q1528" s="10">
        <f>IFERROR(Table1[[#This Row],[pledged]]/Table1[[#This Row],[backers_count]],0)</f>
        <v>98.839285714285708</v>
      </c>
      <c r="R1528" s="15">
        <f t="shared" si="46"/>
        <v>42339.276006944448</v>
      </c>
      <c r="S1528" s="15">
        <f t="shared" si="47"/>
        <v>42388.276006944448</v>
      </c>
      <c r="T1528">
        <f>YEAR(Table1[[#This Row],[Date Created Conversion]])</f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8">
        <f>ROUND(Table1[[#This Row],[pledged]]/Table1[[#This Row],[goal]],2)</f>
        <v>1.1000000000000001</v>
      </c>
      <c r="Q1529" s="10">
        <f>IFERROR(Table1[[#This Row],[pledged]]/Table1[[#This Row],[backers_count]],0)</f>
        <v>55.222142857142863</v>
      </c>
      <c r="R1529" s="15">
        <f t="shared" si="46"/>
        <v>42780.600532407407</v>
      </c>
      <c r="S1529" s="15">
        <f t="shared" si="47"/>
        <v>42808.558865740735</v>
      </c>
      <c r="T1529">
        <f>YEAR(Table1[[#This Row],[Date Created Conversion]])</f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8">
        <f>ROUND(Table1[[#This Row],[pledged]]/Table1[[#This Row],[goal]],2)</f>
        <v>2.82</v>
      </c>
      <c r="Q1530" s="10">
        <f>IFERROR(Table1[[#This Row],[pledged]]/Table1[[#This Row],[backers_count]],0)</f>
        <v>52.793750000000003</v>
      </c>
      <c r="R1530" s="15">
        <f t="shared" si="46"/>
        <v>42736.732893518521</v>
      </c>
      <c r="S1530" s="15">
        <f t="shared" si="47"/>
        <v>42767</v>
      </c>
      <c r="T1530">
        <f>YEAR(Table1[[#This Row],[Date Created Conversion]])</f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8">
        <f>ROUND(Table1[[#This Row],[pledged]]/Table1[[#This Row],[goal]],2)</f>
        <v>1.01</v>
      </c>
      <c r="Q1531" s="10">
        <f>IFERROR(Table1[[#This Row],[pledged]]/Table1[[#This Row],[backers_count]],0)</f>
        <v>135.66666666666666</v>
      </c>
      <c r="R1531" s="15">
        <f t="shared" si="46"/>
        <v>42052.628703703704</v>
      </c>
      <c r="S1531" s="15">
        <f t="shared" si="47"/>
        <v>42082.587037037039</v>
      </c>
      <c r="T1531">
        <f>YEAR(Table1[[#This Row],[Date Created Conversion]])</f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8">
        <f>ROUND(Table1[[#This Row],[pledged]]/Table1[[#This Row],[goal]],2)</f>
        <v>1.35</v>
      </c>
      <c r="Q1532" s="10">
        <f>IFERROR(Table1[[#This Row],[pledged]]/Table1[[#This Row],[backers_count]],0)</f>
        <v>53.991990846681922</v>
      </c>
      <c r="R1532" s="15">
        <f t="shared" si="46"/>
        <v>42275.767303240747</v>
      </c>
      <c r="S1532" s="15">
        <f t="shared" si="47"/>
        <v>42300.767303240747</v>
      </c>
      <c r="T1532">
        <f>YEAR(Table1[[#This Row],[Date Created Conversion]])</f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8">
        <f>ROUND(Table1[[#This Row],[pledged]]/Table1[[#This Row],[goal]],2)</f>
        <v>1.76</v>
      </c>
      <c r="Q1533" s="10">
        <f>IFERROR(Table1[[#This Row],[pledged]]/Table1[[#This Row],[backers_count]],0)</f>
        <v>56.643835616438359</v>
      </c>
      <c r="R1533" s="15">
        <f t="shared" si="46"/>
        <v>41941.802384259259</v>
      </c>
      <c r="S1533" s="15">
        <f t="shared" si="47"/>
        <v>41974.125</v>
      </c>
      <c r="T1533">
        <f>YEAR(Table1[[#This Row],[Date Created Conversion]])</f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8">
        <f>ROUND(Table1[[#This Row],[pledged]]/Table1[[#This Row],[goal]],2)</f>
        <v>4.84</v>
      </c>
      <c r="Q1534" s="10">
        <f>IFERROR(Table1[[#This Row],[pledged]]/Table1[[#This Row],[backers_count]],0)</f>
        <v>82.316326530612244</v>
      </c>
      <c r="R1534" s="15">
        <f t="shared" si="46"/>
        <v>42391.475289351853</v>
      </c>
      <c r="S1534" s="15">
        <f t="shared" si="47"/>
        <v>42415.625</v>
      </c>
      <c r="T1534">
        <f>YEAR(Table1[[#This Row],[Date Created Conversion]])</f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8">
        <f>ROUND(Table1[[#This Row],[pledged]]/Table1[[#This Row],[goal]],2)</f>
        <v>1.45</v>
      </c>
      <c r="Q1535" s="10">
        <f>IFERROR(Table1[[#This Row],[pledged]]/Table1[[#This Row],[backers_count]],0)</f>
        <v>88.26081081081081</v>
      </c>
      <c r="R1535" s="15">
        <f t="shared" si="46"/>
        <v>42443.00204861111</v>
      </c>
      <c r="S1535" s="15">
        <f t="shared" si="47"/>
        <v>42492.165972222225</v>
      </c>
      <c r="T1535">
        <f>YEAR(Table1[[#This Row],[Date Created Conversion]])</f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8">
        <f>ROUND(Table1[[#This Row],[pledged]]/Table1[[#This Row],[goal]],2)</f>
        <v>4.18</v>
      </c>
      <c r="Q1536" s="10">
        <f>IFERROR(Table1[[#This Row],[pledged]]/Table1[[#This Row],[backers_count]],0)</f>
        <v>84.905149051490511</v>
      </c>
      <c r="R1536" s="15">
        <f t="shared" si="46"/>
        <v>42221.67432870371</v>
      </c>
      <c r="S1536" s="15">
        <f t="shared" si="47"/>
        <v>42251.67432870371</v>
      </c>
      <c r="T1536">
        <f>YEAR(Table1[[#This Row],[Date Created Conversion]])</f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8">
        <f>ROUND(Table1[[#This Row],[pledged]]/Table1[[#This Row],[goal]],2)</f>
        <v>1.32</v>
      </c>
      <c r="Q1537" s="10">
        <f>IFERROR(Table1[[#This Row],[pledged]]/Table1[[#This Row],[backers_count]],0)</f>
        <v>48.154545454545456</v>
      </c>
      <c r="R1537" s="15">
        <f t="shared" si="46"/>
        <v>42484.829062500001</v>
      </c>
      <c r="S1537" s="15">
        <f t="shared" si="47"/>
        <v>42513.916666666672</v>
      </c>
      <c r="T1537">
        <f>YEAR(Table1[[#This Row],[Date Created Conversion]])</f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8">
        <f>ROUND(Table1[[#This Row],[pledged]]/Table1[[#This Row],[goal]],2)</f>
        <v>2.5</v>
      </c>
      <c r="Q1538" s="10">
        <f>IFERROR(Table1[[#This Row],[pledged]]/Table1[[#This Row],[backers_count]],0)</f>
        <v>66.015406593406595</v>
      </c>
      <c r="R1538" s="15">
        <f t="shared" ref="R1538:R1601" si="48">(((J1538/60)/60)/24)+DATE(1970,1,1)</f>
        <v>42213.802199074074</v>
      </c>
      <c r="S1538" s="15">
        <f t="shared" ref="S1538:S1601" si="49">(((I1538/60)/60)/24)+DATE(1970,1,1)</f>
        <v>42243.802199074074</v>
      </c>
      <c r="T1538">
        <f>YEAR(Table1[[#This Row],[Date Created Conversion]])</f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8">
        <f>ROUND(Table1[[#This Row],[pledged]]/Table1[[#This Row],[goal]],2)</f>
        <v>1.8</v>
      </c>
      <c r="Q1539" s="10">
        <f>IFERROR(Table1[[#This Row],[pledged]]/Table1[[#This Row],[backers_count]],0)</f>
        <v>96.375</v>
      </c>
      <c r="R1539" s="15">
        <f t="shared" si="48"/>
        <v>42552.315127314811</v>
      </c>
      <c r="S1539" s="15">
        <f t="shared" si="49"/>
        <v>42588.75</v>
      </c>
      <c r="T1539">
        <f>YEAR(Table1[[#This Row],[Date Created Conversion]])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8">
        <f>ROUND(Table1[[#This Row],[pledged]]/Table1[[#This Row],[goal]],2)</f>
        <v>1.03</v>
      </c>
      <c r="Q1540" s="10">
        <f>IFERROR(Table1[[#This Row],[pledged]]/Table1[[#This Row],[backers_count]],0)</f>
        <v>156.17391304347825</v>
      </c>
      <c r="R1540" s="15">
        <f t="shared" si="48"/>
        <v>41981.782060185185</v>
      </c>
      <c r="S1540" s="15">
        <f t="shared" si="49"/>
        <v>42026.782060185185</v>
      </c>
      <c r="T1540">
        <f>YEAR(Table1[[#This Row],[Date Created Conversion]])</f>
        <v>2014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8">
        <f>ROUND(Table1[[#This Row],[pledged]]/Table1[[#This Row],[goal]],2)</f>
        <v>1.36</v>
      </c>
      <c r="Q1541" s="10">
        <f>IFERROR(Table1[[#This Row],[pledged]]/Table1[[#This Row],[backers_count]],0)</f>
        <v>95.764859154929582</v>
      </c>
      <c r="R1541" s="15">
        <f t="shared" si="48"/>
        <v>42705.919201388882</v>
      </c>
      <c r="S1541" s="15">
        <f t="shared" si="49"/>
        <v>42738.919201388882</v>
      </c>
      <c r="T1541">
        <f>YEAR(Table1[[#This Row],[Date Created Conversion]])</f>
        <v>2016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8">
        <f>ROUND(Table1[[#This Row],[pledged]]/Table1[[#This Row],[goal]],2)</f>
        <v>1.18</v>
      </c>
      <c r="Q1542" s="10">
        <f>IFERROR(Table1[[#This Row],[pledged]]/Table1[[#This Row],[backers_count]],0)</f>
        <v>180.40816326530611</v>
      </c>
      <c r="R1542" s="15">
        <f t="shared" si="48"/>
        <v>41939.00712962963</v>
      </c>
      <c r="S1542" s="15">
        <f t="shared" si="49"/>
        <v>41969.052083333328</v>
      </c>
      <c r="T1542">
        <f>YEAR(Table1[[#This Row],[Date Created Conversion]])</f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8">
        <f>ROUND(Table1[[#This Row],[pledged]]/Table1[[#This Row],[goal]],2)</f>
        <v>0</v>
      </c>
      <c r="Q1543" s="10">
        <f>IFERROR(Table1[[#This Row],[pledged]]/Table1[[#This Row],[backers_count]],0)</f>
        <v>3</v>
      </c>
      <c r="R1543" s="15">
        <f t="shared" si="48"/>
        <v>41974.712245370371</v>
      </c>
      <c r="S1543" s="15">
        <f t="shared" si="49"/>
        <v>42004.712245370371</v>
      </c>
      <c r="T1543">
        <f>YEAR(Table1[[#This Row],[Date Created Conversion]])</f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8">
        <f>ROUND(Table1[[#This Row],[pledged]]/Table1[[#This Row],[goal]],2)</f>
        <v>0.04</v>
      </c>
      <c r="Q1544" s="10">
        <f>IFERROR(Table1[[#This Row],[pledged]]/Table1[[#This Row],[backers_count]],0)</f>
        <v>20</v>
      </c>
      <c r="R1544" s="15">
        <f t="shared" si="48"/>
        <v>42170.996527777781</v>
      </c>
      <c r="S1544" s="15">
        <f t="shared" si="49"/>
        <v>42185.996527777781</v>
      </c>
      <c r="T1544">
        <f>YEAR(Table1[[#This Row],[Date Created Conversion]])</f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8">
        <f>ROUND(Table1[[#This Row],[pledged]]/Table1[[#This Row],[goal]],2)</f>
        <v>0</v>
      </c>
      <c r="Q1545" s="10">
        <f>IFERROR(Table1[[#This Row],[pledged]]/Table1[[#This Row],[backers_count]],0)</f>
        <v>10</v>
      </c>
      <c r="R1545" s="15">
        <f t="shared" si="48"/>
        <v>41935.509652777779</v>
      </c>
      <c r="S1545" s="15">
        <f t="shared" si="49"/>
        <v>41965.551319444443</v>
      </c>
      <c r="T1545">
        <f>YEAR(Table1[[#This Row],[Date Created Conversion]])</f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8">
        <f>ROUND(Table1[[#This Row],[pledged]]/Table1[[#This Row],[goal]],2)</f>
        <v>0</v>
      </c>
      <c r="Q1546" s="10">
        <f>IFERROR(Table1[[#This Row],[pledged]]/Table1[[#This Row],[backers_count]],0)</f>
        <v>0</v>
      </c>
      <c r="R1546" s="15">
        <f t="shared" si="48"/>
        <v>42053.051203703704</v>
      </c>
      <c r="S1546" s="15">
        <f t="shared" si="49"/>
        <v>42095.012499999997</v>
      </c>
      <c r="T1546">
        <f>YEAR(Table1[[#This Row],[Date Created Conversion]])</f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8">
        <f>ROUND(Table1[[#This Row],[pledged]]/Table1[[#This Row],[goal]],2)</f>
        <v>0</v>
      </c>
      <c r="Q1547" s="10">
        <f>IFERROR(Table1[[#This Row],[pledged]]/Table1[[#This Row],[backers_count]],0)</f>
        <v>1</v>
      </c>
      <c r="R1547" s="15">
        <f t="shared" si="48"/>
        <v>42031.884652777779</v>
      </c>
      <c r="S1547" s="15">
        <f t="shared" si="49"/>
        <v>42065.886111111111</v>
      </c>
      <c r="T1547">
        <f>YEAR(Table1[[#This Row],[Date Created Conversion]])</f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8">
        <f>ROUND(Table1[[#This Row],[pledged]]/Table1[[#This Row],[goal]],2)</f>
        <v>0.28999999999999998</v>
      </c>
      <c r="Q1548" s="10">
        <f>IFERROR(Table1[[#This Row],[pledged]]/Table1[[#This Row],[backers_count]],0)</f>
        <v>26.272727272727273</v>
      </c>
      <c r="R1548" s="15">
        <f t="shared" si="48"/>
        <v>41839.212951388887</v>
      </c>
      <c r="S1548" s="15">
        <f t="shared" si="49"/>
        <v>41899.212951388887</v>
      </c>
      <c r="T1548">
        <f>YEAR(Table1[[#This Row],[Date Created Conversion]])</f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8">
        <f>ROUND(Table1[[#This Row],[pledged]]/Table1[[#This Row],[goal]],2)</f>
        <v>0</v>
      </c>
      <c r="Q1549" s="10">
        <f>IFERROR(Table1[[#This Row],[pledged]]/Table1[[#This Row],[backers_count]],0)</f>
        <v>0</v>
      </c>
      <c r="R1549" s="15">
        <f t="shared" si="48"/>
        <v>42782.426875000005</v>
      </c>
      <c r="S1549" s="15">
        <f t="shared" si="49"/>
        <v>42789.426875000005</v>
      </c>
      <c r="T1549">
        <f>YEAR(Table1[[#This Row],[Date Created Conversion]])</f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8">
        <f>ROUND(Table1[[#This Row],[pledged]]/Table1[[#This Row],[goal]],2)</f>
        <v>0.09</v>
      </c>
      <c r="Q1550" s="10">
        <f>IFERROR(Table1[[#This Row],[pledged]]/Table1[[#This Row],[backers_count]],0)</f>
        <v>60</v>
      </c>
      <c r="R1550" s="15">
        <f t="shared" si="48"/>
        <v>42286.88217592593</v>
      </c>
      <c r="S1550" s="15">
        <f t="shared" si="49"/>
        <v>42316.923842592587</v>
      </c>
      <c r="T1550">
        <f>YEAR(Table1[[#This Row],[Date Created Conversion]])</f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8">
        <f>ROUND(Table1[[#This Row],[pledged]]/Table1[[#This Row],[goal]],2)</f>
        <v>0.34</v>
      </c>
      <c r="Q1551" s="10">
        <f>IFERROR(Table1[[#This Row],[pledged]]/Table1[[#This Row],[backers_count]],0)</f>
        <v>28.333333333333332</v>
      </c>
      <c r="R1551" s="15">
        <f t="shared" si="48"/>
        <v>42281.136099537034</v>
      </c>
      <c r="S1551" s="15">
        <f t="shared" si="49"/>
        <v>42311.177766203706</v>
      </c>
      <c r="T1551">
        <f>YEAR(Table1[[#This Row],[Date Created Conversion]])</f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8">
        <f>ROUND(Table1[[#This Row],[pledged]]/Table1[[#This Row],[goal]],2)</f>
        <v>0.13</v>
      </c>
      <c r="Q1552" s="10">
        <f>IFERROR(Table1[[#This Row],[pledged]]/Table1[[#This Row],[backers_count]],0)</f>
        <v>14.428571428571429</v>
      </c>
      <c r="R1552" s="15">
        <f t="shared" si="48"/>
        <v>42472.449467592596</v>
      </c>
      <c r="S1552" s="15">
        <f t="shared" si="49"/>
        <v>42502.449467592596</v>
      </c>
      <c r="T1552">
        <f>YEAR(Table1[[#This Row],[Date Created Conversion]])</f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8">
        <f>ROUND(Table1[[#This Row],[pledged]]/Table1[[#This Row],[goal]],2)</f>
        <v>0</v>
      </c>
      <c r="Q1553" s="10">
        <f>IFERROR(Table1[[#This Row],[pledged]]/Table1[[#This Row],[backers_count]],0)</f>
        <v>0</v>
      </c>
      <c r="R1553" s="15">
        <f t="shared" si="48"/>
        <v>42121.824525462958</v>
      </c>
      <c r="S1553" s="15">
        <f t="shared" si="49"/>
        <v>42151.824525462958</v>
      </c>
      <c r="T1553">
        <f>YEAR(Table1[[#This Row],[Date Created Conversion]])</f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8">
        <f>ROUND(Table1[[#This Row],[pledged]]/Table1[[#This Row],[goal]],2)</f>
        <v>0.49</v>
      </c>
      <c r="Q1554" s="10">
        <f>IFERROR(Table1[[#This Row],[pledged]]/Table1[[#This Row],[backers_count]],0)</f>
        <v>132.1875</v>
      </c>
      <c r="R1554" s="15">
        <f t="shared" si="48"/>
        <v>41892.688750000001</v>
      </c>
      <c r="S1554" s="15">
        <f t="shared" si="49"/>
        <v>41913.165972222225</v>
      </c>
      <c r="T1554">
        <f>YEAR(Table1[[#This Row],[Date Created Conversion]])</f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8">
        <f>ROUND(Table1[[#This Row],[pledged]]/Table1[[#This Row],[goal]],2)</f>
        <v>0</v>
      </c>
      <c r="Q1555" s="10">
        <f>IFERROR(Table1[[#This Row],[pledged]]/Table1[[#This Row],[backers_count]],0)</f>
        <v>0</v>
      </c>
      <c r="R1555" s="15">
        <f t="shared" si="48"/>
        <v>42219.282951388886</v>
      </c>
      <c r="S1555" s="15">
        <f t="shared" si="49"/>
        <v>42249.282951388886</v>
      </c>
      <c r="T1555">
        <f>YEAR(Table1[[#This Row],[Date Created Conversion]])</f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8">
        <f>ROUND(Table1[[#This Row],[pledged]]/Table1[[#This Row],[goal]],2)</f>
        <v>0</v>
      </c>
      <c r="Q1556" s="10">
        <f>IFERROR(Table1[[#This Row],[pledged]]/Table1[[#This Row],[backers_count]],0)</f>
        <v>0</v>
      </c>
      <c r="R1556" s="15">
        <f t="shared" si="48"/>
        <v>42188.252199074079</v>
      </c>
      <c r="S1556" s="15">
        <f t="shared" si="49"/>
        <v>42218.252199074079</v>
      </c>
      <c r="T1556">
        <f>YEAR(Table1[[#This Row],[Date Created Conversion]])</f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8">
        <f>ROUND(Table1[[#This Row],[pledged]]/Table1[[#This Row],[goal]],2)</f>
        <v>0</v>
      </c>
      <c r="Q1557" s="10">
        <f>IFERROR(Table1[[#This Row],[pledged]]/Table1[[#This Row],[backers_count]],0)</f>
        <v>0</v>
      </c>
      <c r="R1557" s="15">
        <f t="shared" si="48"/>
        <v>42241.613796296297</v>
      </c>
      <c r="S1557" s="15">
        <f t="shared" si="49"/>
        <v>42264.708333333328</v>
      </c>
      <c r="T1557">
        <f>YEAR(Table1[[#This Row],[Date Created Conversion]])</f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8">
        <f>ROUND(Table1[[#This Row],[pledged]]/Table1[[#This Row],[goal]],2)</f>
        <v>0.45</v>
      </c>
      <c r="Q1558" s="10">
        <f>IFERROR(Table1[[#This Row],[pledged]]/Table1[[#This Row],[backers_count]],0)</f>
        <v>56.416666666666664</v>
      </c>
      <c r="R1558" s="15">
        <f t="shared" si="48"/>
        <v>42525.153055555551</v>
      </c>
      <c r="S1558" s="15">
        <f t="shared" si="49"/>
        <v>42555.153055555551</v>
      </c>
      <c r="T1558">
        <f>YEAR(Table1[[#This Row],[Date Created Conversion]])</f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8">
        <f>ROUND(Table1[[#This Row],[pledged]]/Table1[[#This Row],[goal]],2)</f>
        <v>0.04</v>
      </c>
      <c r="Q1559" s="10">
        <f>IFERROR(Table1[[#This Row],[pledged]]/Table1[[#This Row],[backers_count]],0)</f>
        <v>100</v>
      </c>
      <c r="R1559" s="15">
        <f t="shared" si="48"/>
        <v>41871.65315972222</v>
      </c>
      <c r="S1559" s="15">
        <f t="shared" si="49"/>
        <v>41902.65315972222</v>
      </c>
      <c r="T1559">
        <f>YEAR(Table1[[#This Row],[Date Created Conversion]])</f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8">
        <f>ROUND(Table1[[#This Row],[pledged]]/Table1[[#This Row],[goal]],2)</f>
        <v>0.05</v>
      </c>
      <c r="Q1560" s="10">
        <f>IFERROR(Table1[[#This Row],[pledged]]/Table1[[#This Row],[backers_count]],0)</f>
        <v>11.666666666666666</v>
      </c>
      <c r="R1560" s="15">
        <f t="shared" si="48"/>
        <v>42185.397673611107</v>
      </c>
      <c r="S1560" s="15">
        <f t="shared" si="49"/>
        <v>42244.508333333331</v>
      </c>
      <c r="T1560">
        <f>YEAR(Table1[[#This Row],[Date Created Conversion]])</f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8">
        <f>ROUND(Table1[[#This Row],[pledged]]/Table1[[#This Row],[goal]],2)</f>
        <v>0</v>
      </c>
      <c r="Q1561" s="10">
        <f>IFERROR(Table1[[#This Row],[pledged]]/Table1[[#This Row],[backers_count]],0)</f>
        <v>50</v>
      </c>
      <c r="R1561" s="15">
        <f t="shared" si="48"/>
        <v>42108.05322916666</v>
      </c>
      <c r="S1561" s="15">
        <f t="shared" si="49"/>
        <v>42123.05322916666</v>
      </c>
      <c r="T1561">
        <f>YEAR(Table1[[#This Row],[Date Created Conversion]])</f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8">
        <f>ROUND(Table1[[#This Row],[pledged]]/Table1[[#This Row],[goal]],2)</f>
        <v>0.04</v>
      </c>
      <c r="Q1562" s="10">
        <f>IFERROR(Table1[[#This Row],[pledged]]/Table1[[#This Row],[backers_count]],0)</f>
        <v>23.5</v>
      </c>
      <c r="R1562" s="15">
        <f t="shared" si="48"/>
        <v>41936.020752314813</v>
      </c>
      <c r="S1562" s="15">
        <f t="shared" si="49"/>
        <v>41956.062418981484</v>
      </c>
      <c r="T1562">
        <f>YEAR(Table1[[#This Row],[Date Created Conversion]])</f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8">
        <f>ROUND(Table1[[#This Row],[pledged]]/Table1[[#This Row],[goal]],2)</f>
        <v>0.01</v>
      </c>
      <c r="Q1563" s="10">
        <f>IFERROR(Table1[[#This Row],[pledged]]/Table1[[#This Row],[backers_count]],0)</f>
        <v>67</v>
      </c>
      <c r="R1563" s="15">
        <f t="shared" si="48"/>
        <v>41555.041701388887</v>
      </c>
      <c r="S1563" s="15">
        <f t="shared" si="49"/>
        <v>41585.083368055559</v>
      </c>
      <c r="T1563">
        <f>YEAR(Table1[[#This Row],[Date Created Conversion]])</f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8">
        <f>ROUND(Table1[[#This Row],[pledged]]/Table1[[#This Row],[goal]],2)</f>
        <v>0</v>
      </c>
      <c r="Q1564" s="10">
        <f>IFERROR(Table1[[#This Row],[pledged]]/Table1[[#This Row],[backers_count]],0)</f>
        <v>0</v>
      </c>
      <c r="R1564" s="15">
        <f t="shared" si="48"/>
        <v>40079.566157407404</v>
      </c>
      <c r="S1564" s="15">
        <f t="shared" si="49"/>
        <v>40149.034722222219</v>
      </c>
      <c r="T1564">
        <f>YEAR(Table1[[#This Row],[Date Created Conversion]])</f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8">
        <f>ROUND(Table1[[#This Row],[pledged]]/Table1[[#This Row],[goal]],2)</f>
        <v>0.01</v>
      </c>
      <c r="Q1565" s="10">
        <f>IFERROR(Table1[[#This Row],[pledged]]/Table1[[#This Row],[backers_count]],0)</f>
        <v>42.5</v>
      </c>
      <c r="R1565" s="15">
        <f t="shared" si="48"/>
        <v>41652.742488425924</v>
      </c>
      <c r="S1565" s="15">
        <f t="shared" si="49"/>
        <v>41712.700821759259</v>
      </c>
      <c r="T1565">
        <f>YEAR(Table1[[#This Row],[Date Created Conversion]])</f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8">
        <f>ROUND(Table1[[#This Row],[pledged]]/Table1[[#This Row],[goal]],2)</f>
        <v>0</v>
      </c>
      <c r="Q1566" s="10">
        <f>IFERROR(Table1[[#This Row],[pledged]]/Table1[[#This Row],[backers_count]],0)</f>
        <v>10</v>
      </c>
      <c r="R1566" s="15">
        <f t="shared" si="48"/>
        <v>42121.367002314815</v>
      </c>
      <c r="S1566" s="15">
        <f t="shared" si="49"/>
        <v>42152.836805555555</v>
      </c>
      <c r="T1566">
        <f>YEAR(Table1[[#This Row],[Date Created Conversion]])</f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8">
        <f>ROUND(Table1[[#This Row],[pledged]]/Table1[[#This Row],[goal]],2)</f>
        <v>0.03</v>
      </c>
      <c r="Q1567" s="10">
        <f>IFERROR(Table1[[#This Row],[pledged]]/Table1[[#This Row],[backers_count]],0)</f>
        <v>100</v>
      </c>
      <c r="R1567" s="15">
        <f t="shared" si="48"/>
        <v>40672.729872685188</v>
      </c>
      <c r="S1567" s="15">
        <f t="shared" si="49"/>
        <v>40702.729872685188</v>
      </c>
      <c r="T1567">
        <f>YEAR(Table1[[#This Row],[Date Created Conversion]])</f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8">
        <f>ROUND(Table1[[#This Row],[pledged]]/Table1[[#This Row],[goal]],2)</f>
        <v>0.21</v>
      </c>
      <c r="Q1568" s="10">
        <f>IFERROR(Table1[[#This Row],[pledged]]/Table1[[#This Row],[backers_count]],0)</f>
        <v>108.05084745762711</v>
      </c>
      <c r="R1568" s="15">
        <f t="shared" si="48"/>
        <v>42549.916712962964</v>
      </c>
      <c r="S1568" s="15">
        <f t="shared" si="49"/>
        <v>42578.916666666672</v>
      </c>
      <c r="T1568">
        <f>YEAR(Table1[[#This Row],[Date Created Conversion]])</f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8">
        <f>ROUND(Table1[[#This Row],[pledged]]/Table1[[#This Row],[goal]],2)</f>
        <v>0.04</v>
      </c>
      <c r="Q1569" s="10">
        <f>IFERROR(Table1[[#This Row],[pledged]]/Table1[[#This Row],[backers_count]],0)</f>
        <v>26.923076923076923</v>
      </c>
      <c r="R1569" s="15">
        <f t="shared" si="48"/>
        <v>41671.936863425923</v>
      </c>
      <c r="S1569" s="15">
        <f t="shared" si="49"/>
        <v>41687</v>
      </c>
      <c r="T1569">
        <f>YEAR(Table1[[#This Row],[Date Created Conversion]])</f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8">
        <f>ROUND(Table1[[#This Row],[pledged]]/Table1[[#This Row],[goal]],2)</f>
        <v>0.14000000000000001</v>
      </c>
      <c r="Q1570" s="10">
        <f>IFERROR(Table1[[#This Row],[pledged]]/Table1[[#This Row],[backers_count]],0)</f>
        <v>155</v>
      </c>
      <c r="R1570" s="15">
        <f t="shared" si="48"/>
        <v>41962.062326388885</v>
      </c>
      <c r="S1570" s="15">
        <f t="shared" si="49"/>
        <v>41997.062326388885</v>
      </c>
      <c r="T1570">
        <f>YEAR(Table1[[#This Row],[Date Created Conversion]])</f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8">
        <f>ROUND(Table1[[#This Row],[pledged]]/Table1[[#This Row],[goal]],2)</f>
        <v>0</v>
      </c>
      <c r="Q1571" s="10">
        <f>IFERROR(Table1[[#This Row],[pledged]]/Table1[[#This Row],[backers_count]],0)</f>
        <v>0</v>
      </c>
      <c r="R1571" s="15">
        <f t="shared" si="48"/>
        <v>41389.679560185185</v>
      </c>
      <c r="S1571" s="15">
        <f t="shared" si="49"/>
        <v>41419.679560185185</v>
      </c>
      <c r="T1571">
        <f>YEAR(Table1[[#This Row],[Date Created Conversion]])</f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8">
        <f>ROUND(Table1[[#This Row],[pledged]]/Table1[[#This Row],[goal]],2)</f>
        <v>0.41</v>
      </c>
      <c r="Q1572" s="10">
        <f>IFERROR(Table1[[#This Row],[pledged]]/Table1[[#This Row],[backers_count]],0)</f>
        <v>47.769230769230766</v>
      </c>
      <c r="R1572" s="15">
        <f t="shared" si="48"/>
        <v>42438.813449074078</v>
      </c>
      <c r="S1572" s="15">
        <f t="shared" si="49"/>
        <v>42468.771782407406</v>
      </c>
      <c r="T1572">
        <f>YEAR(Table1[[#This Row],[Date Created Conversion]])</f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8">
        <f>ROUND(Table1[[#This Row],[pledged]]/Table1[[#This Row],[goal]],2)</f>
        <v>0.01</v>
      </c>
      <c r="Q1573" s="10">
        <f>IFERROR(Table1[[#This Row],[pledged]]/Table1[[#This Row],[backers_count]],0)</f>
        <v>20</v>
      </c>
      <c r="R1573" s="15">
        <f t="shared" si="48"/>
        <v>42144.769479166673</v>
      </c>
      <c r="S1573" s="15">
        <f t="shared" si="49"/>
        <v>42174.769479166673</v>
      </c>
      <c r="T1573">
        <f>YEAR(Table1[[#This Row],[Date Created Conversion]])</f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8">
        <f>ROUND(Table1[[#This Row],[pledged]]/Table1[[#This Row],[goal]],2)</f>
        <v>0.05</v>
      </c>
      <c r="Q1574" s="10">
        <f>IFERROR(Table1[[#This Row],[pledged]]/Table1[[#This Row],[backers_count]],0)</f>
        <v>41.666666666666664</v>
      </c>
      <c r="R1574" s="15">
        <f t="shared" si="48"/>
        <v>42404.033090277779</v>
      </c>
      <c r="S1574" s="15">
        <f t="shared" si="49"/>
        <v>42428.999305555553</v>
      </c>
      <c r="T1574">
        <f>YEAR(Table1[[#This Row],[Date Created Conversion]])</f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8">
        <f>ROUND(Table1[[#This Row],[pledged]]/Table1[[#This Row],[goal]],2)</f>
        <v>0.02</v>
      </c>
      <c r="Q1575" s="10">
        <f>IFERROR(Table1[[#This Row],[pledged]]/Table1[[#This Row],[backers_count]],0)</f>
        <v>74.333333333333329</v>
      </c>
      <c r="R1575" s="15">
        <f t="shared" si="48"/>
        <v>42786.000023148154</v>
      </c>
      <c r="S1575" s="15">
        <f t="shared" si="49"/>
        <v>42826.165972222225</v>
      </c>
      <c r="T1575">
        <f>YEAR(Table1[[#This Row],[Date Created Conversion]])</f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8">
        <f>ROUND(Table1[[#This Row],[pledged]]/Table1[[#This Row],[goal]],2)</f>
        <v>0.05</v>
      </c>
      <c r="Q1576" s="10">
        <f>IFERROR(Table1[[#This Row],[pledged]]/Table1[[#This Row],[backers_count]],0)</f>
        <v>84.333333333333329</v>
      </c>
      <c r="R1576" s="15">
        <f t="shared" si="48"/>
        <v>42017.927418981482</v>
      </c>
      <c r="S1576" s="15">
        <f t="shared" si="49"/>
        <v>42052.927418981482</v>
      </c>
      <c r="T1576">
        <f>YEAR(Table1[[#This Row],[Date Created Conversion]])</f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8">
        <f>ROUND(Table1[[#This Row],[pledged]]/Table1[[#This Row],[goal]],2)</f>
        <v>0.23</v>
      </c>
      <c r="Q1577" s="10">
        <f>IFERROR(Table1[[#This Row],[pledged]]/Table1[[#This Row],[backers_count]],0)</f>
        <v>65.457142857142856</v>
      </c>
      <c r="R1577" s="15">
        <f t="shared" si="48"/>
        <v>41799.524259259262</v>
      </c>
      <c r="S1577" s="15">
        <f t="shared" si="49"/>
        <v>41829.524259259262</v>
      </c>
      <c r="T1577">
        <f>YEAR(Table1[[#This Row],[Date Created Conversion]])</f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8">
        <f>ROUND(Table1[[#This Row],[pledged]]/Table1[[#This Row],[goal]],2)</f>
        <v>0.13</v>
      </c>
      <c r="Q1578" s="10">
        <f>IFERROR(Table1[[#This Row],[pledged]]/Table1[[#This Row],[backers_count]],0)</f>
        <v>65</v>
      </c>
      <c r="R1578" s="15">
        <f t="shared" si="48"/>
        <v>42140.879259259258</v>
      </c>
      <c r="S1578" s="15">
        <f t="shared" si="49"/>
        <v>42185.879259259258</v>
      </c>
      <c r="T1578">
        <f>YEAR(Table1[[#This Row],[Date Created Conversion]])</f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8">
        <f>ROUND(Table1[[#This Row],[pledged]]/Table1[[#This Row],[goal]],2)</f>
        <v>0.01</v>
      </c>
      <c r="Q1579" s="10">
        <f>IFERROR(Table1[[#This Row],[pledged]]/Table1[[#This Row],[backers_count]],0)</f>
        <v>27.5</v>
      </c>
      <c r="R1579" s="15">
        <f t="shared" si="48"/>
        <v>41054.847777777781</v>
      </c>
      <c r="S1579" s="15">
        <f t="shared" si="49"/>
        <v>41114.847777777781</v>
      </c>
      <c r="T1579">
        <f>YEAR(Table1[[#This Row],[Date Created Conversion]])</f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8">
        <f>ROUND(Table1[[#This Row],[pledged]]/Table1[[#This Row],[goal]],2)</f>
        <v>0.11</v>
      </c>
      <c r="Q1580" s="10">
        <f>IFERROR(Table1[[#This Row],[pledged]]/Table1[[#This Row],[backers_count]],0)</f>
        <v>51.25</v>
      </c>
      <c r="R1580" s="15">
        <f t="shared" si="48"/>
        <v>40399.065868055557</v>
      </c>
      <c r="S1580" s="15">
        <f t="shared" si="49"/>
        <v>40423.083333333336</v>
      </c>
      <c r="T1580">
        <f>YEAR(Table1[[#This Row],[Date Created Conversion]])</f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8">
        <f>ROUND(Table1[[#This Row],[pledged]]/Table1[[#This Row],[goal]],2)</f>
        <v>0.01</v>
      </c>
      <c r="Q1581" s="10">
        <f>IFERROR(Table1[[#This Row],[pledged]]/Table1[[#This Row],[backers_count]],0)</f>
        <v>14</v>
      </c>
      <c r="R1581" s="15">
        <f t="shared" si="48"/>
        <v>41481.996423611112</v>
      </c>
      <c r="S1581" s="15">
        <f t="shared" si="49"/>
        <v>41514.996423611112</v>
      </c>
      <c r="T1581">
        <f>YEAR(Table1[[#This Row],[Date Created Conversion]])</f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8">
        <f>ROUND(Table1[[#This Row],[pledged]]/Table1[[#This Row],[goal]],2)</f>
        <v>0</v>
      </c>
      <c r="Q1582" s="10">
        <f>IFERROR(Table1[[#This Row],[pledged]]/Table1[[#This Row],[backers_count]],0)</f>
        <v>0</v>
      </c>
      <c r="R1582" s="15">
        <f t="shared" si="48"/>
        <v>40990.050069444449</v>
      </c>
      <c r="S1582" s="15">
        <f t="shared" si="49"/>
        <v>41050.050069444449</v>
      </c>
      <c r="T1582">
        <f>YEAR(Table1[[#This Row],[Date Created Conversion]])</f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8">
        <f>ROUND(Table1[[#This Row],[pledged]]/Table1[[#This Row],[goal]],2)</f>
        <v>0.01</v>
      </c>
      <c r="Q1583" s="10">
        <f>IFERROR(Table1[[#This Row],[pledged]]/Table1[[#This Row],[backers_count]],0)</f>
        <v>5</v>
      </c>
      <c r="R1583" s="15">
        <f t="shared" si="48"/>
        <v>42325.448958333334</v>
      </c>
      <c r="S1583" s="15">
        <f t="shared" si="49"/>
        <v>42357.448958333334</v>
      </c>
      <c r="T1583">
        <f>YEAR(Table1[[#This Row],[Date Created Conversion]])</f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8">
        <f>ROUND(Table1[[#This Row],[pledged]]/Table1[[#This Row],[goal]],2)</f>
        <v>0.09</v>
      </c>
      <c r="Q1584" s="10">
        <f>IFERROR(Table1[[#This Row],[pledged]]/Table1[[#This Row],[backers_count]],0)</f>
        <v>31</v>
      </c>
      <c r="R1584" s="15">
        <f t="shared" si="48"/>
        <v>42246.789965277778</v>
      </c>
      <c r="S1584" s="15">
        <f t="shared" si="49"/>
        <v>42303.888888888891</v>
      </c>
      <c r="T1584">
        <f>YEAR(Table1[[#This Row],[Date Created Conversion]])</f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8">
        <f>ROUND(Table1[[#This Row],[pledged]]/Table1[[#This Row],[goal]],2)</f>
        <v>0</v>
      </c>
      <c r="Q1585" s="10">
        <f>IFERROR(Table1[[#This Row],[pledged]]/Table1[[#This Row],[backers_count]],0)</f>
        <v>15</v>
      </c>
      <c r="R1585" s="15">
        <f t="shared" si="48"/>
        <v>41877.904988425929</v>
      </c>
      <c r="S1585" s="15">
        <f t="shared" si="49"/>
        <v>41907.904988425929</v>
      </c>
      <c r="T1585">
        <f>YEAR(Table1[[#This Row],[Date Created Conversion]])</f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8">
        <f>ROUND(Table1[[#This Row],[pledged]]/Table1[[#This Row],[goal]],2)</f>
        <v>0</v>
      </c>
      <c r="Q1586" s="10">
        <f>IFERROR(Table1[[#This Row],[pledged]]/Table1[[#This Row],[backers_count]],0)</f>
        <v>0</v>
      </c>
      <c r="R1586" s="15">
        <f t="shared" si="48"/>
        <v>41779.649317129632</v>
      </c>
      <c r="S1586" s="15">
        <f t="shared" si="49"/>
        <v>41789.649317129632</v>
      </c>
      <c r="T1586">
        <f>YEAR(Table1[[#This Row],[Date Created Conversion]])</f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8">
        <f>ROUND(Table1[[#This Row],[pledged]]/Table1[[#This Row],[goal]],2)</f>
        <v>0.79</v>
      </c>
      <c r="Q1587" s="10">
        <f>IFERROR(Table1[[#This Row],[pledged]]/Table1[[#This Row],[backers_count]],0)</f>
        <v>131.66666666666666</v>
      </c>
      <c r="R1587" s="15">
        <f t="shared" si="48"/>
        <v>42707.895462962959</v>
      </c>
      <c r="S1587" s="15">
        <f t="shared" si="49"/>
        <v>42729.458333333328</v>
      </c>
      <c r="T1587">
        <f>YEAR(Table1[[#This Row],[Date Created Conversion]])</f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8">
        <f>ROUND(Table1[[#This Row],[pledged]]/Table1[[#This Row],[goal]],2)</f>
        <v>0</v>
      </c>
      <c r="Q1588" s="10">
        <f>IFERROR(Table1[[#This Row],[pledged]]/Table1[[#This Row],[backers_count]],0)</f>
        <v>0</v>
      </c>
      <c r="R1588" s="15">
        <f t="shared" si="48"/>
        <v>42069.104421296302</v>
      </c>
      <c r="S1588" s="15">
        <f t="shared" si="49"/>
        <v>42099.062754629631</v>
      </c>
      <c r="T1588">
        <f>YEAR(Table1[[#This Row],[Date Created Conversion]])</f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8">
        <f>ROUND(Table1[[#This Row],[pledged]]/Table1[[#This Row],[goal]],2)</f>
        <v>0</v>
      </c>
      <c r="Q1589" s="10">
        <f>IFERROR(Table1[[#This Row],[pledged]]/Table1[[#This Row],[backers_count]],0)</f>
        <v>1</v>
      </c>
      <c r="R1589" s="15">
        <f t="shared" si="48"/>
        <v>41956.950983796298</v>
      </c>
      <c r="S1589" s="15">
        <f t="shared" si="49"/>
        <v>41986.950983796298</v>
      </c>
      <c r="T1589">
        <f>YEAR(Table1[[#This Row],[Date Created Conversion]])</f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8">
        <f>ROUND(Table1[[#This Row],[pledged]]/Table1[[#This Row],[goal]],2)</f>
        <v>0</v>
      </c>
      <c r="Q1590" s="10">
        <f>IFERROR(Table1[[#This Row],[pledged]]/Table1[[#This Row],[backers_count]],0)</f>
        <v>0</v>
      </c>
      <c r="R1590" s="15">
        <f t="shared" si="48"/>
        <v>42005.24998842593</v>
      </c>
      <c r="S1590" s="15">
        <f t="shared" si="49"/>
        <v>42035.841666666667</v>
      </c>
      <c r="T1590">
        <f>YEAR(Table1[[#This Row],[Date Created Conversion]])</f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8">
        <f>ROUND(Table1[[#This Row],[pledged]]/Table1[[#This Row],[goal]],2)</f>
        <v>0</v>
      </c>
      <c r="Q1591" s="10">
        <f>IFERROR(Table1[[#This Row],[pledged]]/Table1[[#This Row],[backers_count]],0)</f>
        <v>0</v>
      </c>
      <c r="R1591" s="15">
        <f t="shared" si="48"/>
        <v>42256.984791666662</v>
      </c>
      <c r="S1591" s="15">
        <f t="shared" si="49"/>
        <v>42286.984791666662</v>
      </c>
      <c r="T1591">
        <f>YEAR(Table1[[#This Row],[Date Created Conversion]])</f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8">
        <f>ROUND(Table1[[#This Row],[pledged]]/Table1[[#This Row],[goal]],2)</f>
        <v>0.02</v>
      </c>
      <c r="Q1592" s="10">
        <f>IFERROR(Table1[[#This Row],[pledged]]/Table1[[#This Row],[backers_count]],0)</f>
        <v>510</v>
      </c>
      <c r="R1592" s="15">
        <f t="shared" si="48"/>
        <v>42240.857222222221</v>
      </c>
      <c r="S1592" s="15">
        <f t="shared" si="49"/>
        <v>42270.857222222221</v>
      </c>
      <c r="T1592">
        <f>YEAR(Table1[[#This Row],[Date Created Conversion]])</f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8">
        <f>ROUND(Table1[[#This Row],[pledged]]/Table1[[#This Row],[goal]],2)</f>
        <v>0.28999999999999998</v>
      </c>
      <c r="Q1593" s="10">
        <f>IFERROR(Table1[[#This Row],[pledged]]/Table1[[#This Row],[backers_count]],0)</f>
        <v>44.478260869565219</v>
      </c>
      <c r="R1593" s="15">
        <f t="shared" si="48"/>
        <v>42433.726168981477</v>
      </c>
      <c r="S1593" s="15">
        <f t="shared" si="49"/>
        <v>42463.68450231482</v>
      </c>
      <c r="T1593">
        <f>YEAR(Table1[[#This Row],[Date Created Conversion]])</f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8">
        <f>ROUND(Table1[[#This Row],[pledged]]/Table1[[#This Row],[goal]],2)</f>
        <v>0</v>
      </c>
      <c r="Q1594" s="10">
        <f>IFERROR(Table1[[#This Row],[pledged]]/Table1[[#This Row],[backers_count]],0)</f>
        <v>0</v>
      </c>
      <c r="R1594" s="15">
        <f t="shared" si="48"/>
        <v>42046.072743055556</v>
      </c>
      <c r="S1594" s="15">
        <f t="shared" si="49"/>
        <v>42091.031076388885</v>
      </c>
      <c r="T1594">
        <f>YEAR(Table1[[#This Row],[Date Created Conversion]])</f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8">
        <f>ROUND(Table1[[#This Row],[pledged]]/Table1[[#This Row],[goal]],2)</f>
        <v>0</v>
      </c>
      <c r="Q1595" s="10">
        <f>IFERROR(Table1[[#This Row],[pledged]]/Table1[[#This Row],[backers_count]],0)</f>
        <v>1</v>
      </c>
      <c r="R1595" s="15">
        <f t="shared" si="48"/>
        <v>42033.845543981486</v>
      </c>
      <c r="S1595" s="15">
        <f t="shared" si="49"/>
        <v>42063.845543981486</v>
      </c>
      <c r="T1595">
        <f>YEAR(Table1[[#This Row],[Date Created Conversion]])</f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8">
        <f>ROUND(Table1[[#This Row],[pledged]]/Table1[[#This Row],[goal]],2)</f>
        <v>0.21</v>
      </c>
      <c r="Q1596" s="10">
        <f>IFERROR(Table1[[#This Row],[pledged]]/Table1[[#This Row],[backers_count]],0)</f>
        <v>20.5</v>
      </c>
      <c r="R1596" s="15">
        <f t="shared" si="48"/>
        <v>42445.712754629625</v>
      </c>
      <c r="S1596" s="15">
        <f t="shared" si="49"/>
        <v>42505.681249999994</v>
      </c>
      <c r="T1596">
        <f>YEAR(Table1[[#This Row],[Date Created Conversion]])</f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8">
        <f>ROUND(Table1[[#This Row],[pledged]]/Table1[[#This Row],[goal]],2)</f>
        <v>0</v>
      </c>
      <c r="Q1597" s="10">
        <f>IFERROR(Table1[[#This Row],[pledged]]/Table1[[#This Row],[backers_count]],0)</f>
        <v>40</v>
      </c>
      <c r="R1597" s="15">
        <f t="shared" si="48"/>
        <v>41780.050092592595</v>
      </c>
      <c r="S1597" s="15">
        <f t="shared" si="49"/>
        <v>41808.842361111114</v>
      </c>
      <c r="T1597">
        <f>YEAR(Table1[[#This Row],[Date Created Conversion]])</f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8">
        <f>ROUND(Table1[[#This Row],[pledged]]/Table1[[#This Row],[goal]],2)</f>
        <v>0.02</v>
      </c>
      <c r="Q1598" s="10">
        <f>IFERROR(Table1[[#This Row],[pledged]]/Table1[[#This Row],[backers_count]],0)</f>
        <v>25</v>
      </c>
      <c r="R1598" s="15">
        <f t="shared" si="48"/>
        <v>41941.430196759262</v>
      </c>
      <c r="S1598" s="15">
        <f t="shared" si="49"/>
        <v>41986.471863425926</v>
      </c>
      <c r="T1598">
        <f>YEAR(Table1[[#This Row],[Date Created Conversion]])</f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8">
        <f>ROUND(Table1[[#This Row],[pledged]]/Table1[[#This Row],[goal]],2)</f>
        <v>0</v>
      </c>
      <c r="Q1599" s="10">
        <f>IFERROR(Table1[[#This Row],[pledged]]/Table1[[#This Row],[backers_count]],0)</f>
        <v>0</v>
      </c>
      <c r="R1599" s="15">
        <f t="shared" si="48"/>
        <v>42603.354131944448</v>
      </c>
      <c r="S1599" s="15">
        <f t="shared" si="49"/>
        <v>42633.354131944448</v>
      </c>
      <c r="T1599">
        <f>YEAR(Table1[[#This Row],[Date Created Conversion]])</f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8">
        <f>ROUND(Table1[[#This Row],[pledged]]/Table1[[#This Row],[goal]],2)</f>
        <v>0</v>
      </c>
      <c r="Q1600" s="10">
        <f>IFERROR(Table1[[#This Row],[pledged]]/Table1[[#This Row],[backers_count]],0)</f>
        <v>1</v>
      </c>
      <c r="R1600" s="15">
        <f t="shared" si="48"/>
        <v>42151.667337962965</v>
      </c>
      <c r="S1600" s="15">
        <f t="shared" si="49"/>
        <v>42211.667337962965</v>
      </c>
      <c r="T1600">
        <f>YEAR(Table1[[#This Row],[Date Created Conversion]])</f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8">
        <f>ROUND(Table1[[#This Row],[pledged]]/Table1[[#This Row],[goal]],2)</f>
        <v>0</v>
      </c>
      <c r="Q1601" s="10">
        <f>IFERROR(Table1[[#This Row],[pledged]]/Table1[[#This Row],[backers_count]],0)</f>
        <v>0</v>
      </c>
      <c r="R1601" s="15">
        <f t="shared" si="48"/>
        <v>42438.53907407407</v>
      </c>
      <c r="S1601" s="15">
        <f t="shared" si="49"/>
        <v>42468.497407407413</v>
      </c>
      <c r="T1601">
        <f>YEAR(Table1[[#This Row],[Date Created Conversion]])</f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8">
        <f>ROUND(Table1[[#This Row],[pledged]]/Table1[[#This Row],[goal]],2)</f>
        <v>7.0000000000000007E-2</v>
      </c>
      <c r="Q1602" s="10">
        <f>IFERROR(Table1[[#This Row],[pledged]]/Table1[[#This Row],[backers_count]],0)</f>
        <v>40.777777777777779</v>
      </c>
      <c r="R1602" s="15">
        <f t="shared" ref="R1602:R1665" si="50">(((J1602/60)/60)/24)+DATE(1970,1,1)</f>
        <v>41791.057314814818</v>
      </c>
      <c r="S1602" s="15">
        <f t="shared" ref="S1602:S1665" si="51">(((I1602/60)/60)/24)+DATE(1970,1,1)</f>
        <v>41835.21597222222</v>
      </c>
      <c r="T1602">
        <f>YEAR(Table1[[#This Row],[Date Created Conversion]])</f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8">
        <f>ROUND(Table1[[#This Row],[pledged]]/Table1[[#This Row],[goal]],2)</f>
        <v>1.08</v>
      </c>
      <c r="Q1603" s="10">
        <f>IFERROR(Table1[[#This Row],[pledged]]/Table1[[#This Row],[backers_count]],0)</f>
        <v>48.325535714285714</v>
      </c>
      <c r="R1603" s="15">
        <f t="shared" si="50"/>
        <v>40638.092974537038</v>
      </c>
      <c r="S1603" s="15">
        <f t="shared" si="51"/>
        <v>40668.092974537038</v>
      </c>
      <c r="T1603">
        <f>YEAR(Table1[[#This Row],[Date Created Conversion]])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8">
        <f>ROUND(Table1[[#This Row],[pledged]]/Table1[[#This Row],[goal]],2)</f>
        <v>1</v>
      </c>
      <c r="Q1604" s="10">
        <f>IFERROR(Table1[[#This Row],[pledged]]/Table1[[#This Row],[backers_count]],0)</f>
        <v>46.953125</v>
      </c>
      <c r="R1604" s="15">
        <f t="shared" si="50"/>
        <v>40788.297650462962</v>
      </c>
      <c r="S1604" s="15">
        <f t="shared" si="51"/>
        <v>40830.958333333336</v>
      </c>
      <c r="T1604">
        <f>YEAR(Table1[[#This Row],[Date Created Conversion]])</f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8">
        <f>ROUND(Table1[[#This Row],[pledged]]/Table1[[#This Row],[goal]],2)</f>
        <v>1</v>
      </c>
      <c r="Q1605" s="10">
        <f>IFERROR(Table1[[#This Row],[pledged]]/Table1[[#This Row],[backers_count]],0)</f>
        <v>66.688666666666663</v>
      </c>
      <c r="R1605" s="15">
        <f t="shared" si="50"/>
        <v>40876.169664351852</v>
      </c>
      <c r="S1605" s="15">
        <f t="shared" si="51"/>
        <v>40936.169664351852</v>
      </c>
      <c r="T1605">
        <f>YEAR(Table1[[#This Row],[Date Created Conversion]])</f>
        <v>2011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8">
        <f>ROUND(Table1[[#This Row],[pledged]]/Table1[[#This Row],[goal]],2)</f>
        <v>1.22</v>
      </c>
      <c r="Q1606" s="10">
        <f>IFERROR(Table1[[#This Row],[pledged]]/Table1[[#This Row],[backers_count]],0)</f>
        <v>48.842857142857142</v>
      </c>
      <c r="R1606" s="15">
        <f t="shared" si="50"/>
        <v>40945.845312500001</v>
      </c>
      <c r="S1606" s="15">
        <f t="shared" si="51"/>
        <v>40985.80364583333</v>
      </c>
      <c r="T1606">
        <f>YEAR(Table1[[#This Row],[Date Created Conversion]])</f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8">
        <f>ROUND(Table1[[#This Row],[pledged]]/Table1[[#This Row],[goal]],2)</f>
        <v>1.01</v>
      </c>
      <c r="Q1607" s="10">
        <f>IFERROR(Table1[[#This Row],[pledged]]/Table1[[#This Row],[backers_count]],0)</f>
        <v>137.30909090909091</v>
      </c>
      <c r="R1607" s="15">
        <f t="shared" si="50"/>
        <v>40747.012881944444</v>
      </c>
      <c r="S1607" s="15">
        <f t="shared" si="51"/>
        <v>40756.291666666664</v>
      </c>
      <c r="T1607">
        <f>YEAR(Table1[[#This Row],[Date Created Conversion]])</f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8">
        <f>ROUND(Table1[[#This Row],[pledged]]/Table1[[#This Row],[goal]],2)</f>
        <v>1.01</v>
      </c>
      <c r="Q1608" s="10">
        <f>IFERROR(Table1[[#This Row],[pledged]]/Table1[[#This Row],[backers_count]],0)</f>
        <v>87.829673913043479</v>
      </c>
      <c r="R1608" s="15">
        <f t="shared" si="50"/>
        <v>40536.111550925925</v>
      </c>
      <c r="S1608" s="15">
        <f t="shared" si="51"/>
        <v>40626.069884259261</v>
      </c>
      <c r="T1608">
        <f>YEAR(Table1[[#This Row],[Date Created Conversion]])</f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8">
        <f>ROUND(Table1[[#This Row],[pledged]]/Table1[[#This Row],[goal]],2)</f>
        <v>1.45</v>
      </c>
      <c r="Q1609" s="10">
        <f>IFERROR(Table1[[#This Row],[pledged]]/Table1[[#This Row],[backers_count]],0)</f>
        <v>70.785365853658533</v>
      </c>
      <c r="R1609" s="15">
        <f t="shared" si="50"/>
        <v>41053.80846064815</v>
      </c>
      <c r="S1609" s="15">
        <f t="shared" si="51"/>
        <v>41074.80846064815</v>
      </c>
      <c r="T1609">
        <f>YEAR(Table1[[#This Row],[Date Created Conversion]])</f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8">
        <f>ROUND(Table1[[#This Row],[pledged]]/Table1[[#This Row],[goal]],2)</f>
        <v>1.01</v>
      </c>
      <c r="Q1610" s="10">
        <f>IFERROR(Table1[[#This Row],[pledged]]/Table1[[#This Row],[backers_count]],0)</f>
        <v>52.826086956521742</v>
      </c>
      <c r="R1610" s="15">
        <f t="shared" si="50"/>
        <v>41607.83085648148</v>
      </c>
      <c r="S1610" s="15">
        <f t="shared" si="51"/>
        <v>41640.226388888892</v>
      </c>
      <c r="T1610">
        <f>YEAR(Table1[[#This Row],[Date Created Conversion]])</f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8">
        <f>ROUND(Table1[[#This Row],[pledged]]/Table1[[#This Row],[goal]],2)</f>
        <v>1.18</v>
      </c>
      <c r="Q1611" s="10">
        <f>IFERROR(Table1[[#This Row],[pledged]]/Table1[[#This Row],[backers_count]],0)</f>
        <v>443.75</v>
      </c>
      <c r="R1611" s="15">
        <f t="shared" si="50"/>
        <v>40796.001261574071</v>
      </c>
      <c r="S1611" s="15">
        <f t="shared" si="51"/>
        <v>40849.333333333336</v>
      </c>
      <c r="T1611">
        <f>YEAR(Table1[[#This Row],[Date Created Conversion]])</f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8">
        <f>ROUND(Table1[[#This Row],[pledged]]/Table1[[#This Row],[goal]],2)</f>
        <v>2.72</v>
      </c>
      <c r="Q1612" s="10">
        <f>IFERROR(Table1[[#This Row],[pledged]]/Table1[[#This Row],[backers_count]],0)</f>
        <v>48.544642857142854</v>
      </c>
      <c r="R1612" s="15">
        <f t="shared" si="50"/>
        <v>41228.924884259257</v>
      </c>
      <c r="S1612" s="15">
        <f t="shared" si="51"/>
        <v>41258.924884259257</v>
      </c>
      <c r="T1612">
        <f>YEAR(Table1[[#This Row],[Date Created Conversion]])</f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8">
        <f>ROUND(Table1[[#This Row],[pledged]]/Table1[[#This Row],[goal]],2)</f>
        <v>1.25</v>
      </c>
      <c r="Q1613" s="10">
        <f>IFERROR(Table1[[#This Row],[pledged]]/Table1[[#This Row],[backers_count]],0)</f>
        <v>37.074074074074076</v>
      </c>
      <c r="R1613" s="15">
        <f t="shared" si="50"/>
        <v>41409.00037037037</v>
      </c>
      <c r="S1613" s="15">
        <f t="shared" si="51"/>
        <v>41430.00037037037</v>
      </c>
      <c r="T1613">
        <f>YEAR(Table1[[#This Row],[Date Created Conversion]])</f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8">
        <f>ROUND(Table1[[#This Row],[pledged]]/Table1[[#This Row],[goal]],2)</f>
        <v>1.1000000000000001</v>
      </c>
      <c r="Q1614" s="10">
        <f>IFERROR(Table1[[#This Row],[pledged]]/Table1[[#This Row],[backers_count]],0)</f>
        <v>50</v>
      </c>
      <c r="R1614" s="15">
        <f t="shared" si="50"/>
        <v>41246.874814814815</v>
      </c>
      <c r="S1614" s="15">
        <f t="shared" si="51"/>
        <v>41276.874814814815</v>
      </c>
      <c r="T1614">
        <f>YEAR(Table1[[#This Row],[Date Created Conversion]])</f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8">
        <f>ROUND(Table1[[#This Row],[pledged]]/Table1[[#This Row],[goal]],2)</f>
        <v>1.02</v>
      </c>
      <c r="Q1615" s="10">
        <f>IFERROR(Table1[[#This Row],[pledged]]/Table1[[#This Row],[backers_count]],0)</f>
        <v>39.03846153846154</v>
      </c>
      <c r="R1615" s="15">
        <f t="shared" si="50"/>
        <v>41082.069467592592</v>
      </c>
      <c r="S1615" s="15">
        <f t="shared" si="51"/>
        <v>41112.069467592592</v>
      </c>
      <c r="T1615">
        <f>YEAR(Table1[[#This Row],[Date Created Conversion]])</f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8">
        <f>ROUND(Table1[[#This Row],[pledged]]/Table1[[#This Row],[goal]],2)</f>
        <v>1.03</v>
      </c>
      <c r="Q1616" s="10">
        <f>IFERROR(Table1[[#This Row],[pledged]]/Table1[[#This Row],[backers_count]],0)</f>
        <v>66.688311688311686</v>
      </c>
      <c r="R1616" s="15">
        <f t="shared" si="50"/>
        <v>41794.981122685182</v>
      </c>
      <c r="S1616" s="15">
        <f t="shared" si="51"/>
        <v>41854.708333333336</v>
      </c>
      <c r="T1616">
        <f>YEAR(Table1[[#This Row],[Date Created Conversion]])</f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8">
        <f>ROUND(Table1[[#This Row],[pledged]]/Table1[[#This Row],[goal]],2)</f>
        <v>1.1399999999999999</v>
      </c>
      <c r="Q1617" s="10">
        <f>IFERROR(Table1[[#This Row],[pledged]]/Table1[[#This Row],[backers_count]],0)</f>
        <v>67.132352941176464</v>
      </c>
      <c r="R1617" s="15">
        <f t="shared" si="50"/>
        <v>40845.050879629627</v>
      </c>
      <c r="S1617" s="15">
        <f t="shared" si="51"/>
        <v>40890.092546296299</v>
      </c>
      <c r="T1617">
        <f>YEAR(Table1[[#This Row],[Date Created Conversion]])</f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8">
        <f>ROUND(Table1[[#This Row],[pledged]]/Table1[[#This Row],[goal]],2)</f>
        <v>1.04</v>
      </c>
      <c r="Q1618" s="10">
        <f>IFERROR(Table1[[#This Row],[pledged]]/Table1[[#This Row],[backers_count]],0)</f>
        <v>66.369426751592357</v>
      </c>
      <c r="R1618" s="15">
        <f t="shared" si="50"/>
        <v>41194.715520833335</v>
      </c>
      <c r="S1618" s="15">
        <f t="shared" si="51"/>
        <v>41235.916666666664</v>
      </c>
      <c r="T1618">
        <f>YEAR(Table1[[#This Row],[Date Created Conversion]])</f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8">
        <f>ROUND(Table1[[#This Row],[pledged]]/Table1[[#This Row],[goal]],2)</f>
        <v>1.46</v>
      </c>
      <c r="Q1619" s="10">
        <f>IFERROR(Table1[[#This Row],[pledged]]/Table1[[#This Row],[backers_count]],0)</f>
        <v>64.620253164556956</v>
      </c>
      <c r="R1619" s="15">
        <f t="shared" si="50"/>
        <v>41546.664212962962</v>
      </c>
      <c r="S1619" s="15">
        <f t="shared" si="51"/>
        <v>41579.791666666664</v>
      </c>
      <c r="T1619">
        <f>YEAR(Table1[[#This Row],[Date Created Conversion]])</f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8">
        <f>ROUND(Table1[[#This Row],[pledged]]/Table1[[#This Row],[goal]],2)</f>
        <v>1.05</v>
      </c>
      <c r="Q1620" s="10">
        <f>IFERROR(Table1[[#This Row],[pledged]]/Table1[[#This Row],[backers_count]],0)</f>
        <v>58.370370370370374</v>
      </c>
      <c r="R1620" s="15">
        <f t="shared" si="50"/>
        <v>41301.654340277775</v>
      </c>
      <c r="S1620" s="15">
        <f t="shared" si="51"/>
        <v>41341.654340277775</v>
      </c>
      <c r="T1620">
        <f>YEAR(Table1[[#This Row],[Date Created Conversion]])</f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8">
        <f>ROUND(Table1[[#This Row],[pledged]]/Table1[[#This Row],[goal]],2)</f>
        <v>1.33</v>
      </c>
      <c r="Q1621" s="10">
        <f>IFERROR(Table1[[#This Row],[pledged]]/Table1[[#This Row],[backers_count]],0)</f>
        <v>86.956521739130437</v>
      </c>
      <c r="R1621" s="15">
        <f t="shared" si="50"/>
        <v>41876.18618055556</v>
      </c>
      <c r="S1621" s="15">
        <f t="shared" si="51"/>
        <v>41897.18618055556</v>
      </c>
      <c r="T1621">
        <f>YEAR(Table1[[#This Row],[Date Created Conversion]])</f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8">
        <f>ROUND(Table1[[#This Row],[pledged]]/Table1[[#This Row],[goal]],2)</f>
        <v>1.1299999999999999</v>
      </c>
      <c r="Q1622" s="10">
        <f>IFERROR(Table1[[#This Row],[pledged]]/Table1[[#This Row],[backers_count]],0)</f>
        <v>66.470588235294116</v>
      </c>
      <c r="R1622" s="15">
        <f t="shared" si="50"/>
        <v>41321.339583333334</v>
      </c>
      <c r="S1622" s="15">
        <f t="shared" si="51"/>
        <v>41328.339583333334</v>
      </c>
      <c r="T1622">
        <f>YEAR(Table1[[#This Row],[Date Created Conversion]])</f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8">
        <f>ROUND(Table1[[#This Row],[pledged]]/Table1[[#This Row],[goal]],2)</f>
        <v>1.21</v>
      </c>
      <c r="Q1623" s="10">
        <f>IFERROR(Table1[[#This Row],[pledged]]/Table1[[#This Row],[backers_count]],0)</f>
        <v>163.78378378378378</v>
      </c>
      <c r="R1623" s="15">
        <f t="shared" si="50"/>
        <v>41003.60665509259</v>
      </c>
      <c r="S1623" s="15">
        <f t="shared" si="51"/>
        <v>41057.165972222225</v>
      </c>
      <c r="T1623">
        <f>YEAR(Table1[[#This Row],[Date Created Conversion]])</f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8">
        <f>ROUND(Table1[[#This Row],[pledged]]/Table1[[#This Row],[goal]],2)</f>
        <v>1.02</v>
      </c>
      <c r="Q1624" s="10">
        <f>IFERROR(Table1[[#This Row],[pledged]]/Table1[[#This Row],[backers_count]],0)</f>
        <v>107.98461538461538</v>
      </c>
      <c r="R1624" s="15">
        <f t="shared" si="50"/>
        <v>41950.29483796296</v>
      </c>
      <c r="S1624" s="15">
        <f t="shared" si="51"/>
        <v>41990.332638888889</v>
      </c>
      <c r="T1624">
        <f>YEAR(Table1[[#This Row],[Date Created Conversion]])</f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8">
        <f>ROUND(Table1[[#This Row],[pledged]]/Table1[[#This Row],[goal]],2)</f>
        <v>1.01</v>
      </c>
      <c r="Q1625" s="10">
        <f>IFERROR(Table1[[#This Row],[pledged]]/Table1[[#This Row],[backers_count]],0)</f>
        <v>42.111111111111114</v>
      </c>
      <c r="R1625" s="15">
        <f t="shared" si="50"/>
        <v>41453.688530092593</v>
      </c>
      <c r="S1625" s="15">
        <f t="shared" si="51"/>
        <v>41513.688530092593</v>
      </c>
      <c r="T1625">
        <f>YEAR(Table1[[#This Row],[Date Created Conversion]])</f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8">
        <f>ROUND(Table1[[#This Row],[pledged]]/Table1[[#This Row],[goal]],2)</f>
        <v>1.18</v>
      </c>
      <c r="Q1626" s="10">
        <f>IFERROR(Table1[[#This Row],[pledged]]/Table1[[#This Row],[backers_count]],0)</f>
        <v>47.2</v>
      </c>
      <c r="R1626" s="15">
        <f t="shared" si="50"/>
        <v>41243.367303240739</v>
      </c>
      <c r="S1626" s="15">
        <f t="shared" si="51"/>
        <v>41283.367303240739</v>
      </c>
      <c r="T1626">
        <f>YEAR(Table1[[#This Row],[Date Created Conversion]])</f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8">
        <f>ROUND(Table1[[#This Row],[pledged]]/Table1[[#This Row],[goal]],2)</f>
        <v>1.55</v>
      </c>
      <c r="Q1627" s="10">
        <f>IFERROR(Table1[[#This Row],[pledged]]/Table1[[#This Row],[backers_count]],0)</f>
        <v>112.01923076923077</v>
      </c>
      <c r="R1627" s="15">
        <f t="shared" si="50"/>
        <v>41135.699687500004</v>
      </c>
      <c r="S1627" s="15">
        <f t="shared" si="51"/>
        <v>41163.699687500004</v>
      </c>
      <c r="T1627">
        <f>YEAR(Table1[[#This Row],[Date Created Conversion]])</f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8">
        <f>ROUND(Table1[[#This Row],[pledged]]/Table1[[#This Row],[goal]],2)</f>
        <v>1.01</v>
      </c>
      <c r="Q1628" s="10">
        <f>IFERROR(Table1[[#This Row],[pledged]]/Table1[[#This Row],[backers_count]],0)</f>
        <v>74.953703703703709</v>
      </c>
      <c r="R1628" s="15">
        <f t="shared" si="50"/>
        <v>41579.847997685189</v>
      </c>
      <c r="S1628" s="15">
        <f t="shared" si="51"/>
        <v>41609.889664351853</v>
      </c>
      <c r="T1628">
        <f>YEAR(Table1[[#This Row],[Date Created Conversion]])</f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8">
        <f>ROUND(Table1[[#This Row],[pledged]]/Table1[[#This Row],[goal]],2)</f>
        <v>1.17</v>
      </c>
      <c r="Q1629" s="10">
        <f>IFERROR(Table1[[#This Row],[pledged]]/Table1[[#This Row],[backers_count]],0)</f>
        <v>61.578947368421055</v>
      </c>
      <c r="R1629" s="15">
        <f t="shared" si="50"/>
        <v>41205.707048611112</v>
      </c>
      <c r="S1629" s="15">
        <f t="shared" si="51"/>
        <v>41239.207638888889</v>
      </c>
      <c r="T1629">
        <f>YEAR(Table1[[#This Row],[Date Created Conversion]])</f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8">
        <f>ROUND(Table1[[#This Row],[pledged]]/Table1[[#This Row],[goal]],2)</f>
        <v>1.01</v>
      </c>
      <c r="Q1630" s="10">
        <f>IFERROR(Table1[[#This Row],[pledged]]/Table1[[#This Row],[backers_count]],0)</f>
        <v>45.875</v>
      </c>
      <c r="R1630" s="15">
        <f t="shared" si="50"/>
        <v>41774.737060185187</v>
      </c>
      <c r="S1630" s="15">
        <f t="shared" si="51"/>
        <v>41807.737060185187</v>
      </c>
      <c r="T1630">
        <f>YEAR(Table1[[#This Row],[Date Created Conversion]])</f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8">
        <f>ROUND(Table1[[#This Row],[pledged]]/Table1[[#This Row],[goal]],2)</f>
        <v>1.04</v>
      </c>
      <c r="Q1631" s="10">
        <f>IFERROR(Table1[[#This Row],[pledged]]/Table1[[#This Row],[backers_count]],0)</f>
        <v>75.853658536585371</v>
      </c>
      <c r="R1631" s="15">
        <f t="shared" si="50"/>
        <v>41645.867280092592</v>
      </c>
      <c r="S1631" s="15">
        <f t="shared" si="51"/>
        <v>41690.867280092592</v>
      </c>
      <c r="T1631">
        <f>YEAR(Table1[[#This Row],[Date Created Conversion]])</f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8">
        <f>ROUND(Table1[[#This Row],[pledged]]/Table1[[#This Row],[goal]],2)</f>
        <v>2.65</v>
      </c>
      <c r="Q1632" s="10">
        <f>IFERROR(Table1[[#This Row],[pledged]]/Table1[[#This Row],[backers_count]],0)</f>
        <v>84.206349206349202</v>
      </c>
      <c r="R1632" s="15">
        <f t="shared" si="50"/>
        <v>40939.837673611109</v>
      </c>
      <c r="S1632" s="15">
        <f t="shared" si="51"/>
        <v>40970.290972222225</v>
      </c>
      <c r="T1632">
        <f>YEAR(Table1[[#This Row],[Date Created Conversion]])</f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8">
        <f>ROUND(Table1[[#This Row],[pledged]]/Table1[[#This Row],[goal]],2)</f>
        <v>1.56</v>
      </c>
      <c r="Q1633" s="10">
        <f>IFERROR(Table1[[#This Row],[pledged]]/Table1[[#This Row],[backers_count]],0)</f>
        <v>117.22556390977444</v>
      </c>
      <c r="R1633" s="15">
        <f t="shared" si="50"/>
        <v>41164.859502314815</v>
      </c>
      <c r="S1633" s="15">
        <f t="shared" si="51"/>
        <v>41194.859502314815</v>
      </c>
      <c r="T1633">
        <f>YEAR(Table1[[#This Row],[Date Created Conversion]])</f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8">
        <f>ROUND(Table1[[#This Row],[pledged]]/Table1[[#This Row],[goal]],2)</f>
        <v>1.02</v>
      </c>
      <c r="Q1634" s="10">
        <f>IFERROR(Table1[[#This Row],[pledged]]/Table1[[#This Row],[backers_count]],0)</f>
        <v>86.489361702127653</v>
      </c>
      <c r="R1634" s="15">
        <f t="shared" si="50"/>
        <v>40750.340902777774</v>
      </c>
      <c r="S1634" s="15">
        <f t="shared" si="51"/>
        <v>40810.340902777774</v>
      </c>
      <c r="T1634">
        <f>YEAR(Table1[[#This Row],[Date Created Conversion]])</f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8">
        <f>ROUND(Table1[[#This Row],[pledged]]/Table1[[#This Row],[goal]],2)</f>
        <v>1</v>
      </c>
      <c r="Q1635" s="10">
        <f>IFERROR(Table1[[#This Row],[pledged]]/Table1[[#This Row],[backers_count]],0)</f>
        <v>172.41379310344828</v>
      </c>
      <c r="R1635" s="15">
        <f t="shared" si="50"/>
        <v>40896.883750000001</v>
      </c>
      <c r="S1635" s="15">
        <f t="shared" si="51"/>
        <v>40924.208333333336</v>
      </c>
      <c r="T1635">
        <f>YEAR(Table1[[#This Row],[Date Created Conversion]])</f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8">
        <f>ROUND(Table1[[#This Row],[pledged]]/Table1[[#This Row],[goal]],2)</f>
        <v>1.01</v>
      </c>
      <c r="Q1636" s="10">
        <f>IFERROR(Table1[[#This Row],[pledged]]/Table1[[#This Row],[backers_count]],0)</f>
        <v>62.8125</v>
      </c>
      <c r="R1636" s="15">
        <f t="shared" si="50"/>
        <v>40658.189826388887</v>
      </c>
      <c r="S1636" s="15">
        <f t="shared" si="51"/>
        <v>40696.249305555553</v>
      </c>
      <c r="T1636">
        <f>YEAR(Table1[[#This Row],[Date Created Conversion]])</f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8">
        <f>ROUND(Table1[[#This Row],[pledged]]/Table1[[#This Row],[goal]],2)</f>
        <v>1.25</v>
      </c>
      <c r="Q1637" s="10">
        <f>IFERROR(Table1[[#This Row],[pledged]]/Table1[[#This Row],[backers_count]],0)</f>
        <v>67.729729729729726</v>
      </c>
      <c r="R1637" s="15">
        <f t="shared" si="50"/>
        <v>42502.868761574078</v>
      </c>
      <c r="S1637" s="15">
        <f t="shared" si="51"/>
        <v>42562.868761574078</v>
      </c>
      <c r="T1637">
        <f>YEAR(Table1[[#This Row],[Date Created Conversion]])</f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8">
        <f>ROUND(Table1[[#This Row],[pledged]]/Table1[[#This Row],[goal]],2)</f>
        <v>1.04</v>
      </c>
      <c r="Q1638" s="10">
        <f>IFERROR(Table1[[#This Row],[pledged]]/Table1[[#This Row],[backers_count]],0)</f>
        <v>53.5632183908046</v>
      </c>
      <c r="R1638" s="15">
        <f t="shared" si="50"/>
        <v>40663.08666666667</v>
      </c>
      <c r="S1638" s="15">
        <f t="shared" si="51"/>
        <v>40706.166666666664</v>
      </c>
      <c r="T1638">
        <f>YEAR(Table1[[#This Row],[Date Created Conversion]])</f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8">
        <f>ROUND(Table1[[#This Row],[pledged]]/Table1[[#This Row],[goal]],2)</f>
        <v>1.04</v>
      </c>
      <c r="Q1639" s="10">
        <f>IFERROR(Table1[[#This Row],[pledged]]/Table1[[#This Row],[backers_count]],0)</f>
        <v>34.6</v>
      </c>
      <c r="R1639" s="15">
        <f t="shared" si="50"/>
        <v>40122.751620370371</v>
      </c>
      <c r="S1639" s="15">
        <f t="shared" si="51"/>
        <v>40178.98541666667</v>
      </c>
      <c r="T1639">
        <f>YEAR(Table1[[#This Row],[Date Created Conversion]])</f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8">
        <f>ROUND(Table1[[#This Row],[pledged]]/Table1[[#This Row],[goal]],2)</f>
        <v>1.05</v>
      </c>
      <c r="Q1640" s="10">
        <f>IFERROR(Table1[[#This Row],[pledged]]/Table1[[#This Row],[backers_count]],0)</f>
        <v>38.888888888888886</v>
      </c>
      <c r="R1640" s="15">
        <f t="shared" si="50"/>
        <v>41288.68712962963</v>
      </c>
      <c r="S1640" s="15">
        <f t="shared" si="51"/>
        <v>41333.892361111109</v>
      </c>
      <c r="T1640">
        <f>YEAR(Table1[[#This Row],[Date Created Conversion]])</f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8">
        <f>ROUND(Table1[[#This Row],[pledged]]/Table1[[#This Row],[goal]],2)</f>
        <v>1</v>
      </c>
      <c r="Q1641" s="10">
        <f>IFERROR(Table1[[#This Row],[pledged]]/Table1[[#This Row],[backers_count]],0)</f>
        <v>94.736842105263165</v>
      </c>
      <c r="R1641" s="15">
        <f t="shared" si="50"/>
        <v>40941.652372685188</v>
      </c>
      <c r="S1641" s="15">
        <f t="shared" si="51"/>
        <v>40971.652372685188</v>
      </c>
      <c r="T1641">
        <f>YEAR(Table1[[#This Row],[Date Created Conversion]])</f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8">
        <f>ROUND(Table1[[#This Row],[pledged]]/Table1[[#This Row],[goal]],2)</f>
        <v>1.7</v>
      </c>
      <c r="Q1642" s="10">
        <f>IFERROR(Table1[[#This Row],[pledged]]/Table1[[#This Row],[backers_count]],0)</f>
        <v>39.967058823529413</v>
      </c>
      <c r="R1642" s="15">
        <f t="shared" si="50"/>
        <v>40379.23096064815</v>
      </c>
      <c r="S1642" s="15">
        <f t="shared" si="51"/>
        <v>40393.082638888889</v>
      </c>
      <c r="T1642">
        <f>YEAR(Table1[[#This Row],[Date Created Conversion]])</f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8">
        <f>ROUND(Table1[[#This Row],[pledged]]/Table1[[#This Row],[goal]],2)</f>
        <v>1.01</v>
      </c>
      <c r="Q1643" s="10">
        <f>IFERROR(Table1[[#This Row],[pledged]]/Table1[[#This Row],[backers_count]],0)</f>
        <v>97.5</v>
      </c>
      <c r="R1643" s="15">
        <f t="shared" si="50"/>
        <v>41962.596574074079</v>
      </c>
      <c r="S1643" s="15">
        <f t="shared" si="51"/>
        <v>41992.596574074079</v>
      </c>
      <c r="T1643">
        <f>YEAR(Table1[[#This Row],[Date Created Conversion]])</f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8">
        <f>ROUND(Table1[[#This Row],[pledged]]/Table1[[#This Row],[goal]],2)</f>
        <v>1</v>
      </c>
      <c r="Q1644" s="10">
        <f>IFERROR(Table1[[#This Row],[pledged]]/Table1[[#This Row],[backers_count]],0)</f>
        <v>42.857142857142854</v>
      </c>
      <c r="R1644" s="15">
        <f t="shared" si="50"/>
        <v>40688.024618055555</v>
      </c>
      <c r="S1644" s="15">
        <f t="shared" si="51"/>
        <v>40708.024618055555</v>
      </c>
      <c r="T1644">
        <f>YEAR(Table1[[#This Row],[Date Created Conversion]])</f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8">
        <f>ROUND(Table1[[#This Row],[pledged]]/Table1[[#This Row],[goal]],2)</f>
        <v>1.25</v>
      </c>
      <c r="Q1645" s="10">
        <f>IFERROR(Table1[[#This Row],[pledged]]/Table1[[#This Row],[backers_count]],0)</f>
        <v>168.51351351351352</v>
      </c>
      <c r="R1645" s="15">
        <f t="shared" si="50"/>
        <v>41146.824212962965</v>
      </c>
      <c r="S1645" s="15">
        <f t="shared" si="51"/>
        <v>41176.824212962965</v>
      </c>
      <c r="T1645">
        <f>YEAR(Table1[[#This Row],[Date Created Conversion]])</f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8">
        <f>ROUND(Table1[[#This Row],[pledged]]/Table1[[#This Row],[goal]],2)</f>
        <v>1.1000000000000001</v>
      </c>
      <c r="Q1646" s="10">
        <f>IFERROR(Table1[[#This Row],[pledged]]/Table1[[#This Row],[backers_count]],0)</f>
        <v>85.546875</v>
      </c>
      <c r="R1646" s="15">
        <f t="shared" si="50"/>
        <v>41175.05972222222</v>
      </c>
      <c r="S1646" s="15">
        <f t="shared" si="51"/>
        <v>41235.101388888892</v>
      </c>
      <c r="T1646">
        <f>YEAR(Table1[[#This Row],[Date Created Conversion]])</f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8">
        <f>ROUND(Table1[[#This Row],[pledged]]/Table1[[#This Row],[goal]],2)</f>
        <v>1.1100000000000001</v>
      </c>
      <c r="Q1647" s="10">
        <f>IFERROR(Table1[[#This Row],[pledged]]/Table1[[#This Row],[backers_count]],0)</f>
        <v>554</v>
      </c>
      <c r="R1647" s="15">
        <f t="shared" si="50"/>
        <v>41521.617361111108</v>
      </c>
      <c r="S1647" s="15">
        <f t="shared" si="51"/>
        <v>41535.617361111108</v>
      </c>
      <c r="T1647">
        <f>YEAR(Table1[[#This Row],[Date Created Conversion]])</f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8">
        <f>ROUND(Table1[[#This Row],[pledged]]/Table1[[#This Row],[goal]],2)</f>
        <v>1.1000000000000001</v>
      </c>
      <c r="Q1648" s="10">
        <f>IFERROR(Table1[[#This Row],[pledged]]/Table1[[#This Row],[backers_count]],0)</f>
        <v>26.554216867469879</v>
      </c>
      <c r="R1648" s="15">
        <f t="shared" si="50"/>
        <v>41833.450266203705</v>
      </c>
      <c r="S1648" s="15">
        <f t="shared" si="51"/>
        <v>41865.757638888892</v>
      </c>
      <c r="T1648">
        <f>YEAR(Table1[[#This Row],[Date Created Conversion]])</f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8">
        <f>ROUND(Table1[[#This Row],[pledged]]/Table1[[#This Row],[goal]],2)</f>
        <v>1.05</v>
      </c>
      <c r="Q1649" s="10">
        <f>IFERROR(Table1[[#This Row],[pledged]]/Table1[[#This Row],[backers_count]],0)</f>
        <v>113.82608695652173</v>
      </c>
      <c r="R1649" s="15">
        <f t="shared" si="50"/>
        <v>41039.409456018519</v>
      </c>
      <c r="S1649" s="15">
        <f t="shared" si="51"/>
        <v>41069.409456018519</v>
      </c>
      <c r="T1649">
        <f>YEAR(Table1[[#This Row],[Date Created Conversion]])</f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8">
        <f>ROUND(Table1[[#This Row],[pledged]]/Table1[[#This Row],[goal]],2)</f>
        <v>1.25</v>
      </c>
      <c r="Q1650" s="10">
        <f>IFERROR(Table1[[#This Row],[pledged]]/Table1[[#This Row],[backers_count]],0)</f>
        <v>32.011111111111113</v>
      </c>
      <c r="R1650" s="15">
        <f t="shared" si="50"/>
        <v>40592.704652777778</v>
      </c>
      <c r="S1650" s="15">
        <f t="shared" si="51"/>
        <v>40622.662986111114</v>
      </c>
      <c r="T1650">
        <f>YEAR(Table1[[#This Row],[Date Created Conversion]])</f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8">
        <f>ROUND(Table1[[#This Row],[pledged]]/Table1[[#This Row],[goal]],2)</f>
        <v>1.01</v>
      </c>
      <c r="Q1651" s="10">
        <f>IFERROR(Table1[[#This Row],[pledged]]/Table1[[#This Row],[backers_count]],0)</f>
        <v>47.189259259259259</v>
      </c>
      <c r="R1651" s="15">
        <f t="shared" si="50"/>
        <v>41737.684664351851</v>
      </c>
      <c r="S1651" s="15">
        <f t="shared" si="51"/>
        <v>41782.684664351851</v>
      </c>
      <c r="T1651">
        <f>YEAR(Table1[[#This Row],[Date Created Conversion]])</f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8">
        <f>ROUND(Table1[[#This Row],[pledged]]/Table1[[#This Row],[goal]],2)</f>
        <v>1.42</v>
      </c>
      <c r="Q1652" s="10">
        <f>IFERROR(Table1[[#This Row],[pledged]]/Table1[[#This Row],[backers_count]],0)</f>
        <v>88.46875</v>
      </c>
      <c r="R1652" s="15">
        <f t="shared" si="50"/>
        <v>41526.435613425929</v>
      </c>
      <c r="S1652" s="15">
        <f t="shared" si="51"/>
        <v>41556.435613425929</v>
      </c>
      <c r="T1652">
        <f>YEAR(Table1[[#This Row],[Date Created Conversion]])</f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8">
        <f>ROUND(Table1[[#This Row],[pledged]]/Table1[[#This Row],[goal]],2)</f>
        <v>1.01</v>
      </c>
      <c r="Q1653" s="10">
        <f>IFERROR(Table1[[#This Row],[pledged]]/Table1[[#This Row],[backers_count]],0)</f>
        <v>100.75</v>
      </c>
      <c r="R1653" s="15">
        <f t="shared" si="50"/>
        <v>40625.900694444441</v>
      </c>
      <c r="S1653" s="15">
        <f t="shared" si="51"/>
        <v>40659.290972222225</v>
      </c>
      <c r="T1653">
        <f>YEAR(Table1[[#This Row],[Date Created Conversion]])</f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8">
        <f>ROUND(Table1[[#This Row],[pledged]]/Table1[[#This Row],[goal]],2)</f>
        <v>1.01</v>
      </c>
      <c r="Q1654" s="10">
        <f>IFERROR(Table1[[#This Row],[pledged]]/Table1[[#This Row],[backers_count]],0)</f>
        <v>64.714285714285708</v>
      </c>
      <c r="R1654" s="15">
        <f t="shared" si="50"/>
        <v>41572.492974537039</v>
      </c>
      <c r="S1654" s="15">
        <f t="shared" si="51"/>
        <v>41602.534641203703</v>
      </c>
      <c r="T1654">
        <f>YEAR(Table1[[#This Row],[Date Created Conversion]])</f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8">
        <f>ROUND(Table1[[#This Row],[pledged]]/Table1[[#This Row],[goal]],2)</f>
        <v>1.74</v>
      </c>
      <c r="Q1655" s="10">
        <f>IFERROR(Table1[[#This Row],[pledged]]/Table1[[#This Row],[backers_count]],0)</f>
        <v>51.854285714285716</v>
      </c>
      <c r="R1655" s="15">
        <f t="shared" si="50"/>
        <v>40626.834444444445</v>
      </c>
      <c r="S1655" s="15">
        <f t="shared" si="51"/>
        <v>40657.834444444445</v>
      </c>
      <c r="T1655">
        <f>YEAR(Table1[[#This Row],[Date Created Conversion]])</f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8">
        <f>ROUND(Table1[[#This Row],[pledged]]/Table1[[#This Row],[goal]],2)</f>
        <v>1.2</v>
      </c>
      <c r="Q1656" s="10">
        <f>IFERROR(Table1[[#This Row],[pledged]]/Table1[[#This Row],[backers_count]],0)</f>
        <v>38.794117647058826</v>
      </c>
      <c r="R1656" s="15">
        <f t="shared" si="50"/>
        <v>40987.890740740739</v>
      </c>
      <c r="S1656" s="15">
        <f t="shared" si="51"/>
        <v>41017.890740740739</v>
      </c>
      <c r="T1656">
        <f>YEAR(Table1[[#This Row],[Date Created Conversion]])</f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8">
        <f>ROUND(Table1[[#This Row],[pledged]]/Table1[[#This Row],[goal]],2)</f>
        <v>1.43</v>
      </c>
      <c r="Q1657" s="10">
        <f>IFERROR(Table1[[#This Row],[pledged]]/Table1[[#This Row],[backers_count]],0)</f>
        <v>44.645833333333336</v>
      </c>
      <c r="R1657" s="15">
        <f t="shared" si="50"/>
        <v>40974.791898148149</v>
      </c>
      <c r="S1657" s="15">
        <f t="shared" si="51"/>
        <v>41004.750231481477</v>
      </c>
      <c r="T1657">
        <f>YEAR(Table1[[#This Row],[Date Created Conversion]])</f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8">
        <f>ROUND(Table1[[#This Row],[pledged]]/Table1[[#This Row],[goal]],2)</f>
        <v>1</v>
      </c>
      <c r="Q1658" s="10">
        <f>IFERROR(Table1[[#This Row],[pledged]]/Table1[[#This Row],[backers_count]],0)</f>
        <v>156.77333333333334</v>
      </c>
      <c r="R1658" s="15">
        <f t="shared" si="50"/>
        <v>41226.928842592592</v>
      </c>
      <c r="S1658" s="15">
        <f t="shared" si="51"/>
        <v>41256.928842592592</v>
      </c>
      <c r="T1658">
        <f>YEAR(Table1[[#This Row],[Date Created Conversion]])</f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8">
        <f>ROUND(Table1[[#This Row],[pledged]]/Table1[[#This Row],[goal]],2)</f>
        <v>1.05</v>
      </c>
      <c r="Q1659" s="10">
        <f>IFERROR(Table1[[#This Row],[pledged]]/Table1[[#This Row],[backers_count]],0)</f>
        <v>118.70339366515837</v>
      </c>
      <c r="R1659" s="15">
        <f t="shared" si="50"/>
        <v>41023.782037037039</v>
      </c>
      <c r="S1659" s="15">
        <f t="shared" si="51"/>
        <v>41053.782037037039</v>
      </c>
      <c r="T1659">
        <f>YEAR(Table1[[#This Row],[Date Created Conversion]])</f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8">
        <f>ROUND(Table1[[#This Row],[pledged]]/Table1[[#This Row],[goal]],2)</f>
        <v>1.32</v>
      </c>
      <c r="Q1660" s="10">
        <f>IFERROR(Table1[[#This Row],[pledged]]/Table1[[#This Row],[backers_count]],0)</f>
        <v>74.149532710280369</v>
      </c>
      <c r="R1660" s="15">
        <f t="shared" si="50"/>
        <v>41223.22184027778</v>
      </c>
      <c r="S1660" s="15">
        <f t="shared" si="51"/>
        <v>41261.597222222219</v>
      </c>
      <c r="T1660">
        <f>YEAR(Table1[[#This Row],[Date Created Conversion]])</f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8">
        <f>ROUND(Table1[[#This Row],[pledged]]/Table1[[#This Row],[goal]],2)</f>
        <v>1.1299999999999999</v>
      </c>
      <c r="Q1661" s="10">
        <f>IFERROR(Table1[[#This Row],[pledged]]/Table1[[#This Row],[backers_count]],0)</f>
        <v>12.533333333333333</v>
      </c>
      <c r="R1661" s="15">
        <f t="shared" si="50"/>
        <v>41596.913437499999</v>
      </c>
      <c r="S1661" s="15">
        <f t="shared" si="51"/>
        <v>41625.5</v>
      </c>
      <c r="T1661">
        <f>YEAR(Table1[[#This Row],[Date Created Conversion]])</f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8">
        <f>ROUND(Table1[[#This Row],[pledged]]/Table1[[#This Row],[goal]],2)</f>
        <v>12.54</v>
      </c>
      <c r="Q1662" s="10">
        <f>IFERROR(Table1[[#This Row],[pledged]]/Table1[[#This Row],[backers_count]],0)</f>
        <v>27.861111111111111</v>
      </c>
      <c r="R1662" s="15">
        <f t="shared" si="50"/>
        <v>42459.693865740745</v>
      </c>
      <c r="S1662" s="15">
        <f t="shared" si="51"/>
        <v>42490.915972222225</v>
      </c>
      <c r="T1662">
        <f>YEAR(Table1[[#This Row],[Date Created Conversion]])</f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8">
        <f>ROUND(Table1[[#This Row],[pledged]]/Table1[[#This Row],[goal]],2)</f>
        <v>1.03</v>
      </c>
      <c r="Q1663" s="10">
        <f>IFERROR(Table1[[#This Row],[pledged]]/Table1[[#This Row],[backers_count]],0)</f>
        <v>80.178217821782184</v>
      </c>
      <c r="R1663" s="15">
        <f t="shared" si="50"/>
        <v>42343.998043981483</v>
      </c>
      <c r="S1663" s="15">
        <f t="shared" si="51"/>
        <v>42386.875</v>
      </c>
      <c r="T1663">
        <f>YEAR(Table1[[#This Row],[Date Created Conversion]])</f>
        <v>2015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8">
        <f>ROUND(Table1[[#This Row],[pledged]]/Table1[[#This Row],[goal]],2)</f>
        <v>1.03</v>
      </c>
      <c r="Q1664" s="10">
        <f>IFERROR(Table1[[#This Row],[pledged]]/Table1[[#This Row],[backers_count]],0)</f>
        <v>132.43548387096774</v>
      </c>
      <c r="R1664" s="15">
        <f t="shared" si="50"/>
        <v>40848.198333333334</v>
      </c>
      <c r="S1664" s="15">
        <f t="shared" si="51"/>
        <v>40908.239999999998</v>
      </c>
      <c r="T1664">
        <f>YEAR(Table1[[#This Row],[Date Created Conversion]])</f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8">
        <f>ROUND(Table1[[#This Row],[pledged]]/Table1[[#This Row],[goal]],2)</f>
        <v>1.08</v>
      </c>
      <c r="Q1665" s="10">
        <f>IFERROR(Table1[[#This Row],[pledged]]/Table1[[#This Row],[backers_count]],0)</f>
        <v>33.75</v>
      </c>
      <c r="R1665" s="15">
        <f t="shared" si="50"/>
        <v>42006.02207175926</v>
      </c>
      <c r="S1665" s="15">
        <f t="shared" si="51"/>
        <v>42036.02207175926</v>
      </c>
      <c r="T1665">
        <f>YEAR(Table1[[#This Row],[Date Created Conversion]])</f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8">
        <f>ROUND(Table1[[#This Row],[pledged]]/Table1[[#This Row],[goal]],2)</f>
        <v>1.22</v>
      </c>
      <c r="Q1666" s="10">
        <f>IFERROR(Table1[[#This Row],[pledged]]/Table1[[#This Row],[backers_count]],0)</f>
        <v>34.384494382022467</v>
      </c>
      <c r="R1666" s="15">
        <f t="shared" ref="R1666:R1729" si="52">(((J1666/60)/60)/24)+DATE(1970,1,1)</f>
        <v>40939.761782407404</v>
      </c>
      <c r="S1666" s="15">
        <f t="shared" ref="S1666:S1729" si="53">(((I1666/60)/60)/24)+DATE(1970,1,1)</f>
        <v>40984.165972222225</v>
      </c>
      <c r="T1666">
        <f>YEAR(Table1[[#This Row],[Date Created Conversion]])</f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8">
        <f>ROUND(Table1[[#This Row],[pledged]]/Table1[[#This Row],[goal]],2)</f>
        <v>1.19</v>
      </c>
      <c r="Q1667" s="10">
        <f>IFERROR(Table1[[#This Row],[pledged]]/Table1[[#This Row],[backers_count]],0)</f>
        <v>44.956989247311824</v>
      </c>
      <c r="R1667" s="15">
        <f t="shared" si="52"/>
        <v>40564.649456018517</v>
      </c>
      <c r="S1667" s="15">
        <f t="shared" si="53"/>
        <v>40596.125</v>
      </c>
      <c r="T1667">
        <f>YEAR(Table1[[#This Row],[Date Created Conversion]])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8">
        <f>ROUND(Table1[[#This Row],[pledged]]/Table1[[#This Row],[goal]],2)</f>
        <v>1.61</v>
      </c>
      <c r="Q1668" s="10">
        <f>IFERROR(Table1[[#This Row],[pledged]]/Table1[[#This Row],[backers_count]],0)</f>
        <v>41.04081632653061</v>
      </c>
      <c r="R1668" s="15">
        <f t="shared" si="52"/>
        <v>41331.253159722226</v>
      </c>
      <c r="S1668" s="15">
        <f t="shared" si="53"/>
        <v>41361.211493055554</v>
      </c>
      <c r="T1668">
        <f>YEAR(Table1[[#This Row],[Date Created Conversion]])</f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8">
        <f>ROUND(Table1[[#This Row],[pledged]]/Table1[[#This Row],[goal]],2)</f>
        <v>1.27</v>
      </c>
      <c r="Q1669" s="10">
        <f>IFERROR(Table1[[#This Row],[pledged]]/Table1[[#This Row],[backers_count]],0)</f>
        <v>52.597560975609753</v>
      </c>
      <c r="R1669" s="15">
        <f t="shared" si="52"/>
        <v>41682.0705787037</v>
      </c>
      <c r="S1669" s="15">
        <f t="shared" si="53"/>
        <v>41709.290972222225</v>
      </c>
      <c r="T1669">
        <f>YEAR(Table1[[#This Row],[Date Created Conversion]])</f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8">
        <f>ROUND(Table1[[#This Row],[pledged]]/Table1[[#This Row],[goal]],2)</f>
        <v>1.03</v>
      </c>
      <c r="Q1670" s="10">
        <f>IFERROR(Table1[[#This Row],[pledged]]/Table1[[#This Row],[backers_count]],0)</f>
        <v>70.784482758620683</v>
      </c>
      <c r="R1670" s="15">
        <f t="shared" si="52"/>
        <v>40845.14975694444</v>
      </c>
      <c r="S1670" s="15">
        <f t="shared" si="53"/>
        <v>40875.191423611112</v>
      </c>
      <c r="T1670">
        <f>YEAR(Table1[[#This Row],[Date Created Conversion]])</f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8">
        <f>ROUND(Table1[[#This Row],[pledged]]/Table1[[#This Row],[goal]],2)</f>
        <v>1.4</v>
      </c>
      <c r="Q1671" s="10">
        <f>IFERROR(Table1[[#This Row],[pledged]]/Table1[[#This Row],[backers_count]],0)</f>
        <v>53.75</v>
      </c>
      <c r="R1671" s="15">
        <f t="shared" si="52"/>
        <v>42461.885138888887</v>
      </c>
      <c r="S1671" s="15">
        <f t="shared" si="53"/>
        <v>42521.885138888887</v>
      </c>
      <c r="T1671">
        <f>YEAR(Table1[[#This Row],[Date Created Conversion]])</f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8">
        <f>ROUND(Table1[[#This Row],[pledged]]/Table1[[#This Row],[goal]],2)</f>
        <v>1.03</v>
      </c>
      <c r="Q1672" s="10">
        <f>IFERROR(Table1[[#This Row],[pledged]]/Table1[[#This Row],[backers_count]],0)</f>
        <v>44.608695652173914</v>
      </c>
      <c r="R1672" s="15">
        <f t="shared" si="52"/>
        <v>40313.930543981485</v>
      </c>
      <c r="S1672" s="15">
        <f t="shared" si="53"/>
        <v>40364.166666666664</v>
      </c>
      <c r="T1672">
        <f>YEAR(Table1[[#This Row],[Date Created Conversion]])</f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8">
        <f>ROUND(Table1[[#This Row],[pledged]]/Table1[[#This Row],[goal]],2)</f>
        <v>1.01</v>
      </c>
      <c r="Q1673" s="10">
        <f>IFERROR(Table1[[#This Row],[pledged]]/Table1[[#This Row],[backers_count]],0)</f>
        <v>26.148961038961041</v>
      </c>
      <c r="R1673" s="15">
        <f t="shared" si="52"/>
        <v>42553.54414351852</v>
      </c>
      <c r="S1673" s="15">
        <f t="shared" si="53"/>
        <v>42583.54414351852</v>
      </c>
      <c r="T1673">
        <f>YEAR(Table1[[#This Row],[Date Created Conversion]])</f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8">
        <f>ROUND(Table1[[#This Row],[pledged]]/Table1[[#This Row],[goal]],2)</f>
        <v>1.1299999999999999</v>
      </c>
      <c r="Q1674" s="10">
        <f>IFERROR(Table1[[#This Row],[pledged]]/Table1[[#This Row],[backers_count]],0)</f>
        <v>39.183673469387756</v>
      </c>
      <c r="R1674" s="15">
        <f t="shared" si="52"/>
        <v>41034.656597222223</v>
      </c>
      <c r="S1674" s="15">
        <f t="shared" si="53"/>
        <v>41064.656597222223</v>
      </c>
      <c r="T1674">
        <f>YEAR(Table1[[#This Row],[Date Created Conversion]])</f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8">
        <f>ROUND(Table1[[#This Row],[pledged]]/Table1[[#This Row],[goal]],2)</f>
        <v>1.28</v>
      </c>
      <c r="Q1675" s="10">
        <f>IFERROR(Table1[[#This Row],[pledged]]/Table1[[#This Row],[backers_count]],0)</f>
        <v>45.593220338983052</v>
      </c>
      <c r="R1675" s="15">
        <f t="shared" si="52"/>
        <v>42039.878379629634</v>
      </c>
      <c r="S1675" s="15">
        <f t="shared" si="53"/>
        <v>42069.878379629634</v>
      </c>
      <c r="T1675">
        <f>YEAR(Table1[[#This Row],[Date Created Conversion]])</f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8">
        <f>ROUND(Table1[[#This Row],[pledged]]/Table1[[#This Row],[goal]],2)</f>
        <v>2.02</v>
      </c>
      <c r="Q1676" s="10">
        <f>IFERROR(Table1[[#This Row],[pledged]]/Table1[[#This Row],[backers_count]],0)</f>
        <v>89.247787610619469</v>
      </c>
      <c r="R1676" s="15">
        <f t="shared" si="52"/>
        <v>42569.605393518519</v>
      </c>
      <c r="S1676" s="15">
        <f t="shared" si="53"/>
        <v>42600.290972222225</v>
      </c>
      <c r="T1676">
        <f>YEAR(Table1[[#This Row],[Date Created Conversion]])</f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8">
        <f>ROUND(Table1[[#This Row],[pledged]]/Table1[[#This Row],[goal]],2)</f>
        <v>1.37</v>
      </c>
      <c r="Q1677" s="10">
        <f>IFERROR(Table1[[#This Row],[pledged]]/Table1[[#This Row],[backers_count]],0)</f>
        <v>40.416470588235299</v>
      </c>
      <c r="R1677" s="15">
        <f t="shared" si="52"/>
        <v>40802.733101851853</v>
      </c>
      <c r="S1677" s="15">
        <f t="shared" si="53"/>
        <v>40832.918749999997</v>
      </c>
      <c r="T1677">
        <f>YEAR(Table1[[#This Row],[Date Created Conversion]])</f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8">
        <f>ROUND(Table1[[#This Row],[pledged]]/Table1[[#This Row],[goal]],2)</f>
        <v>1.1499999999999999</v>
      </c>
      <c r="Q1678" s="10">
        <f>IFERROR(Table1[[#This Row],[pledged]]/Table1[[#This Row],[backers_count]],0)</f>
        <v>82.38095238095238</v>
      </c>
      <c r="R1678" s="15">
        <f t="shared" si="52"/>
        <v>40973.72623842593</v>
      </c>
      <c r="S1678" s="15">
        <f t="shared" si="53"/>
        <v>41020.165972222225</v>
      </c>
      <c r="T1678">
        <f>YEAR(Table1[[#This Row],[Date Created Conversion]])</f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8">
        <f>ROUND(Table1[[#This Row],[pledged]]/Table1[[#This Row],[goal]],2)</f>
        <v>1.1200000000000001</v>
      </c>
      <c r="Q1679" s="10">
        <f>IFERROR(Table1[[#This Row],[pledged]]/Table1[[#This Row],[backers_count]],0)</f>
        <v>159.52380952380952</v>
      </c>
      <c r="R1679" s="15">
        <f t="shared" si="52"/>
        <v>42416.407129629632</v>
      </c>
      <c r="S1679" s="15">
        <f t="shared" si="53"/>
        <v>42476.249305555553</v>
      </c>
      <c r="T1679">
        <f>YEAR(Table1[[#This Row],[Date Created Conversion]])</f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8">
        <f>ROUND(Table1[[#This Row],[pledged]]/Table1[[#This Row],[goal]],2)</f>
        <v>1.18</v>
      </c>
      <c r="Q1680" s="10">
        <f>IFERROR(Table1[[#This Row],[pledged]]/Table1[[#This Row],[backers_count]],0)</f>
        <v>36.244897959183675</v>
      </c>
      <c r="R1680" s="15">
        <f t="shared" si="52"/>
        <v>41662.854988425926</v>
      </c>
      <c r="S1680" s="15">
        <f t="shared" si="53"/>
        <v>41676.854988425926</v>
      </c>
      <c r="T1680">
        <f>YEAR(Table1[[#This Row],[Date Created Conversion]])</f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8">
        <f>ROUND(Table1[[#This Row],[pledged]]/Table1[[#This Row],[goal]],2)</f>
        <v>1.75</v>
      </c>
      <c r="Q1681" s="10">
        <f>IFERROR(Table1[[#This Row],[pledged]]/Table1[[#This Row],[backers_count]],0)</f>
        <v>62.5</v>
      </c>
      <c r="R1681" s="15">
        <f t="shared" si="52"/>
        <v>40723.068807870368</v>
      </c>
      <c r="S1681" s="15">
        <f t="shared" si="53"/>
        <v>40746.068807870368</v>
      </c>
      <c r="T1681">
        <f>YEAR(Table1[[#This Row],[Date Created Conversion]])</f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8">
        <f>ROUND(Table1[[#This Row],[pledged]]/Table1[[#This Row],[goal]],2)</f>
        <v>1.18</v>
      </c>
      <c r="Q1682" s="10">
        <f>IFERROR(Table1[[#This Row],[pledged]]/Table1[[#This Row],[backers_count]],0)</f>
        <v>47</v>
      </c>
      <c r="R1682" s="15">
        <f t="shared" si="52"/>
        <v>41802.757719907408</v>
      </c>
      <c r="S1682" s="15">
        <f t="shared" si="53"/>
        <v>41832.757719907408</v>
      </c>
      <c r="T1682">
        <f>YEAR(Table1[[#This Row],[Date Created Conversion]])</f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8">
        <f>ROUND(Table1[[#This Row],[pledged]]/Table1[[#This Row],[goal]],2)</f>
        <v>1.01</v>
      </c>
      <c r="Q1683" s="10">
        <f>IFERROR(Table1[[#This Row],[pledged]]/Table1[[#This Row],[backers_count]],0)</f>
        <v>74.575090497737563</v>
      </c>
      <c r="R1683" s="15">
        <f t="shared" si="52"/>
        <v>42774.121342592596</v>
      </c>
      <c r="S1683" s="15">
        <f t="shared" si="53"/>
        <v>42823.083333333328</v>
      </c>
      <c r="T1683">
        <f>YEAR(Table1[[#This Row],[Date Created Conversion]])</f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8">
        <f>ROUND(Table1[[#This Row],[pledged]]/Table1[[#This Row],[goal]],2)</f>
        <v>0</v>
      </c>
      <c r="Q1684" s="10">
        <f>IFERROR(Table1[[#This Row],[pledged]]/Table1[[#This Row],[backers_count]],0)</f>
        <v>0</v>
      </c>
      <c r="R1684" s="15">
        <f t="shared" si="52"/>
        <v>42779.21365740741</v>
      </c>
      <c r="S1684" s="15">
        <f t="shared" si="53"/>
        <v>42839.171990740739</v>
      </c>
      <c r="T1684">
        <f>YEAR(Table1[[#This Row],[Date Created Conversion]])</f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8">
        <f>ROUND(Table1[[#This Row],[pledged]]/Table1[[#This Row],[goal]],2)</f>
        <v>0.22</v>
      </c>
      <c r="Q1685" s="10">
        <f>IFERROR(Table1[[#This Row],[pledged]]/Table1[[#This Row],[backers_count]],0)</f>
        <v>76</v>
      </c>
      <c r="R1685" s="15">
        <f t="shared" si="52"/>
        <v>42808.781689814816</v>
      </c>
      <c r="S1685" s="15">
        <f t="shared" si="53"/>
        <v>42832.781689814816</v>
      </c>
      <c r="T1685">
        <f>YEAR(Table1[[#This Row],[Date Created Conversion]])</f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8">
        <f>ROUND(Table1[[#This Row],[pledged]]/Table1[[#This Row],[goal]],2)</f>
        <v>1.0900000000000001</v>
      </c>
      <c r="Q1686" s="10">
        <f>IFERROR(Table1[[#This Row],[pledged]]/Table1[[#This Row],[backers_count]],0)</f>
        <v>86.43564356435644</v>
      </c>
      <c r="R1686" s="15">
        <f t="shared" si="52"/>
        <v>42783.815289351856</v>
      </c>
      <c r="S1686" s="15">
        <f t="shared" si="53"/>
        <v>42811.773622685185</v>
      </c>
      <c r="T1686">
        <f>YEAR(Table1[[#This Row],[Date Created Conversion]])</f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8">
        <f>ROUND(Table1[[#This Row],[pledged]]/Table1[[#This Row],[goal]],2)</f>
        <v>1.03</v>
      </c>
      <c r="Q1687" s="10">
        <f>IFERROR(Table1[[#This Row],[pledged]]/Table1[[#This Row],[backers_count]],0)</f>
        <v>24</v>
      </c>
      <c r="R1687" s="15">
        <f t="shared" si="52"/>
        <v>42788.2502662037</v>
      </c>
      <c r="S1687" s="15">
        <f t="shared" si="53"/>
        <v>42818.208599537036</v>
      </c>
      <c r="T1687">
        <f>YEAR(Table1[[#This Row],[Date Created Conversion]])</f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8">
        <f>ROUND(Table1[[#This Row],[pledged]]/Table1[[#This Row],[goal]],2)</f>
        <v>0</v>
      </c>
      <c r="Q1688" s="10">
        <f>IFERROR(Table1[[#This Row],[pledged]]/Table1[[#This Row],[backers_count]],0)</f>
        <v>18</v>
      </c>
      <c r="R1688" s="15">
        <f t="shared" si="52"/>
        <v>42792.843969907408</v>
      </c>
      <c r="S1688" s="15">
        <f t="shared" si="53"/>
        <v>42852.802303240736</v>
      </c>
      <c r="T1688">
        <f>YEAR(Table1[[#This Row],[Date Created Conversion]])</f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8">
        <f>ROUND(Table1[[#This Row],[pledged]]/Table1[[#This Row],[goal]],2)</f>
        <v>0.31</v>
      </c>
      <c r="Q1689" s="10">
        <f>IFERROR(Table1[[#This Row],[pledged]]/Table1[[#This Row],[backers_count]],0)</f>
        <v>80.128205128205124</v>
      </c>
      <c r="R1689" s="15">
        <f t="shared" si="52"/>
        <v>42802.046817129631</v>
      </c>
      <c r="S1689" s="15">
        <f t="shared" si="53"/>
        <v>42835.84375</v>
      </c>
      <c r="T1689">
        <f>YEAR(Table1[[#This Row],[Date Created Conversion]])</f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8">
        <f>ROUND(Table1[[#This Row],[pledged]]/Table1[[#This Row],[goal]],2)</f>
        <v>0.44</v>
      </c>
      <c r="Q1690" s="10">
        <f>IFERROR(Table1[[#This Row],[pledged]]/Table1[[#This Row],[backers_count]],0)</f>
        <v>253.14285714285714</v>
      </c>
      <c r="R1690" s="15">
        <f t="shared" si="52"/>
        <v>42804.534652777773</v>
      </c>
      <c r="S1690" s="15">
        <f t="shared" si="53"/>
        <v>42834.492986111116</v>
      </c>
      <c r="T1690">
        <f>YEAR(Table1[[#This Row],[Date Created Conversion]])</f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8">
        <f>ROUND(Table1[[#This Row],[pledged]]/Table1[[#This Row],[goal]],2)</f>
        <v>1</v>
      </c>
      <c r="Q1691" s="10">
        <f>IFERROR(Table1[[#This Row],[pledged]]/Table1[[#This Row],[backers_count]],0)</f>
        <v>171.42857142857142</v>
      </c>
      <c r="R1691" s="15">
        <f t="shared" si="52"/>
        <v>42780.942476851851</v>
      </c>
      <c r="S1691" s="15">
        <f t="shared" si="53"/>
        <v>42810.900810185187</v>
      </c>
      <c r="T1691">
        <f>YEAR(Table1[[#This Row],[Date Created Conversion]])</f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8">
        <f>ROUND(Table1[[#This Row],[pledged]]/Table1[[#This Row],[goal]],2)</f>
        <v>0.25</v>
      </c>
      <c r="Q1692" s="10">
        <f>IFERROR(Table1[[#This Row],[pledged]]/Table1[[#This Row],[backers_count]],0)</f>
        <v>57.727272727272727</v>
      </c>
      <c r="R1692" s="15">
        <f t="shared" si="52"/>
        <v>42801.43104166667</v>
      </c>
      <c r="S1692" s="15">
        <f t="shared" si="53"/>
        <v>42831.389374999999</v>
      </c>
      <c r="T1692">
        <f>YEAR(Table1[[#This Row],[Date Created Conversion]])</f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8">
        <f>ROUND(Table1[[#This Row],[pledged]]/Table1[[#This Row],[goal]],2)</f>
        <v>0.33</v>
      </c>
      <c r="Q1693" s="10">
        <f>IFERROR(Table1[[#This Row],[pledged]]/Table1[[#This Row],[backers_count]],0)</f>
        <v>264.26315789473682</v>
      </c>
      <c r="R1693" s="15">
        <f t="shared" si="52"/>
        <v>42795.701481481476</v>
      </c>
      <c r="S1693" s="15">
        <f t="shared" si="53"/>
        <v>42828.041666666672</v>
      </c>
      <c r="T1693">
        <f>YEAR(Table1[[#This Row],[Date Created Conversion]])</f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8">
        <f>ROUND(Table1[[#This Row],[pledged]]/Table1[[#This Row],[goal]],2)</f>
        <v>0.48</v>
      </c>
      <c r="Q1694" s="10">
        <f>IFERROR(Table1[[#This Row],[pledged]]/Table1[[#This Row],[backers_count]],0)</f>
        <v>159.33333333333334</v>
      </c>
      <c r="R1694" s="15">
        <f t="shared" si="52"/>
        <v>42788.151238425926</v>
      </c>
      <c r="S1694" s="15">
        <f t="shared" si="53"/>
        <v>42820.999305555553</v>
      </c>
      <c r="T1694">
        <f>YEAR(Table1[[#This Row],[Date Created Conversion]])</f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8">
        <f>ROUND(Table1[[#This Row],[pledged]]/Table1[[#This Row],[goal]],2)</f>
        <v>0.09</v>
      </c>
      <c r="Q1695" s="10">
        <f>IFERROR(Table1[[#This Row],[pledged]]/Table1[[#This Row],[backers_count]],0)</f>
        <v>35</v>
      </c>
      <c r="R1695" s="15">
        <f t="shared" si="52"/>
        <v>42803.920277777783</v>
      </c>
      <c r="S1695" s="15">
        <f t="shared" si="53"/>
        <v>42834.833333333328</v>
      </c>
      <c r="T1695">
        <f>YEAR(Table1[[#This Row],[Date Created Conversion]])</f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8">
        <f>ROUND(Table1[[#This Row],[pledged]]/Table1[[#This Row],[goal]],2)</f>
        <v>0</v>
      </c>
      <c r="Q1696" s="10">
        <f>IFERROR(Table1[[#This Row],[pledged]]/Table1[[#This Row],[backers_count]],0)</f>
        <v>5</v>
      </c>
      <c r="R1696" s="15">
        <f t="shared" si="52"/>
        <v>42791.669837962967</v>
      </c>
      <c r="S1696" s="15">
        <f t="shared" si="53"/>
        <v>42821.191666666666</v>
      </c>
      <c r="T1696">
        <f>YEAR(Table1[[#This Row],[Date Created Conversion]])</f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8">
        <f>ROUND(Table1[[#This Row],[pledged]]/Table1[[#This Row],[goal]],2)</f>
        <v>0.12</v>
      </c>
      <c r="Q1697" s="10">
        <f>IFERROR(Table1[[#This Row],[pledged]]/Table1[[#This Row],[backers_count]],0)</f>
        <v>61.086956521739133</v>
      </c>
      <c r="R1697" s="15">
        <f t="shared" si="52"/>
        <v>42801.031412037039</v>
      </c>
      <c r="S1697" s="15">
        <f t="shared" si="53"/>
        <v>42835.041666666672</v>
      </c>
      <c r="T1697">
        <f>YEAR(Table1[[#This Row],[Date Created Conversion]])</f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8">
        <f>ROUND(Table1[[#This Row],[pledged]]/Table1[[#This Row],[goal]],2)</f>
        <v>0</v>
      </c>
      <c r="Q1698" s="10">
        <f>IFERROR(Table1[[#This Row],[pledged]]/Table1[[#This Row],[backers_count]],0)</f>
        <v>0</v>
      </c>
      <c r="R1698" s="15">
        <f t="shared" si="52"/>
        <v>42796.069571759261</v>
      </c>
      <c r="S1698" s="15">
        <f t="shared" si="53"/>
        <v>42826.027905092589</v>
      </c>
      <c r="T1698">
        <f>YEAR(Table1[[#This Row],[Date Created Conversion]])</f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8">
        <f>ROUND(Table1[[#This Row],[pledged]]/Table1[[#This Row],[goal]],2)</f>
        <v>0.2</v>
      </c>
      <c r="Q1699" s="10">
        <f>IFERROR(Table1[[#This Row],[pledged]]/Table1[[#This Row],[backers_count]],0)</f>
        <v>114.81818181818181</v>
      </c>
      <c r="R1699" s="15">
        <f t="shared" si="52"/>
        <v>42805.032962962956</v>
      </c>
      <c r="S1699" s="15">
        <f t="shared" si="53"/>
        <v>42834.991296296299</v>
      </c>
      <c r="T1699">
        <f>YEAR(Table1[[#This Row],[Date Created Conversion]])</f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8">
        <f>ROUND(Table1[[#This Row],[pledged]]/Table1[[#This Row],[goal]],2)</f>
        <v>0</v>
      </c>
      <c r="Q1700" s="10">
        <f>IFERROR(Table1[[#This Row],[pledged]]/Table1[[#This Row],[backers_count]],0)</f>
        <v>0</v>
      </c>
      <c r="R1700" s="15">
        <f t="shared" si="52"/>
        <v>42796.207870370374</v>
      </c>
      <c r="S1700" s="15">
        <f t="shared" si="53"/>
        <v>42820.147916666669</v>
      </c>
      <c r="T1700">
        <f>YEAR(Table1[[#This Row],[Date Created Conversion]])</f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8">
        <f>ROUND(Table1[[#This Row],[pledged]]/Table1[[#This Row],[goal]],2)</f>
        <v>0.04</v>
      </c>
      <c r="Q1701" s="10">
        <f>IFERROR(Table1[[#This Row],[pledged]]/Table1[[#This Row],[backers_count]],0)</f>
        <v>54</v>
      </c>
      <c r="R1701" s="15">
        <f t="shared" si="52"/>
        <v>42806.863946759258</v>
      </c>
      <c r="S1701" s="15">
        <f t="shared" si="53"/>
        <v>42836.863946759258</v>
      </c>
      <c r="T1701">
        <f>YEAR(Table1[[#This Row],[Date Created Conversion]])</f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8">
        <f>ROUND(Table1[[#This Row],[pledged]]/Table1[[#This Row],[goal]],2)</f>
        <v>0.26</v>
      </c>
      <c r="Q1702" s="10">
        <f>IFERROR(Table1[[#This Row],[pledged]]/Table1[[#This Row],[backers_count]],0)</f>
        <v>65.974683544303801</v>
      </c>
      <c r="R1702" s="15">
        <f t="shared" si="52"/>
        <v>42796.071643518517</v>
      </c>
      <c r="S1702" s="15">
        <f t="shared" si="53"/>
        <v>42826.166666666672</v>
      </c>
      <c r="T1702">
        <f>YEAR(Table1[[#This Row],[Date Created Conversion]])</f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8">
        <f>ROUND(Table1[[#This Row],[pledged]]/Table1[[#This Row],[goal]],2)</f>
        <v>0</v>
      </c>
      <c r="Q1703" s="10">
        <f>IFERROR(Table1[[#This Row],[pledged]]/Table1[[#This Row],[backers_count]],0)</f>
        <v>5</v>
      </c>
      <c r="R1703" s="15">
        <f t="shared" si="52"/>
        <v>41989.664409722223</v>
      </c>
      <c r="S1703" s="15">
        <f t="shared" si="53"/>
        <v>42019.664409722223</v>
      </c>
      <c r="T1703">
        <f>YEAR(Table1[[#This Row],[Date Created Conversion]])</f>
        <v>2014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8">
        <f>ROUND(Table1[[#This Row],[pledged]]/Table1[[#This Row],[goal]],2)</f>
        <v>0</v>
      </c>
      <c r="Q1704" s="10">
        <f>IFERROR(Table1[[#This Row],[pledged]]/Table1[[#This Row],[backers_count]],0)</f>
        <v>1</v>
      </c>
      <c r="R1704" s="15">
        <f t="shared" si="52"/>
        <v>42063.869791666672</v>
      </c>
      <c r="S1704" s="15">
        <f t="shared" si="53"/>
        <v>42093.828125</v>
      </c>
      <c r="T1704">
        <f>YEAR(Table1[[#This Row],[Date Created Conversion]])</f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8">
        <f>ROUND(Table1[[#This Row],[pledged]]/Table1[[#This Row],[goal]],2)</f>
        <v>0.01</v>
      </c>
      <c r="Q1705" s="10">
        <f>IFERROR(Table1[[#This Row],[pledged]]/Table1[[#This Row],[backers_count]],0)</f>
        <v>25.5</v>
      </c>
      <c r="R1705" s="15">
        <f t="shared" si="52"/>
        <v>42187.281678240746</v>
      </c>
      <c r="S1705" s="15">
        <f t="shared" si="53"/>
        <v>42247.281678240746</v>
      </c>
      <c r="T1705">
        <f>YEAR(Table1[[#This Row],[Date Created Conversion]])</f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8">
        <f>ROUND(Table1[[#This Row],[pledged]]/Table1[[#This Row],[goal]],2)</f>
        <v>0.65</v>
      </c>
      <c r="Q1706" s="10">
        <f>IFERROR(Table1[[#This Row],[pledged]]/Table1[[#This Row],[backers_count]],0)</f>
        <v>118.36363636363636</v>
      </c>
      <c r="R1706" s="15">
        <f t="shared" si="52"/>
        <v>42021.139733796299</v>
      </c>
      <c r="S1706" s="15">
        <f t="shared" si="53"/>
        <v>42051.139733796299</v>
      </c>
      <c r="T1706">
        <f>YEAR(Table1[[#This Row],[Date Created Conversion]])</f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8">
        <f>ROUND(Table1[[#This Row],[pledged]]/Table1[[#This Row],[goal]],2)</f>
        <v>0</v>
      </c>
      <c r="Q1707" s="10">
        <f>IFERROR(Table1[[#This Row],[pledged]]/Table1[[#This Row],[backers_count]],0)</f>
        <v>0</v>
      </c>
      <c r="R1707" s="15">
        <f t="shared" si="52"/>
        <v>42245.016736111109</v>
      </c>
      <c r="S1707" s="15">
        <f t="shared" si="53"/>
        <v>42256.666666666672</v>
      </c>
      <c r="T1707">
        <f>YEAR(Table1[[#This Row],[Date Created Conversion]])</f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8">
        <f>ROUND(Table1[[#This Row],[pledged]]/Table1[[#This Row],[goal]],2)</f>
        <v>0</v>
      </c>
      <c r="Q1708" s="10">
        <f>IFERROR(Table1[[#This Row],[pledged]]/Table1[[#This Row],[backers_count]],0)</f>
        <v>0</v>
      </c>
      <c r="R1708" s="15">
        <f t="shared" si="52"/>
        <v>42179.306388888886</v>
      </c>
      <c r="S1708" s="15">
        <f t="shared" si="53"/>
        <v>42239.306388888886</v>
      </c>
      <c r="T1708">
        <f>YEAR(Table1[[#This Row],[Date Created Conversion]])</f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8">
        <f>ROUND(Table1[[#This Row],[pledged]]/Table1[[#This Row],[goal]],2)</f>
        <v>0.1</v>
      </c>
      <c r="Q1709" s="10">
        <f>IFERROR(Table1[[#This Row],[pledged]]/Table1[[#This Row],[backers_count]],0)</f>
        <v>54.111111111111114</v>
      </c>
      <c r="R1709" s="15">
        <f t="shared" si="52"/>
        <v>42427.721006944441</v>
      </c>
      <c r="S1709" s="15">
        <f t="shared" si="53"/>
        <v>42457.679340277777</v>
      </c>
      <c r="T1709">
        <f>YEAR(Table1[[#This Row],[Date Created Conversion]])</f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8">
        <f>ROUND(Table1[[#This Row],[pledged]]/Table1[[#This Row],[goal]],2)</f>
        <v>0</v>
      </c>
      <c r="Q1710" s="10">
        <f>IFERROR(Table1[[#This Row],[pledged]]/Table1[[#This Row],[backers_count]],0)</f>
        <v>0</v>
      </c>
      <c r="R1710" s="15">
        <f t="shared" si="52"/>
        <v>42451.866967592592</v>
      </c>
      <c r="S1710" s="15">
        <f t="shared" si="53"/>
        <v>42491.866967592592</v>
      </c>
      <c r="T1710">
        <f>YEAR(Table1[[#This Row],[Date Created Conversion]])</f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8">
        <f>ROUND(Table1[[#This Row],[pledged]]/Table1[[#This Row],[goal]],2)</f>
        <v>0.05</v>
      </c>
      <c r="Q1711" s="10">
        <f>IFERROR(Table1[[#This Row],[pledged]]/Table1[[#This Row],[backers_count]],0)</f>
        <v>21.25</v>
      </c>
      <c r="R1711" s="15">
        <f t="shared" si="52"/>
        <v>41841.56381944444</v>
      </c>
      <c r="S1711" s="15">
        <f t="shared" si="53"/>
        <v>41882.818749999999</v>
      </c>
      <c r="T1711">
        <f>YEAR(Table1[[#This Row],[Date Created Conversion]])</f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8">
        <f>ROUND(Table1[[#This Row],[pledged]]/Table1[[#This Row],[goal]],2)</f>
        <v>0.01</v>
      </c>
      <c r="Q1712" s="10">
        <f>IFERROR(Table1[[#This Row],[pledged]]/Table1[[#This Row],[backers_count]],0)</f>
        <v>34</v>
      </c>
      <c r="R1712" s="15">
        <f t="shared" si="52"/>
        <v>42341.59129629629</v>
      </c>
      <c r="S1712" s="15">
        <f t="shared" si="53"/>
        <v>42387.541666666672</v>
      </c>
      <c r="T1712">
        <f>YEAR(Table1[[#This Row],[Date Created Conversion]])</f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8">
        <f>ROUND(Table1[[#This Row],[pledged]]/Table1[[#This Row],[goal]],2)</f>
        <v>0.11</v>
      </c>
      <c r="Q1713" s="10">
        <f>IFERROR(Table1[[#This Row],[pledged]]/Table1[[#This Row],[backers_count]],0)</f>
        <v>525</v>
      </c>
      <c r="R1713" s="15">
        <f t="shared" si="52"/>
        <v>41852.646226851852</v>
      </c>
      <c r="S1713" s="15">
        <f t="shared" si="53"/>
        <v>41883.646226851852</v>
      </c>
      <c r="T1713">
        <f>YEAR(Table1[[#This Row],[Date Created Conversion]])</f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8">
        <f>ROUND(Table1[[#This Row],[pledged]]/Table1[[#This Row],[goal]],2)</f>
        <v>0</v>
      </c>
      <c r="Q1714" s="10">
        <f>IFERROR(Table1[[#This Row],[pledged]]/Table1[[#This Row],[backers_count]],0)</f>
        <v>0</v>
      </c>
      <c r="R1714" s="15">
        <f t="shared" si="52"/>
        <v>42125.913807870369</v>
      </c>
      <c r="S1714" s="15">
        <f t="shared" si="53"/>
        <v>42185.913807870369</v>
      </c>
      <c r="T1714">
        <f>YEAR(Table1[[#This Row],[Date Created Conversion]])</f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8">
        <f>ROUND(Table1[[#This Row],[pledged]]/Table1[[#This Row],[goal]],2)</f>
        <v>0.02</v>
      </c>
      <c r="Q1715" s="10">
        <f>IFERROR(Table1[[#This Row],[pledged]]/Table1[[#This Row],[backers_count]],0)</f>
        <v>50</v>
      </c>
      <c r="R1715" s="15">
        <f t="shared" si="52"/>
        <v>41887.801064814819</v>
      </c>
      <c r="S1715" s="15">
        <f t="shared" si="53"/>
        <v>41917.801064814819</v>
      </c>
      <c r="T1715">
        <f>YEAR(Table1[[#This Row],[Date Created Conversion]])</f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8">
        <f>ROUND(Table1[[#This Row],[pledged]]/Table1[[#This Row],[goal]],2)</f>
        <v>0.08</v>
      </c>
      <c r="Q1716" s="10">
        <f>IFERROR(Table1[[#This Row],[pledged]]/Table1[[#This Row],[backers_count]],0)</f>
        <v>115.70588235294117</v>
      </c>
      <c r="R1716" s="15">
        <f t="shared" si="52"/>
        <v>42095.918530092589</v>
      </c>
      <c r="S1716" s="15">
        <f t="shared" si="53"/>
        <v>42125.918530092589</v>
      </c>
      <c r="T1716">
        <f>YEAR(Table1[[#This Row],[Date Created Conversion]])</f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8">
        <f>ROUND(Table1[[#This Row],[pledged]]/Table1[[#This Row],[goal]],2)</f>
        <v>0</v>
      </c>
      <c r="Q1717" s="10">
        <f>IFERROR(Table1[[#This Row],[pledged]]/Table1[[#This Row],[backers_count]],0)</f>
        <v>5.5</v>
      </c>
      <c r="R1717" s="15">
        <f t="shared" si="52"/>
        <v>42064.217418981483</v>
      </c>
      <c r="S1717" s="15">
        <f t="shared" si="53"/>
        <v>42094.140277777777</v>
      </c>
      <c r="T1717">
        <f>YEAR(Table1[[#This Row],[Date Created Conversion]])</f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8">
        <f>ROUND(Table1[[#This Row],[pledged]]/Table1[[#This Row],[goal]],2)</f>
        <v>0.08</v>
      </c>
      <c r="Q1718" s="10">
        <f>IFERROR(Table1[[#This Row],[pledged]]/Table1[[#This Row],[backers_count]],0)</f>
        <v>50</v>
      </c>
      <c r="R1718" s="15">
        <f t="shared" si="52"/>
        <v>42673.577534722222</v>
      </c>
      <c r="S1718" s="15">
        <f t="shared" si="53"/>
        <v>42713.619201388887</v>
      </c>
      <c r="T1718">
        <f>YEAR(Table1[[#This Row],[Date Created Conversion]])</f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8">
        <f>ROUND(Table1[[#This Row],[pledged]]/Table1[[#This Row],[goal]],2)</f>
        <v>0.43</v>
      </c>
      <c r="Q1719" s="10">
        <f>IFERROR(Table1[[#This Row],[pledged]]/Table1[[#This Row],[backers_count]],0)</f>
        <v>34.024390243902438</v>
      </c>
      <c r="R1719" s="15">
        <f t="shared" si="52"/>
        <v>42460.98192129629</v>
      </c>
      <c r="S1719" s="15">
        <f t="shared" si="53"/>
        <v>42481.166666666672</v>
      </c>
      <c r="T1719">
        <f>YEAR(Table1[[#This Row],[Date Created Conversion]])</f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8">
        <f>ROUND(Table1[[#This Row],[pledged]]/Table1[[#This Row],[goal]],2)</f>
        <v>0</v>
      </c>
      <c r="Q1720" s="10">
        <f>IFERROR(Table1[[#This Row],[pledged]]/Table1[[#This Row],[backers_count]],0)</f>
        <v>37.5</v>
      </c>
      <c r="R1720" s="15">
        <f t="shared" si="52"/>
        <v>42460.610520833332</v>
      </c>
      <c r="S1720" s="15">
        <f t="shared" si="53"/>
        <v>42504.207638888889</v>
      </c>
      <c r="T1720">
        <f>YEAR(Table1[[#This Row],[Date Created Conversion]])</f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8">
        <f>ROUND(Table1[[#This Row],[pledged]]/Table1[[#This Row],[goal]],2)</f>
        <v>0.01</v>
      </c>
      <c r="Q1721" s="10">
        <f>IFERROR(Table1[[#This Row],[pledged]]/Table1[[#This Row],[backers_count]],0)</f>
        <v>11.666666666666666</v>
      </c>
      <c r="R1721" s="15">
        <f t="shared" si="52"/>
        <v>41869.534618055557</v>
      </c>
      <c r="S1721" s="15">
        <f t="shared" si="53"/>
        <v>41899.534618055557</v>
      </c>
      <c r="T1721">
        <f>YEAR(Table1[[#This Row],[Date Created Conversion]])</f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8">
        <f>ROUND(Table1[[#This Row],[pledged]]/Table1[[#This Row],[goal]],2)</f>
        <v>0.06</v>
      </c>
      <c r="Q1722" s="10">
        <f>IFERROR(Table1[[#This Row],[pledged]]/Table1[[#This Row],[backers_count]],0)</f>
        <v>28.125</v>
      </c>
      <c r="R1722" s="15">
        <f t="shared" si="52"/>
        <v>41922.783229166671</v>
      </c>
      <c r="S1722" s="15">
        <f t="shared" si="53"/>
        <v>41952.824895833335</v>
      </c>
      <c r="T1722">
        <f>YEAR(Table1[[#This Row],[Date Created Conversion]])</f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8">
        <f>ROUND(Table1[[#This Row],[pledged]]/Table1[[#This Row],[goal]],2)</f>
        <v>0</v>
      </c>
      <c r="Q1723" s="10">
        <f>IFERROR(Table1[[#This Row],[pledged]]/Table1[[#This Row],[backers_count]],0)</f>
        <v>0</v>
      </c>
      <c r="R1723" s="15">
        <f t="shared" si="52"/>
        <v>42319.461377314816</v>
      </c>
      <c r="S1723" s="15">
        <f t="shared" si="53"/>
        <v>42349.461377314816</v>
      </c>
      <c r="T1723">
        <f>YEAR(Table1[[#This Row],[Date Created Conversion]])</f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8">
        <f>ROUND(Table1[[#This Row],[pledged]]/Table1[[#This Row],[goal]],2)</f>
        <v>0</v>
      </c>
      <c r="Q1724" s="10">
        <f>IFERROR(Table1[[#This Row],[pledged]]/Table1[[#This Row],[backers_count]],0)</f>
        <v>1</v>
      </c>
      <c r="R1724" s="15">
        <f t="shared" si="52"/>
        <v>42425.960983796293</v>
      </c>
      <c r="S1724" s="15">
        <f t="shared" si="53"/>
        <v>42463.006944444445</v>
      </c>
      <c r="T1724">
        <f>YEAR(Table1[[#This Row],[Date Created Conversion]])</f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8">
        <f>ROUND(Table1[[#This Row],[pledged]]/Table1[[#This Row],[goal]],2)</f>
        <v>7.0000000000000007E-2</v>
      </c>
      <c r="Q1725" s="10">
        <f>IFERROR(Table1[[#This Row],[pledged]]/Table1[[#This Row],[backers_count]],0)</f>
        <v>216.66666666666666</v>
      </c>
      <c r="R1725" s="15">
        <f t="shared" si="52"/>
        <v>42129.82540509259</v>
      </c>
      <c r="S1725" s="15">
        <f t="shared" si="53"/>
        <v>42186.25</v>
      </c>
      <c r="T1725">
        <f>YEAR(Table1[[#This Row],[Date Created Conversion]])</f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8">
        <f>ROUND(Table1[[#This Row],[pledged]]/Table1[[#This Row],[goal]],2)</f>
        <v>0.01</v>
      </c>
      <c r="Q1726" s="10">
        <f>IFERROR(Table1[[#This Row],[pledged]]/Table1[[#This Row],[backers_count]],0)</f>
        <v>8.75</v>
      </c>
      <c r="R1726" s="15">
        <f t="shared" si="52"/>
        <v>41912.932430555556</v>
      </c>
      <c r="S1726" s="15">
        <f t="shared" si="53"/>
        <v>41942.932430555556</v>
      </c>
      <c r="T1726">
        <f>YEAR(Table1[[#This Row],[Date Created Conversion]])</f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8">
        <f>ROUND(Table1[[#This Row],[pledged]]/Table1[[#This Row],[goal]],2)</f>
        <v>0.1</v>
      </c>
      <c r="Q1727" s="10">
        <f>IFERROR(Table1[[#This Row],[pledged]]/Table1[[#This Row],[backers_count]],0)</f>
        <v>62.222222222222221</v>
      </c>
      <c r="R1727" s="15">
        <f t="shared" si="52"/>
        <v>41845.968159722222</v>
      </c>
      <c r="S1727" s="15">
        <f t="shared" si="53"/>
        <v>41875.968159722222</v>
      </c>
      <c r="T1727">
        <f>YEAR(Table1[[#This Row],[Date Created Conversion]])</f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8">
        <f>ROUND(Table1[[#This Row],[pledged]]/Table1[[#This Row],[goal]],2)</f>
        <v>0.34</v>
      </c>
      <c r="Q1728" s="10">
        <f>IFERROR(Table1[[#This Row],[pledged]]/Table1[[#This Row],[backers_count]],0)</f>
        <v>137.25</v>
      </c>
      <c r="R1728" s="15">
        <f t="shared" si="52"/>
        <v>41788.919722222221</v>
      </c>
      <c r="S1728" s="15">
        <f t="shared" si="53"/>
        <v>41817.919722222221</v>
      </c>
      <c r="T1728">
        <f>YEAR(Table1[[#This Row],[Date Created Conversion]])</f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8">
        <f>ROUND(Table1[[#This Row],[pledged]]/Table1[[#This Row],[goal]],2)</f>
        <v>0</v>
      </c>
      <c r="Q1729" s="10">
        <f>IFERROR(Table1[[#This Row],[pledged]]/Table1[[#This Row],[backers_count]],0)</f>
        <v>1</v>
      </c>
      <c r="R1729" s="15">
        <f t="shared" si="52"/>
        <v>42044.927974537044</v>
      </c>
      <c r="S1729" s="15">
        <f t="shared" si="53"/>
        <v>42099.458333333328</v>
      </c>
      <c r="T1729">
        <f>YEAR(Table1[[#This Row],[Date Created Conversion]])</f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8">
        <f>ROUND(Table1[[#This Row],[pledged]]/Table1[[#This Row],[goal]],2)</f>
        <v>0.68</v>
      </c>
      <c r="Q1730" s="10">
        <f>IFERROR(Table1[[#This Row],[pledged]]/Table1[[#This Row],[backers_count]],0)</f>
        <v>122.14285714285714</v>
      </c>
      <c r="R1730" s="15">
        <f t="shared" ref="R1730:R1793" si="54">(((J1730/60)/60)/24)+DATE(1970,1,1)</f>
        <v>42268.625856481478</v>
      </c>
      <c r="S1730" s="15">
        <f t="shared" ref="S1730:S1793" si="55">(((I1730/60)/60)/24)+DATE(1970,1,1)</f>
        <v>42298.625856481478</v>
      </c>
      <c r="T1730">
        <f>YEAR(Table1[[#This Row],[Date Created Conversion]])</f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8">
        <f>ROUND(Table1[[#This Row],[pledged]]/Table1[[#This Row],[goal]],2)</f>
        <v>0</v>
      </c>
      <c r="Q1731" s="10">
        <f>IFERROR(Table1[[#This Row],[pledged]]/Table1[[#This Row],[backers_count]],0)</f>
        <v>0</v>
      </c>
      <c r="R1731" s="15">
        <f t="shared" si="54"/>
        <v>42471.052152777775</v>
      </c>
      <c r="S1731" s="15">
        <f t="shared" si="55"/>
        <v>42531.052152777775</v>
      </c>
      <c r="T1731">
        <f>YEAR(Table1[[#This Row],[Date Created Conversion]])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8">
        <f>ROUND(Table1[[#This Row],[pledged]]/Table1[[#This Row],[goal]],2)</f>
        <v>0</v>
      </c>
      <c r="Q1732" s="10">
        <f>IFERROR(Table1[[#This Row],[pledged]]/Table1[[#This Row],[backers_count]],0)</f>
        <v>0</v>
      </c>
      <c r="R1732" s="15">
        <f t="shared" si="54"/>
        <v>42272.087766203709</v>
      </c>
      <c r="S1732" s="15">
        <f t="shared" si="55"/>
        <v>42302.087766203709</v>
      </c>
      <c r="T1732">
        <f>YEAR(Table1[[#This Row],[Date Created Conversion]])</f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8">
        <f>ROUND(Table1[[#This Row],[pledged]]/Table1[[#This Row],[goal]],2)</f>
        <v>0</v>
      </c>
      <c r="Q1733" s="10">
        <f>IFERROR(Table1[[#This Row],[pledged]]/Table1[[#This Row],[backers_count]],0)</f>
        <v>0</v>
      </c>
      <c r="R1733" s="15">
        <f t="shared" si="54"/>
        <v>42152.906851851847</v>
      </c>
      <c r="S1733" s="15">
        <f t="shared" si="55"/>
        <v>42166.625</v>
      </c>
      <c r="T1733">
        <f>YEAR(Table1[[#This Row],[Date Created Conversion]])</f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8">
        <f>ROUND(Table1[[#This Row],[pledged]]/Table1[[#This Row],[goal]],2)</f>
        <v>0</v>
      </c>
      <c r="Q1734" s="10">
        <f>IFERROR(Table1[[#This Row],[pledged]]/Table1[[#This Row],[backers_count]],0)</f>
        <v>0</v>
      </c>
      <c r="R1734" s="15">
        <f t="shared" si="54"/>
        <v>42325.683807870373</v>
      </c>
      <c r="S1734" s="15">
        <f t="shared" si="55"/>
        <v>42385.208333333328</v>
      </c>
      <c r="T1734">
        <f>YEAR(Table1[[#This Row],[Date Created Conversion]])</f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8">
        <f>ROUND(Table1[[#This Row],[pledged]]/Table1[[#This Row],[goal]],2)</f>
        <v>0</v>
      </c>
      <c r="Q1735" s="10">
        <f>IFERROR(Table1[[#This Row],[pledged]]/Table1[[#This Row],[backers_count]],0)</f>
        <v>0</v>
      </c>
      <c r="R1735" s="15">
        <f t="shared" si="54"/>
        <v>42614.675625000003</v>
      </c>
      <c r="S1735" s="15">
        <f t="shared" si="55"/>
        <v>42626.895833333328</v>
      </c>
      <c r="T1735">
        <f>YEAR(Table1[[#This Row],[Date Created Conversion]])</f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8">
        <f>ROUND(Table1[[#This Row],[pledged]]/Table1[[#This Row],[goal]],2)</f>
        <v>0</v>
      </c>
      <c r="Q1736" s="10">
        <f>IFERROR(Table1[[#This Row],[pledged]]/Table1[[#This Row],[backers_count]],0)</f>
        <v>1</v>
      </c>
      <c r="R1736" s="15">
        <f t="shared" si="54"/>
        <v>42102.036527777775</v>
      </c>
      <c r="S1736" s="15">
        <f t="shared" si="55"/>
        <v>42132.036527777775</v>
      </c>
      <c r="T1736">
        <f>YEAR(Table1[[#This Row],[Date Created Conversion]])</f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8">
        <f>ROUND(Table1[[#This Row],[pledged]]/Table1[[#This Row],[goal]],2)</f>
        <v>0.11</v>
      </c>
      <c r="Q1737" s="10">
        <f>IFERROR(Table1[[#This Row],[pledged]]/Table1[[#This Row],[backers_count]],0)</f>
        <v>55</v>
      </c>
      <c r="R1737" s="15">
        <f t="shared" si="54"/>
        <v>42559.814178240747</v>
      </c>
      <c r="S1737" s="15">
        <f t="shared" si="55"/>
        <v>42589.814178240747</v>
      </c>
      <c r="T1737">
        <f>YEAR(Table1[[#This Row],[Date Created Conversion]])</f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8">
        <f>ROUND(Table1[[#This Row],[pledged]]/Table1[[#This Row],[goal]],2)</f>
        <v>0.01</v>
      </c>
      <c r="Q1738" s="10">
        <f>IFERROR(Table1[[#This Row],[pledged]]/Table1[[#This Row],[backers_count]],0)</f>
        <v>22</v>
      </c>
      <c r="R1738" s="15">
        <f t="shared" si="54"/>
        <v>42286.861493055556</v>
      </c>
      <c r="S1738" s="15">
        <f t="shared" si="55"/>
        <v>42316.90315972222</v>
      </c>
      <c r="T1738">
        <f>YEAR(Table1[[#This Row],[Date Created Conversion]])</f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8">
        <f>ROUND(Table1[[#This Row],[pledged]]/Table1[[#This Row],[goal]],2)</f>
        <v>0.21</v>
      </c>
      <c r="Q1739" s="10">
        <f>IFERROR(Table1[[#This Row],[pledged]]/Table1[[#This Row],[backers_count]],0)</f>
        <v>56.666666666666664</v>
      </c>
      <c r="R1739" s="15">
        <f t="shared" si="54"/>
        <v>42175.948981481488</v>
      </c>
      <c r="S1739" s="15">
        <f t="shared" si="55"/>
        <v>42205.948981481488</v>
      </c>
      <c r="T1739">
        <f>YEAR(Table1[[#This Row],[Date Created Conversion]])</f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8">
        <f>ROUND(Table1[[#This Row],[pledged]]/Table1[[#This Row],[goal]],2)</f>
        <v>0</v>
      </c>
      <c r="Q1740" s="10">
        <f>IFERROR(Table1[[#This Row],[pledged]]/Table1[[#This Row],[backers_count]],0)</f>
        <v>20</v>
      </c>
      <c r="R1740" s="15">
        <f t="shared" si="54"/>
        <v>41884.874328703707</v>
      </c>
      <c r="S1740" s="15">
        <f t="shared" si="55"/>
        <v>41914.874328703707</v>
      </c>
      <c r="T1740">
        <f>YEAR(Table1[[#This Row],[Date Created Conversion]])</f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8">
        <f>ROUND(Table1[[#This Row],[pledged]]/Table1[[#This Row],[goal]],2)</f>
        <v>0</v>
      </c>
      <c r="Q1741" s="10">
        <f>IFERROR(Table1[[#This Row],[pledged]]/Table1[[#This Row],[backers_count]],0)</f>
        <v>1</v>
      </c>
      <c r="R1741" s="15">
        <f t="shared" si="54"/>
        <v>42435.874212962968</v>
      </c>
      <c r="S1741" s="15">
        <f t="shared" si="55"/>
        <v>42494.832546296297</v>
      </c>
      <c r="T1741">
        <f>YEAR(Table1[[#This Row],[Date Created Conversion]])</f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8">
        <f>ROUND(Table1[[#This Row],[pledged]]/Table1[[#This Row],[goal]],2)</f>
        <v>0</v>
      </c>
      <c r="Q1742" s="10">
        <f>IFERROR(Table1[[#This Row],[pledged]]/Table1[[#This Row],[backers_count]],0)</f>
        <v>0</v>
      </c>
      <c r="R1742" s="15">
        <f t="shared" si="54"/>
        <v>42171.817384259266</v>
      </c>
      <c r="S1742" s="15">
        <f t="shared" si="55"/>
        <v>42201.817384259266</v>
      </c>
      <c r="T1742">
        <f>YEAR(Table1[[#This Row],[Date Created Conversion]])</f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8">
        <f>ROUND(Table1[[#This Row],[pledged]]/Table1[[#This Row],[goal]],2)</f>
        <v>1.1100000000000001</v>
      </c>
      <c r="Q1743" s="10">
        <f>IFERROR(Table1[[#This Row],[pledged]]/Table1[[#This Row],[backers_count]],0)</f>
        <v>25.576923076923077</v>
      </c>
      <c r="R1743" s="15">
        <f t="shared" si="54"/>
        <v>42120.628136574072</v>
      </c>
      <c r="S1743" s="15">
        <f t="shared" si="55"/>
        <v>42165.628136574072</v>
      </c>
      <c r="T1743">
        <f>YEAR(Table1[[#This Row],[Date Created Conversion]])</f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8">
        <f>ROUND(Table1[[#This Row],[pledged]]/Table1[[#This Row],[goal]],2)</f>
        <v>1.0900000000000001</v>
      </c>
      <c r="Q1744" s="10">
        <f>IFERROR(Table1[[#This Row],[pledged]]/Table1[[#This Row],[backers_count]],0)</f>
        <v>63.970588235294116</v>
      </c>
      <c r="R1744" s="15">
        <f t="shared" si="54"/>
        <v>42710.876967592587</v>
      </c>
      <c r="S1744" s="15">
        <f t="shared" si="55"/>
        <v>42742.875</v>
      </c>
      <c r="T1744">
        <f>YEAR(Table1[[#This Row],[Date Created Conversion]])</f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8">
        <f>ROUND(Table1[[#This Row],[pledged]]/Table1[[#This Row],[goal]],2)</f>
        <v>1</v>
      </c>
      <c r="Q1745" s="10">
        <f>IFERROR(Table1[[#This Row],[pledged]]/Table1[[#This Row],[backers_count]],0)</f>
        <v>89.925373134328353</v>
      </c>
      <c r="R1745" s="15">
        <f t="shared" si="54"/>
        <v>42586.925636574073</v>
      </c>
      <c r="S1745" s="15">
        <f t="shared" si="55"/>
        <v>42609.165972222225</v>
      </c>
      <c r="T1745">
        <f>YEAR(Table1[[#This Row],[Date Created Conversion]])</f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8">
        <f>ROUND(Table1[[#This Row],[pledged]]/Table1[[#This Row],[goal]],2)</f>
        <v>1.18</v>
      </c>
      <c r="Q1746" s="10">
        <f>IFERROR(Table1[[#This Row],[pledged]]/Table1[[#This Row],[backers_count]],0)</f>
        <v>93.071428571428569</v>
      </c>
      <c r="R1746" s="15">
        <f t="shared" si="54"/>
        <v>42026.605057870373</v>
      </c>
      <c r="S1746" s="15">
        <f t="shared" si="55"/>
        <v>42071.563391203701</v>
      </c>
      <c r="T1746">
        <f>YEAR(Table1[[#This Row],[Date Created Conversion]])</f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8">
        <f>ROUND(Table1[[#This Row],[pledged]]/Table1[[#This Row],[goal]],2)</f>
        <v>1.1399999999999999</v>
      </c>
      <c r="Q1747" s="10">
        <f>IFERROR(Table1[[#This Row],[pledged]]/Table1[[#This Row],[backers_count]],0)</f>
        <v>89.674157303370791</v>
      </c>
      <c r="R1747" s="15">
        <f t="shared" si="54"/>
        <v>42690.259699074071</v>
      </c>
      <c r="S1747" s="15">
        <f t="shared" si="55"/>
        <v>42726.083333333328</v>
      </c>
      <c r="T1747">
        <f>YEAR(Table1[[#This Row],[Date Created Conversion]])</f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8">
        <f>ROUND(Table1[[#This Row],[pledged]]/Table1[[#This Row],[goal]],2)</f>
        <v>1.48</v>
      </c>
      <c r="Q1748" s="10">
        <f>IFERROR(Table1[[#This Row],[pledged]]/Table1[[#This Row],[backers_count]],0)</f>
        <v>207.61682242990653</v>
      </c>
      <c r="R1748" s="15">
        <f t="shared" si="54"/>
        <v>42668.176701388889</v>
      </c>
      <c r="S1748" s="15">
        <f t="shared" si="55"/>
        <v>42698.083333333328</v>
      </c>
      <c r="T1748">
        <f>YEAR(Table1[[#This Row],[Date Created Conversion]])</f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8">
        <f>ROUND(Table1[[#This Row],[pledged]]/Table1[[#This Row],[goal]],2)</f>
        <v>1.05</v>
      </c>
      <c r="Q1749" s="10">
        <f>IFERROR(Table1[[#This Row],[pledged]]/Table1[[#This Row],[backers_count]],0)</f>
        <v>59.408805031446541</v>
      </c>
      <c r="R1749" s="15">
        <f t="shared" si="54"/>
        <v>42292.435532407413</v>
      </c>
      <c r="S1749" s="15">
        <f t="shared" si="55"/>
        <v>42321.625</v>
      </c>
      <c r="T1749">
        <f>YEAR(Table1[[#This Row],[Date Created Conversion]])</f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8">
        <f>ROUND(Table1[[#This Row],[pledged]]/Table1[[#This Row],[goal]],2)</f>
        <v>1.3</v>
      </c>
      <c r="Q1750" s="10">
        <f>IFERROR(Table1[[#This Row],[pledged]]/Table1[[#This Row],[backers_count]],0)</f>
        <v>358.97237569060775</v>
      </c>
      <c r="R1750" s="15">
        <f t="shared" si="54"/>
        <v>42219.950729166667</v>
      </c>
      <c r="S1750" s="15">
        <f t="shared" si="55"/>
        <v>42249.950729166667</v>
      </c>
      <c r="T1750">
        <f>YEAR(Table1[[#This Row],[Date Created Conversion]])</f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8">
        <f>ROUND(Table1[[#This Row],[pledged]]/Table1[[#This Row],[goal]],2)</f>
        <v>1.23</v>
      </c>
      <c r="Q1751" s="10">
        <f>IFERROR(Table1[[#This Row],[pledged]]/Table1[[#This Row],[backers_count]],0)</f>
        <v>94.736641221374043</v>
      </c>
      <c r="R1751" s="15">
        <f t="shared" si="54"/>
        <v>42758.975937499999</v>
      </c>
      <c r="S1751" s="15">
        <f t="shared" si="55"/>
        <v>42795.791666666672</v>
      </c>
      <c r="T1751">
        <f>YEAR(Table1[[#This Row],[Date Created Conversion]])</f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8">
        <f>ROUND(Table1[[#This Row],[pledged]]/Table1[[#This Row],[goal]],2)</f>
        <v>2.02</v>
      </c>
      <c r="Q1752" s="10">
        <f>IFERROR(Table1[[#This Row],[pledged]]/Table1[[#This Row],[backers_count]],0)</f>
        <v>80.647999999999996</v>
      </c>
      <c r="R1752" s="15">
        <f t="shared" si="54"/>
        <v>42454.836851851855</v>
      </c>
      <c r="S1752" s="15">
        <f t="shared" si="55"/>
        <v>42479.836851851855</v>
      </c>
      <c r="T1752">
        <f>YEAR(Table1[[#This Row],[Date Created Conversion]])</f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8">
        <f>ROUND(Table1[[#This Row],[pledged]]/Table1[[#This Row],[goal]],2)</f>
        <v>1.03</v>
      </c>
      <c r="Q1753" s="10">
        <f>IFERROR(Table1[[#This Row],[pledged]]/Table1[[#This Row],[backers_count]],0)</f>
        <v>168.68852459016392</v>
      </c>
      <c r="R1753" s="15">
        <f t="shared" si="54"/>
        <v>42052.7815162037</v>
      </c>
      <c r="S1753" s="15">
        <f t="shared" si="55"/>
        <v>42082.739849537036</v>
      </c>
      <c r="T1753">
        <f>YEAR(Table1[[#This Row],[Date Created Conversion]])</f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8">
        <f>ROUND(Table1[[#This Row],[pledged]]/Table1[[#This Row],[goal]],2)</f>
        <v>2.6</v>
      </c>
      <c r="Q1754" s="10">
        <f>IFERROR(Table1[[#This Row],[pledged]]/Table1[[#This Row],[backers_count]],0)</f>
        <v>34.68888888888889</v>
      </c>
      <c r="R1754" s="15">
        <f t="shared" si="54"/>
        <v>42627.253263888888</v>
      </c>
      <c r="S1754" s="15">
        <f t="shared" si="55"/>
        <v>42657.253263888888</v>
      </c>
      <c r="T1754">
        <f>YEAR(Table1[[#This Row],[Date Created Conversion]])</f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8">
        <f>ROUND(Table1[[#This Row],[pledged]]/Table1[[#This Row],[goal]],2)</f>
        <v>1.08</v>
      </c>
      <c r="Q1755" s="10">
        <f>IFERROR(Table1[[#This Row],[pledged]]/Table1[[#This Row],[backers_count]],0)</f>
        <v>462.85714285714283</v>
      </c>
      <c r="R1755" s="15">
        <f t="shared" si="54"/>
        <v>42420.74962962963</v>
      </c>
      <c r="S1755" s="15">
        <f t="shared" si="55"/>
        <v>42450.707962962959</v>
      </c>
      <c r="T1755">
        <f>YEAR(Table1[[#This Row],[Date Created Conversion]])</f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8">
        <f>ROUND(Table1[[#This Row],[pledged]]/Table1[[#This Row],[goal]],2)</f>
        <v>1.1100000000000001</v>
      </c>
      <c r="Q1756" s="10">
        <f>IFERROR(Table1[[#This Row],[pledged]]/Table1[[#This Row],[backers_count]],0)</f>
        <v>104.38888888888889</v>
      </c>
      <c r="R1756" s="15">
        <f t="shared" si="54"/>
        <v>42067.876770833333</v>
      </c>
      <c r="S1756" s="15">
        <f t="shared" si="55"/>
        <v>42097.835104166668</v>
      </c>
      <c r="T1756">
        <f>YEAR(Table1[[#This Row],[Date Created Conversion]])</f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8">
        <f>ROUND(Table1[[#This Row],[pledged]]/Table1[[#This Row],[goal]],2)</f>
        <v>1.2</v>
      </c>
      <c r="Q1757" s="10">
        <f>IFERROR(Table1[[#This Row],[pledged]]/Table1[[#This Row],[backers_count]],0)</f>
        <v>7.5</v>
      </c>
      <c r="R1757" s="15">
        <f t="shared" si="54"/>
        <v>42252.788900462961</v>
      </c>
      <c r="S1757" s="15">
        <f t="shared" si="55"/>
        <v>42282.788900462961</v>
      </c>
      <c r="T1757">
        <f>YEAR(Table1[[#This Row],[Date Created Conversion]])</f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8">
        <f>ROUND(Table1[[#This Row],[pledged]]/Table1[[#This Row],[goal]],2)</f>
        <v>1.03</v>
      </c>
      <c r="Q1758" s="10">
        <f>IFERROR(Table1[[#This Row],[pledged]]/Table1[[#This Row],[backers_count]],0)</f>
        <v>47.13</v>
      </c>
      <c r="R1758" s="15">
        <f t="shared" si="54"/>
        <v>42571.167465277773</v>
      </c>
      <c r="S1758" s="15">
        <f t="shared" si="55"/>
        <v>42611.167465277773</v>
      </c>
      <c r="T1758">
        <f>YEAR(Table1[[#This Row],[Date Created Conversion]])</f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8">
        <f>ROUND(Table1[[#This Row],[pledged]]/Table1[[#This Row],[goal]],2)</f>
        <v>1.1599999999999999</v>
      </c>
      <c r="Q1759" s="10">
        <f>IFERROR(Table1[[#This Row],[pledged]]/Table1[[#This Row],[backers_count]],0)</f>
        <v>414.28571428571428</v>
      </c>
      <c r="R1759" s="15">
        <f t="shared" si="54"/>
        <v>42733.827349537038</v>
      </c>
      <c r="S1759" s="15">
        <f t="shared" si="55"/>
        <v>42763.811805555553</v>
      </c>
      <c r="T1759">
        <f>YEAR(Table1[[#This Row],[Date Created Conversion]])</f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8">
        <f>ROUND(Table1[[#This Row],[pledged]]/Table1[[#This Row],[goal]],2)</f>
        <v>1.1499999999999999</v>
      </c>
      <c r="Q1760" s="10">
        <f>IFERROR(Table1[[#This Row],[pledged]]/Table1[[#This Row],[backers_count]],0)</f>
        <v>42.481481481481481</v>
      </c>
      <c r="R1760" s="15">
        <f t="shared" si="54"/>
        <v>42505.955925925926</v>
      </c>
      <c r="S1760" s="15">
        <f t="shared" si="55"/>
        <v>42565.955925925926</v>
      </c>
      <c r="T1760">
        <f>YEAR(Table1[[#This Row],[Date Created Conversion]])</f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8">
        <f>ROUND(Table1[[#This Row],[pledged]]/Table1[[#This Row],[goal]],2)</f>
        <v>1.07</v>
      </c>
      <c r="Q1761" s="10">
        <f>IFERROR(Table1[[#This Row],[pledged]]/Table1[[#This Row],[backers_count]],0)</f>
        <v>108.77551020408163</v>
      </c>
      <c r="R1761" s="15">
        <f t="shared" si="54"/>
        <v>42068.829039351855</v>
      </c>
      <c r="S1761" s="15">
        <f t="shared" si="55"/>
        <v>42088.787372685183</v>
      </c>
      <c r="T1761">
        <f>YEAR(Table1[[#This Row],[Date Created Conversion]])</f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8">
        <f>ROUND(Table1[[#This Row],[pledged]]/Table1[[#This Row],[goal]],2)</f>
        <v>1.65</v>
      </c>
      <c r="Q1762" s="10">
        <f>IFERROR(Table1[[#This Row],[pledged]]/Table1[[#This Row],[backers_count]],0)</f>
        <v>81.098039215686271</v>
      </c>
      <c r="R1762" s="15">
        <f t="shared" si="54"/>
        <v>42405.67260416667</v>
      </c>
      <c r="S1762" s="15">
        <f t="shared" si="55"/>
        <v>42425.67260416667</v>
      </c>
      <c r="T1762">
        <f>YEAR(Table1[[#This Row],[Date Created Conversion]])</f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8">
        <f>ROUND(Table1[[#This Row],[pledged]]/Table1[[#This Row],[goal]],2)</f>
        <v>1.55</v>
      </c>
      <c r="Q1763" s="10">
        <f>IFERROR(Table1[[#This Row],[pledged]]/Table1[[#This Row],[backers_count]],0)</f>
        <v>51.666666666666664</v>
      </c>
      <c r="R1763" s="15">
        <f t="shared" si="54"/>
        <v>42209.567824074074</v>
      </c>
      <c r="S1763" s="15">
        <f t="shared" si="55"/>
        <v>42259.567824074074</v>
      </c>
      <c r="T1763">
        <f>YEAR(Table1[[#This Row],[Date Created Conversion]])</f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8">
        <f>ROUND(Table1[[#This Row],[pledged]]/Table1[[#This Row],[goal]],2)</f>
        <v>8.85</v>
      </c>
      <c r="Q1764" s="10">
        <f>IFERROR(Table1[[#This Row],[pledged]]/Table1[[#This Row],[backers_count]],0)</f>
        <v>35.4</v>
      </c>
      <c r="R1764" s="15">
        <f t="shared" si="54"/>
        <v>42410.982002314813</v>
      </c>
      <c r="S1764" s="15">
        <f t="shared" si="55"/>
        <v>42440.982002314813</v>
      </c>
      <c r="T1764">
        <f>YEAR(Table1[[#This Row],[Date Created Conversion]])</f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8">
        <f>ROUND(Table1[[#This Row],[pledged]]/Table1[[#This Row],[goal]],2)</f>
        <v>1.02</v>
      </c>
      <c r="Q1765" s="10">
        <f>IFERROR(Table1[[#This Row],[pledged]]/Table1[[#This Row],[backers_count]],0)</f>
        <v>103.63559322033899</v>
      </c>
      <c r="R1765" s="15">
        <f t="shared" si="54"/>
        <v>42636.868518518517</v>
      </c>
      <c r="S1765" s="15">
        <f t="shared" si="55"/>
        <v>42666.868518518517</v>
      </c>
      <c r="T1765">
        <f>YEAR(Table1[[#This Row],[Date Created Conversion]])</f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8">
        <f>ROUND(Table1[[#This Row],[pledged]]/Table1[[#This Row],[goal]],2)</f>
        <v>0.2</v>
      </c>
      <c r="Q1766" s="10">
        <f>IFERROR(Table1[[#This Row],[pledged]]/Table1[[#This Row],[backers_count]],0)</f>
        <v>55.282051282051285</v>
      </c>
      <c r="R1766" s="15">
        <f t="shared" si="54"/>
        <v>41825.485868055555</v>
      </c>
      <c r="S1766" s="15">
        <f t="shared" si="55"/>
        <v>41854.485868055555</v>
      </c>
      <c r="T1766">
        <f>YEAR(Table1[[#This Row],[Date Created Conversion]])</f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8">
        <f>ROUND(Table1[[#This Row],[pledged]]/Table1[[#This Row],[goal]],2)</f>
        <v>0.59</v>
      </c>
      <c r="Q1767" s="10">
        <f>IFERROR(Table1[[#This Row],[pledged]]/Table1[[#This Row],[backers_count]],0)</f>
        <v>72.16970873786407</v>
      </c>
      <c r="R1767" s="15">
        <f t="shared" si="54"/>
        <v>41834.980462962965</v>
      </c>
      <c r="S1767" s="15">
        <f t="shared" si="55"/>
        <v>41864.980462962965</v>
      </c>
      <c r="T1767">
        <f>YEAR(Table1[[#This Row],[Date Created Conversion]])</f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8">
        <f>ROUND(Table1[[#This Row],[pledged]]/Table1[[#This Row],[goal]],2)</f>
        <v>0</v>
      </c>
      <c r="Q1768" s="10">
        <f>IFERROR(Table1[[#This Row],[pledged]]/Table1[[#This Row],[backers_count]],0)</f>
        <v>0</v>
      </c>
      <c r="R1768" s="15">
        <f t="shared" si="54"/>
        <v>41855.859814814816</v>
      </c>
      <c r="S1768" s="15">
        <f t="shared" si="55"/>
        <v>41876.859814814816</v>
      </c>
      <c r="T1768">
        <f>YEAR(Table1[[#This Row],[Date Created Conversion]])</f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8">
        <f>ROUND(Table1[[#This Row],[pledged]]/Table1[[#This Row],[goal]],2)</f>
        <v>0.46</v>
      </c>
      <c r="Q1769" s="10">
        <f>IFERROR(Table1[[#This Row],[pledged]]/Table1[[#This Row],[backers_count]],0)</f>
        <v>58.615384615384613</v>
      </c>
      <c r="R1769" s="15">
        <f t="shared" si="54"/>
        <v>41824.658379629633</v>
      </c>
      <c r="S1769" s="15">
        <f t="shared" si="55"/>
        <v>41854.658379629633</v>
      </c>
      <c r="T1769">
        <f>YEAR(Table1[[#This Row],[Date Created Conversion]])</f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8">
        <f>ROUND(Table1[[#This Row],[pledged]]/Table1[[#This Row],[goal]],2)</f>
        <v>0.04</v>
      </c>
      <c r="Q1770" s="10">
        <f>IFERROR(Table1[[#This Row],[pledged]]/Table1[[#This Row],[backers_count]],0)</f>
        <v>12.466666666666667</v>
      </c>
      <c r="R1770" s="15">
        <f t="shared" si="54"/>
        <v>41849.560694444444</v>
      </c>
      <c r="S1770" s="15">
        <f t="shared" si="55"/>
        <v>41909.560694444444</v>
      </c>
      <c r="T1770">
        <f>YEAR(Table1[[#This Row],[Date Created Conversion]])</f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8">
        <f>ROUND(Table1[[#This Row],[pledged]]/Table1[[#This Row],[goal]],2)</f>
        <v>0.03</v>
      </c>
      <c r="Q1771" s="10">
        <f>IFERROR(Table1[[#This Row],[pledged]]/Table1[[#This Row],[backers_count]],0)</f>
        <v>49.136363636363633</v>
      </c>
      <c r="R1771" s="15">
        <f t="shared" si="54"/>
        <v>41987.818969907406</v>
      </c>
      <c r="S1771" s="15">
        <f t="shared" si="55"/>
        <v>42017.818969907406</v>
      </c>
      <c r="T1771">
        <f>YEAR(Table1[[#This Row],[Date Created Conversion]])</f>
        <v>2014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8">
        <f>ROUND(Table1[[#This Row],[pledged]]/Table1[[#This Row],[goal]],2)</f>
        <v>0.56999999999999995</v>
      </c>
      <c r="Q1772" s="10">
        <f>IFERROR(Table1[[#This Row],[pledged]]/Table1[[#This Row],[backers_count]],0)</f>
        <v>150.5</v>
      </c>
      <c r="R1772" s="15">
        <f t="shared" si="54"/>
        <v>41891.780023148152</v>
      </c>
      <c r="S1772" s="15">
        <f t="shared" si="55"/>
        <v>41926.780023148152</v>
      </c>
      <c r="T1772">
        <f>YEAR(Table1[[#This Row],[Date Created Conversion]])</f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8">
        <f>ROUND(Table1[[#This Row],[pledged]]/Table1[[#This Row],[goal]],2)</f>
        <v>0.21</v>
      </c>
      <c r="Q1773" s="10">
        <f>IFERROR(Table1[[#This Row],[pledged]]/Table1[[#This Row],[backers_count]],0)</f>
        <v>35.799999999999997</v>
      </c>
      <c r="R1773" s="15">
        <f t="shared" si="54"/>
        <v>41905.979629629634</v>
      </c>
      <c r="S1773" s="15">
        <f t="shared" si="55"/>
        <v>41935.979629629634</v>
      </c>
      <c r="T1773">
        <f>YEAR(Table1[[#This Row],[Date Created Conversion]])</f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8">
        <f>ROUND(Table1[[#This Row],[pledged]]/Table1[[#This Row],[goal]],2)</f>
        <v>0.16</v>
      </c>
      <c r="Q1774" s="10">
        <f>IFERROR(Table1[[#This Row],[pledged]]/Table1[[#This Row],[backers_count]],0)</f>
        <v>45.157894736842103</v>
      </c>
      <c r="R1774" s="15">
        <f t="shared" si="54"/>
        <v>41766.718009259261</v>
      </c>
      <c r="S1774" s="15">
        <f t="shared" si="55"/>
        <v>41826.718009259261</v>
      </c>
      <c r="T1774">
        <f>YEAR(Table1[[#This Row],[Date Created Conversion]])</f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8">
        <f>ROUND(Table1[[#This Row],[pledged]]/Table1[[#This Row],[goal]],2)</f>
        <v>0.06</v>
      </c>
      <c r="Q1775" s="10">
        <f>IFERROR(Table1[[#This Row],[pledged]]/Table1[[#This Row],[backers_count]],0)</f>
        <v>98.78947368421052</v>
      </c>
      <c r="R1775" s="15">
        <f t="shared" si="54"/>
        <v>41978.760393518518</v>
      </c>
      <c r="S1775" s="15">
        <f t="shared" si="55"/>
        <v>42023.760393518518</v>
      </c>
      <c r="T1775">
        <f>YEAR(Table1[[#This Row],[Date Created Conversion]])</f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8">
        <f>ROUND(Table1[[#This Row],[pledged]]/Table1[[#This Row],[goal]],2)</f>
        <v>0.46</v>
      </c>
      <c r="Q1776" s="10">
        <f>IFERROR(Table1[[#This Row],[pledged]]/Table1[[#This Row],[backers_count]],0)</f>
        <v>88.307692307692307</v>
      </c>
      <c r="R1776" s="15">
        <f t="shared" si="54"/>
        <v>41930.218657407408</v>
      </c>
      <c r="S1776" s="15">
        <f t="shared" si="55"/>
        <v>41972.624305555553</v>
      </c>
      <c r="T1776">
        <f>YEAR(Table1[[#This Row],[Date Created Conversion]])</f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8">
        <f>ROUND(Table1[[#This Row],[pledged]]/Table1[[#This Row],[goal]],2)</f>
        <v>0.65</v>
      </c>
      <c r="Q1777" s="10">
        <f>IFERROR(Table1[[#This Row],[pledged]]/Table1[[#This Row],[backers_count]],0)</f>
        <v>170.62903225806451</v>
      </c>
      <c r="R1777" s="15">
        <f t="shared" si="54"/>
        <v>41891.976388888892</v>
      </c>
      <c r="S1777" s="15">
        <f t="shared" si="55"/>
        <v>41936.976388888892</v>
      </c>
      <c r="T1777">
        <f>YEAR(Table1[[#This Row],[Date Created Conversion]])</f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8">
        <f>ROUND(Table1[[#This Row],[pledged]]/Table1[[#This Row],[goal]],2)</f>
        <v>7.0000000000000007E-2</v>
      </c>
      <c r="Q1778" s="10">
        <f>IFERROR(Table1[[#This Row],[pledged]]/Table1[[#This Row],[backers_count]],0)</f>
        <v>83.75</v>
      </c>
      <c r="R1778" s="15">
        <f t="shared" si="54"/>
        <v>41905.95684027778</v>
      </c>
      <c r="S1778" s="15">
        <f t="shared" si="55"/>
        <v>41941.95684027778</v>
      </c>
      <c r="T1778">
        <f>YEAR(Table1[[#This Row],[Date Created Conversion]])</f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8">
        <f>ROUND(Table1[[#This Row],[pledged]]/Table1[[#This Row],[goal]],2)</f>
        <v>0.14000000000000001</v>
      </c>
      <c r="Q1779" s="10">
        <f>IFERROR(Table1[[#This Row],[pledged]]/Table1[[#This Row],[backers_count]],0)</f>
        <v>65.099999999999994</v>
      </c>
      <c r="R1779" s="15">
        <f t="shared" si="54"/>
        <v>42025.357094907406</v>
      </c>
      <c r="S1779" s="15">
        <f t="shared" si="55"/>
        <v>42055.357094907406</v>
      </c>
      <c r="T1779">
        <f>YEAR(Table1[[#This Row],[Date Created Conversion]])</f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8">
        <f>ROUND(Table1[[#This Row],[pledged]]/Table1[[#This Row],[goal]],2)</f>
        <v>0.02</v>
      </c>
      <c r="Q1780" s="10">
        <f>IFERROR(Table1[[#This Row],[pledged]]/Table1[[#This Row],[backers_count]],0)</f>
        <v>66.333333333333329</v>
      </c>
      <c r="R1780" s="15">
        <f t="shared" si="54"/>
        <v>42045.86336805555</v>
      </c>
      <c r="S1780" s="15">
        <f t="shared" si="55"/>
        <v>42090.821701388893</v>
      </c>
      <c r="T1780">
        <f>YEAR(Table1[[#This Row],[Date Created Conversion]])</f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8">
        <f>ROUND(Table1[[#This Row],[pledged]]/Table1[[#This Row],[goal]],2)</f>
        <v>0.36</v>
      </c>
      <c r="Q1781" s="10">
        <f>IFERROR(Table1[[#This Row],[pledged]]/Table1[[#This Row],[backers_count]],0)</f>
        <v>104.89473684210526</v>
      </c>
      <c r="R1781" s="15">
        <f t="shared" si="54"/>
        <v>42585.691898148143</v>
      </c>
      <c r="S1781" s="15">
        <f t="shared" si="55"/>
        <v>42615.691898148143</v>
      </c>
      <c r="T1781">
        <f>YEAR(Table1[[#This Row],[Date Created Conversion]])</f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8">
        <f>ROUND(Table1[[#This Row],[pledged]]/Table1[[#This Row],[goal]],2)</f>
        <v>0.4</v>
      </c>
      <c r="Q1782" s="10">
        <f>IFERROR(Table1[[#This Row],[pledged]]/Table1[[#This Row],[backers_count]],0)</f>
        <v>78.440789473684205</v>
      </c>
      <c r="R1782" s="15">
        <f t="shared" si="54"/>
        <v>42493.600810185191</v>
      </c>
      <c r="S1782" s="15">
        <f t="shared" si="55"/>
        <v>42553.600810185191</v>
      </c>
      <c r="T1782">
        <f>YEAR(Table1[[#This Row],[Date Created Conversion]])</f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8">
        <f>ROUND(Table1[[#This Row],[pledged]]/Table1[[#This Row],[goal]],2)</f>
        <v>0.26</v>
      </c>
      <c r="Q1783" s="10">
        <f>IFERROR(Table1[[#This Row],[pledged]]/Table1[[#This Row],[backers_count]],0)</f>
        <v>59.041666666666664</v>
      </c>
      <c r="R1783" s="15">
        <f t="shared" si="54"/>
        <v>42597.617418981477</v>
      </c>
      <c r="S1783" s="15">
        <f t="shared" si="55"/>
        <v>42628.617418981477</v>
      </c>
      <c r="T1783">
        <f>YEAR(Table1[[#This Row],[Date Created Conversion]])</f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8">
        <f>ROUND(Table1[[#This Row],[pledged]]/Table1[[#This Row],[goal]],2)</f>
        <v>0.15</v>
      </c>
      <c r="Q1784" s="10">
        <f>IFERROR(Table1[[#This Row],[pledged]]/Table1[[#This Row],[backers_count]],0)</f>
        <v>71.34210526315789</v>
      </c>
      <c r="R1784" s="15">
        <f t="shared" si="54"/>
        <v>42388.575104166666</v>
      </c>
      <c r="S1784" s="15">
        <f t="shared" si="55"/>
        <v>42421.575104166666</v>
      </c>
      <c r="T1784">
        <f>YEAR(Table1[[#This Row],[Date Created Conversion]])</f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8">
        <f>ROUND(Table1[[#This Row],[pledged]]/Table1[[#This Row],[goal]],2)</f>
        <v>0.24</v>
      </c>
      <c r="Q1785" s="10">
        <f>IFERROR(Table1[[#This Row],[pledged]]/Table1[[#This Row],[backers_count]],0)</f>
        <v>51.227027027027027</v>
      </c>
      <c r="R1785" s="15">
        <f t="shared" si="54"/>
        <v>42115.949976851851</v>
      </c>
      <c r="S1785" s="15">
        <f t="shared" si="55"/>
        <v>42145.949976851851</v>
      </c>
      <c r="T1785">
        <f>YEAR(Table1[[#This Row],[Date Created Conversion]])</f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8">
        <f>ROUND(Table1[[#This Row],[pledged]]/Table1[[#This Row],[goal]],2)</f>
        <v>0.4</v>
      </c>
      <c r="Q1786" s="10">
        <f>IFERROR(Table1[[#This Row],[pledged]]/Table1[[#This Row],[backers_count]],0)</f>
        <v>60.242424242424242</v>
      </c>
      <c r="R1786" s="15">
        <f t="shared" si="54"/>
        <v>42003.655555555553</v>
      </c>
      <c r="S1786" s="15">
        <f t="shared" si="55"/>
        <v>42035.142361111109</v>
      </c>
      <c r="T1786">
        <f>YEAR(Table1[[#This Row],[Date Created Conversion]])</f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8">
        <f>ROUND(Table1[[#This Row],[pledged]]/Table1[[#This Row],[goal]],2)</f>
        <v>0.2</v>
      </c>
      <c r="Q1787" s="10">
        <f>IFERROR(Table1[[#This Row],[pledged]]/Table1[[#This Row],[backers_count]],0)</f>
        <v>44.935185185185183</v>
      </c>
      <c r="R1787" s="15">
        <f t="shared" si="54"/>
        <v>41897.134895833333</v>
      </c>
      <c r="S1787" s="15">
        <f t="shared" si="55"/>
        <v>41928</v>
      </c>
      <c r="T1787">
        <f>YEAR(Table1[[#This Row],[Date Created Conversion]])</f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8">
        <f>ROUND(Table1[[#This Row],[pledged]]/Table1[[#This Row],[goal]],2)</f>
        <v>0.48</v>
      </c>
      <c r="Q1788" s="10">
        <f>IFERROR(Table1[[#This Row],[pledged]]/Table1[[#This Row],[backers_count]],0)</f>
        <v>31.206896551724139</v>
      </c>
      <c r="R1788" s="15">
        <f t="shared" si="54"/>
        <v>41958.550659722227</v>
      </c>
      <c r="S1788" s="15">
        <f t="shared" si="55"/>
        <v>41988.550659722227</v>
      </c>
      <c r="T1788">
        <f>YEAR(Table1[[#This Row],[Date Created Conversion]])</f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8">
        <f>ROUND(Table1[[#This Row],[pledged]]/Table1[[#This Row],[goal]],2)</f>
        <v>0.15</v>
      </c>
      <c r="Q1789" s="10">
        <f>IFERROR(Table1[[#This Row],[pledged]]/Table1[[#This Row],[backers_count]],0)</f>
        <v>63.875</v>
      </c>
      <c r="R1789" s="15">
        <f t="shared" si="54"/>
        <v>42068.65552083333</v>
      </c>
      <c r="S1789" s="15">
        <f t="shared" si="55"/>
        <v>42098.613854166666</v>
      </c>
      <c r="T1789">
        <f>YEAR(Table1[[#This Row],[Date Created Conversion]])</f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8">
        <f>ROUND(Table1[[#This Row],[pledged]]/Table1[[#This Row],[goal]],2)</f>
        <v>0.01</v>
      </c>
      <c r="Q1790" s="10">
        <f>IFERROR(Table1[[#This Row],[pledged]]/Table1[[#This Row],[backers_count]],0)</f>
        <v>19</v>
      </c>
      <c r="R1790" s="15">
        <f t="shared" si="54"/>
        <v>41913.94840277778</v>
      </c>
      <c r="S1790" s="15">
        <f t="shared" si="55"/>
        <v>41943.94840277778</v>
      </c>
      <c r="T1790">
        <f>YEAR(Table1[[#This Row],[Date Created Conversion]])</f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8">
        <f>ROUND(Table1[[#This Row],[pledged]]/Table1[[#This Row],[goal]],2)</f>
        <v>0.01</v>
      </c>
      <c r="Q1791" s="10">
        <f>IFERROR(Table1[[#This Row],[pledged]]/Table1[[#This Row],[backers_count]],0)</f>
        <v>10</v>
      </c>
      <c r="R1791" s="15">
        <f t="shared" si="54"/>
        <v>41956.250034722223</v>
      </c>
      <c r="S1791" s="15">
        <f t="shared" si="55"/>
        <v>42016.250034722223</v>
      </c>
      <c r="T1791">
        <f>YEAR(Table1[[#This Row],[Date Created Conversion]])</f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8">
        <f>ROUND(Table1[[#This Row],[pledged]]/Table1[[#This Row],[goal]],2)</f>
        <v>0.05</v>
      </c>
      <c r="Q1792" s="10">
        <f>IFERROR(Table1[[#This Row],[pledged]]/Table1[[#This Row],[backers_count]],0)</f>
        <v>109.06666666666666</v>
      </c>
      <c r="R1792" s="15">
        <f t="shared" si="54"/>
        <v>42010.674513888895</v>
      </c>
      <c r="S1792" s="15">
        <f t="shared" si="55"/>
        <v>42040.674513888895</v>
      </c>
      <c r="T1792">
        <f>YEAR(Table1[[#This Row],[Date Created Conversion]])</f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8">
        <f>ROUND(Table1[[#This Row],[pledged]]/Table1[[#This Row],[goal]],2)</f>
        <v>0.04</v>
      </c>
      <c r="Q1793" s="10">
        <f>IFERROR(Table1[[#This Row],[pledged]]/Table1[[#This Row],[backers_count]],0)</f>
        <v>26.75</v>
      </c>
      <c r="R1793" s="15">
        <f t="shared" si="54"/>
        <v>41973.740335648152</v>
      </c>
      <c r="S1793" s="15">
        <f t="shared" si="55"/>
        <v>42033.740335648152</v>
      </c>
      <c r="T1793">
        <f>YEAR(Table1[[#This Row],[Date Created Conversion]])</f>
        <v>2014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8">
        <f>ROUND(Table1[[#This Row],[pledged]]/Table1[[#This Row],[goal]],2)</f>
        <v>0.61</v>
      </c>
      <c r="Q1794" s="10">
        <f>IFERROR(Table1[[#This Row],[pledged]]/Table1[[#This Row],[backers_count]],0)</f>
        <v>109.93525179856115</v>
      </c>
      <c r="R1794" s="15">
        <f t="shared" ref="R1794:R1857" si="56">(((J1794/60)/60)/24)+DATE(1970,1,1)</f>
        <v>42189.031041666662</v>
      </c>
      <c r="S1794" s="15">
        <f t="shared" ref="S1794:S1857" si="57">(((I1794/60)/60)/24)+DATE(1970,1,1)</f>
        <v>42226.290972222225</v>
      </c>
      <c r="T1794">
        <f>YEAR(Table1[[#This Row],[Date Created Conversion]])</f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8">
        <f>ROUND(Table1[[#This Row],[pledged]]/Table1[[#This Row],[goal]],2)</f>
        <v>0.01</v>
      </c>
      <c r="Q1795" s="10">
        <f>IFERROR(Table1[[#This Row],[pledged]]/Table1[[#This Row],[backers_count]],0)</f>
        <v>20</v>
      </c>
      <c r="R1795" s="15">
        <f t="shared" si="56"/>
        <v>41940.89166666667</v>
      </c>
      <c r="S1795" s="15">
        <f t="shared" si="57"/>
        <v>41970.933333333334</v>
      </c>
      <c r="T1795">
        <f>YEAR(Table1[[#This Row],[Date Created Conversion]])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8">
        <f>ROUND(Table1[[#This Row],[pledged]]/Table1[[#This Row],[goal]],2)</f>
        <v>0.11</v>
      </c>
      <c r="Q1796" s="10">
        <f>IFERROR(Table1[[#This Row],[pledged]]/Table1[[#This Row],[backers_count]],0)</f>
        <v>55.388888888888886</v>
      </c>
      <c r="R1796" s="15">
        <f t="shared" si="56"/>
        <v>42011.551180555558</v>
      </c>
      <c r="S1796" s="15">
        <f t="shared" si="57"/>
        <v>42046.551180555558</v>
      </c>
      <c r="T1796">
        <f>YEAR(Table1[[#This Row],[Date Created Conversion]])</f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8">
        <f>ROUND(Table1[[#This Row],[pledged]]/Table1[[#This Row],[goal]],2)</f>
        <v>0.39</v>
      </c>
      <c r="Q1797" s="10">
        <f>IFERROR(Table1[[#This Row],[pledged]]/Table1[[#This Row],[backers_count]],0)</f>
        <v>133.90123456790124</v>
      </c>
      <c r="R1797" s="15">
        <f t="shared" si="56"/>
        <v>42628.288668981477</v>
      </c>
      <c r="S1797" s="15">
        <f t="shared" si="57"/>
        <v>42657.666666666672</v>
      </c>
      <c r="T1797">
        <f>YEAR(Table1[[#This Row],[Date Created Conversion]])</f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8">
        <f>ROUND(Table1[[#This Row],[pledged]]/Table1[[#This Row],[goal]],2)</f>
        <v>0.22</v>
      </c>
      <c r="Q1798" s="10">
        <f>IFERROR(Table1[[#This Row],[pledged]]/Table1[[#This Row],[backers_count]],0)</f>
        <v>48.720930232558139</v>
      </c>
      <c r="R1798" s="15">
        <f t="shared" si="56"/>
        <v>42515.439421296294</v>
      </c>
      <c r="S1798" s="15">
        <f t="shared" si="57"/>
        <v>42575.439421296294</v>
      </c>
      <c r="T1798">
        <f>YEAR(Table1[[#This Row],[Date Created Conversion]])</f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8">
        <f>ROUND(Table1[[#This Row],[pledged]]/Table1[[#This Row],[goal]],2)</f>
        <v>0.68</v>
      </c>
      <c r="Q1799" s="10">
        <f>IFERROR(Table1[[#This Row],[pledged]]/Table1[[#This Row],[backers_count]],0)</f>
        <v>48.25</v>
      </c>
      <c r="R1799" s="15">
        <f t="shared" si="56"/>
        <v>42689.56931712963</v>
      </c>
      <c r="S1799" s="15">
        <f t="shared" si="57"/>
        <v>42719.56931712963</v>
      </c>
      <c r="T1799">
        <f>YEAR(Table1[[#This Row],[Date Created Conversion]])</f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8">
        <f>ROUND(Table1[[#This Row],[pledged]]/Table1[[#This Row],[goal]],2)</f>
        <v>0.14000000000000001</v>
      </c>
      <c r="Q1800" s="10">
        <f>IFERROR(Table1[[#This Row],[pledged]]/Table1[[#This Row],[backers_count]],0)</f>
        <v>58.972972972972975</v>
      </c>
      <c r="R1800" s="15">
        <f t="shared" si="56"/>
        <v>42344.32677083333</v>
      </c>
      <c r="S1800" s="15">
        <f t="shared" si="57"/>
        <v>42404.32677083333</v>
      </c>
      <c r="T1800">
        <f>YEAR(Table1[[#This Row],[Date Created Conversion]])</f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8">
        <f>ROUND(Table1[[#This Row],[pledged]]/Table1[[#This Row],[goal]],2)</f>
        <v>0.02</v>
      </c>
      <c r="Q1801" s="10">
        <f>IFERROR(Table1[[#This Row],[pledged]]/Table1[[#This Row],[backers_count]],0)</f>
        <v>11.638333333333334</v>
      </c>
      <c r="R1801" s="15">
        <f t="shared" si="56"/>
        <v>41934.842685185184</v>
      </c>
      <c r="S1801" s="15">
        <f t="shared" si="57"/>
        <v>41954.884351851855</v>
      </c>
      <c r="T1801">
        <f>YEAR(Table1[[#This Row],[Date Created Conversion]])</f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8">
        <f>ROUND(Table1[[#This Row],[pledged]]/Table1[[#This Row],[goal]],2)</f>
        <v>0.2</v>
      </c>
      <c r="Q1802" s="10">
        <f>IFERROR(Table1[[#This Row],[pledged]]/Table1[[#This Row],[backers_count]],0)</f>
        <v>83.716814159292042</v>
      </c>
      <c r="R1802" s="15">
        <f t="shared" si="56"/>
        <v>42623.606134259258</v>
      </c>
      <c r="S1802" s="15">
        <f t="shared" si="57"/>
        <v>42653.606134259258</v>
      </c>
      <c r="T1802">
        <f>YEAR(Table1[[#This Row],[Date Created Conversion]])</f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8">
        <f>ROUND(Table1[[#This Row],[pledged]]/Table1[[#This Row],[goal]],2)</f>
        <v>0.14000000000000001</v>
      </c>
      <c r="Q1803" s="10">
        <f>IFERROR(Table1[[#This Row],[pledged]]/Table1[[#This Row],[backers_count]],0)</f>
        <v>63.648648648648646</v>
      </c>
      <c r="R1803" s="15">
        <f t="shared" si="56"/>
        <v>42321.660509259258</v>
      </c>
      <c r="S1803" s="15">
        <f t="shared" si="57"/>
        <v>42353.506944444445</v>
      </c>
      <c r="T1803">
        <f>YEAR(Table1[[#This Row],[Date Created Conversion]])</f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8">
        <f>ROUND(Table1[[#This Row],[pledged]]/Table1[[#This Row],[goal]],2)</f>
        <v>0.48</v>
      </c>
      <c r="Q1804" s="10">
        <f>IFERROR(Table1[[#This Row],[pledged]]/Table1[[#This Row],[backers_count]],0)</f>
        <v>94.277777777777771</v>
      </c>
      <c r="R1804" s="15">
        <f t="shared" si="56"/>
        <v>42159.47256944445</v>
      </c>
      <c r="S1804" s="15">
        <f t="shared" si="57"/>
        <v>42182.915972222225</v>
      </c>
      <c r="T1804">
        <f>YEAR(Table1[[#This Row],[Date Created Conversion]])</f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8">
        <f>ROUND(Table1[[#This Row],[pledged]]/Table1[[#This Row],[goal]],2)</f>
        <v>0.31</v>
      </c>
      <c r="Q1805" s="10">
        <f>IFERROR(Table1[[#This Row],[pledged]]/Table1[[#This Row],[backers_count]],0)</f>
        <v>71.86666666666666</v>
      </c>
      <c r="R1805" s="15">
        <f t="shared" si="56"/>
        <v>42018.071550925932</v>
      </c>
      <c r="S1805" s="15">
        <f t="shared" si="57"/>
        <v>42049.071550925932</v>
      </c>
      <c r="T1805">
        <f>YEAR(Table1[[#This Row],[Date Created Conversion]])</f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8">
        <f>ROUND(Table1[[#This Row],[pledged]]/Table1[[#This Row],[goal]],2)</f>
        <v>0.35</v>
      </c>
      <c r="Q1806" s="10">
        <f>IFERROR(Table1[[#This Row],[pledged]]/Table1[[#This Row],[backers_count]],0)</f>
        <v>104.84615384615384</v>
      </c>
      <c r="R1806" s="15">
        <f t="shared" si="56"/>
        <v>42282.678287037037</v>
      </c>
      <c r="S1806" s="15">
        <f t="shared" si="57"/>
        <v>42322.719953703709</v>
      </c>
      <c r="T1806">
        <f>YEAR(Table1[[#This Row],[Date Created Conversion]])</f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8">
        <f>ROUND(Table1[[#This Row],[pledged]]/Table1[[#This Row],[goal]],2)</f>
        <v>0.36</v>
      </c>
      <c r="Q1807" s="10">
        <f>IFERROR(Table1[[#This Row],[pledged]]/Table1[[#This Row],[backers_count]],0)</f>
        <v>67.139344262295083</v>
      </c>
      <c r="R1807" s="15">
        <f t="shared" si="56"/>
        <v>42247.803912037038</v>
      </c>
      <c r="S1807" s="15">
        <f t="shared" si="57"/>
        <v>42279.75</v>
      </c>
      <c r="T1807">
        <f>YEAR(Table1[[#This Row],[Date Created Conversion]])</f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8">
        <f>ROUND(Table1[[#This Row],[pledged]]/Table1[[#This Row],[goal]],2)</f>
        <v>0.03</v>
      </c>
      <c r="Q1808" s="10">
        <f>IFERROR(Table1[[#This Row],[pledged]]/Table1[[#This Row],[backers_count]],0)</f>
        <v>73.875</v>
      </c>
      <c r="R1808" s="15">
        <f t="shared" si="56"/>
        <v>41877.638298611113</v>
      </c>
      <c r="S1808" s="15">
        <f t="shared" si="57"/>
        <v>41912.638298611113</v>
      </c>
      <c r="T1808">
        <f>YEAR(Table1[[#This Row],[Date Created Conversion]])</f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8">
        <f>ROUND(Table1[[#This Row],[pledged]]/Table1[[#This Row],[goal]],2)</f>
        <v>0.11</v>
      </c>
      <c r="Q1809" s="10">
        <f>IFERROR(Table1[[#This Row],[pledged]]/Table1[[#This Row],[backers_count]],0)</f>
        <v>69.125</v>
      </c>
      <c r="R1809" s="15">
        <f t="shared" si="56"/>
        <v>41880.068437499998</v>
      </c>
      <c r="S1809" s="15">
        <f t="shared" si="57"/>
        <v>41910.068437499998</v>
      </c>
      <c r="T1809">
        <f>YEAR(Table1[[#This Row],[Date Created Conversion]])</f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8">
        <f>ROUND(Table1[[#This Row],[pledged]]/Table1[[#This Row],[goal]],2)</f>
        <v>0.41</v>
      </c>
      <c r="Q1810" s="10">
        <f>IFERROR(Table1[[#This Row],[pledged]]/Table1[[#This Row],[backers_count]],0)</f>
        <v>120.77083333333333</v>
      </c>
      <c r="R1810" s="15">
        <f t="shared" si="56"/>
        <v>42742.680902777778</v>
      </c>
      <c r="S1810" s="15">
        <f t="shared" si="57"/>
        <v>42777.680902777778</v>
      </c>
      <c r="T1810">
        <f>YEAR(Table1[[#This Row],[Date Created Conversion]])</f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8">
        <f>ROUND(Table1[[#This Row],[pledged]]/Table1[[#This Row],[goal]],2)</f>
        <v>0.11</v>
      </c>
      <c r="Q1811" s="10">
        <f>IFERROR(Table1[[#This Row],[pledged]]/Table1[[#This Row],[backers_count]],0)</f>
        <v>42.222222222222221</v>
      </c>
      <c r="R1811" s="15">
        <f t="shared" si="56"/>
        <v>42029.907858796301</v>
      </c>
      <c r="S1811" s="15">
        <f t="shared" si="57"/>
        <v>42064.907858796301</v>
      </c>
      <c r="T1811">
        <f>YEAR(Table1[[#This Row],[Date Created Conversion]])</f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8">
        <f>ROUND(Table1[[#This Row],[pledged]]/Table1[[#This Row],[goal]],2)</f>
        <v>0.03</v>
      </c>
      <c r="Q1812" s="10">
        <f>IFERROR(Table1[[#This Row],[pledged]]/Table1[[#This Row],[backers_count]],0)</f>
        <v>7.5</v>
      </c>
      <c r="R1812" s="15">
        <f t="shared" si="56"/>
        <v>41860.91002314815</v>
      </c>
      <c r="S1812" s="15">
        <f t="shared" si="57"/>
        <v>41872.91002314815</v>
      </c>
      <c r="T1812">
        <f>YEAR(Table1[[#This Row],[Date Created Conversion]])</f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8">
        <f>ROUND(Table1[[#This Row],[pledged]]/Table1[[#This Row],[goal]],2)</f>
        <v>0</v>
      </c>
      <c r="Q1813" s="10">
        <f>IFERROR(Table1[[#This Row],[pledged]]/Table1[[#This Row],[backers_count]],0)</f>
        <v>1.5384615384615385</v>
      </c>
      <c r="R1813" s="15">
        <f t="shared" si="56"/>
        <v>41876.433680555558</v>
      </c>
      <c r="S1813" s="15">
        <f t="shared" si="57"/>
        <v>41936.166666666664</v>
      </c>
      <c r="T1813">
        <f>YEAR(Table1[[#This Row],[Date Created Conversion]])</f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8">
        <f>ROUND(Table1[[#This Row],[pledged]]/Table1[[#This Row],[goal]],2)</f>
        <v>0.13</v>
      </c>
      <c r="Q1814" s="10">
        <f>IFERROR(Table1[[#This Row],[pledged]]/Table1[[#This Row],[backers_count]],0)</f>
        <v>37.608695652173914</v>
      </c>
      <c r="R1814" s="15">
        <f t="shared" si="56"/>
        <v>42524.318703703699</v>
      </c>
      <c r="S1814" s="15">
        <f t="shared" si="57"/>
        <v>42554.318703703699</v>
      </c>
      <c r="T1814">
        <f>YEAR(Table1[[#This Row],[Date Created Conversion]])</f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8">
        <f>ROUND(Table1[[#This Row],[pledged]]/Table1[[#This Row],[goal]],2)</f>
        <v>0</v>
      </c>
      <c r="Q1815" s="10">
        <f>IFERROR(Table1[[#This Row],[pledged]]/Table1[[#This Row],[backers_count]],0)</f>
        <v>0</v>
      </c>
      <c r="R1815" s="15">
        <f t="shared" si="56"/>
        <v>41829.889027777775</v>
      </c>
      <c r="S1815" s="15">
        <f t="shared" si="57"/>
        <v>41859.889027777775</v>
      </c>
      <c r="T1815">
        <f>YEAR(Table1[[#This Row],[Date Created Conversion]])</f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8">
        <f>ROUND(Table1[[#This Row],[pledged]]/Table1[[#This Row],[goal]],2)</f>
        <v>0.49</v>
      </c>
      <c r="Q1816" s="10">
        <f>IFERROR(Table1[[#This Row],[pledged]]/Table1[[#This Row],[backers_count]],0)</f>
        <v>42.157142857142858</v>
      </c>
      <c r="R1816" s="15">
        <f t="shared" si="56"/>
        <v>42033.314074074078</v>
      </c>
      <c r="S1816" s="15">
        <f t="shared" si="57"/>
        <v>42063.314074074078</v>
      </c>
      <c r="T1816">
        <f>YEAR(Table1[[#This Row],[Date Created Conversion]])</f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8">
        <f>ROUND(Table1[[#This Row],[pledged]]/Table1[[#This Row],[goal]],2)</f>
        <v>0</v>
      </c>
      <c r="Q1817" s="10">
        <f>IFERROR(Table1[[#This Row],[pledged]]/Table1[[#This Row],[backers_count]],0)</f>
        <v>0</v>
      </c>
      <c r="R1817" s="15">
        <f t="shared" si="56"/>
        <v>42172.906678240746</v>
      </c>
      <c r="S1817" s="15">
        <f t="shared" si="57"/>
        <v>42186.906678240746</v>
      </c>
      <c r="T1817">
        <f>YEAR(Table1[[#This Row],[Date Created Conversion]])</f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8">
        <f>ROUND(Table1[[#This Row],[pledged]]/Table1[[#This Row],[goal]],2)</f>
        <v>0.02</v>
      </c>
      <c r="Q1818" s="10">
        <f>IFERROR(Table1[[#This Row],[pledged]]/Table1[[#This Row],[backers_count]],0)</f>
        <v>84.833333333333329</v>
      </c>
      <c r="R1818" s="15">
        <f t="shared" si="56"/>
        <v>42548.876192129625</v>
      </c>
      <c r="S1818" s="15">
        <f t="shared" si="57"/>
        <v>42576.791666666672</v>
      </c>
      <c r="T1818">
        <f>YEAR(Table1[[#This Row],[Date Created Conversion]])</f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8">
        <f>ROUND(Table1[[#This Row],[pledged]]/Table1[[#This Row],[goal]],2)</f>
        <v>0.52</v>
      </c>
      <c r="Q1819" s="10">
        <f>IFERROR(Table1[[#This Row],[pledged]]/Table1[[#This Row],[backers_count]],0)</f>
        <v>94.19</v>
      </c>
      <c r="R1819" s="15">
        <f t="shared" si="56"/>
        <v>42705.662118055552</v>
      </c>
      <c r="S1819" s="15">
        <f t="shared" si="57"/>
        <v>42765.290972222225</v>
      </c>
      <c r="T1819">
        <f>YEAR(Table1[[#This Row],[Date Created Conversion]])</f>
        <v>2016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8">
        <f>ROUND(Table1[[#This Row],[pledged]]/Table1[[#This Row],[goal]],2)</f>
        <v>0</v>
      </c>
      <c r="Q1820" s="10">
        <f>IFERROR(Table1[[#This Row],[pledged]]/Table1[[#This Row],[backers_count]],0)</f>
        <v>0</v>
      </c>
      <c r="R1820" s="15">
        <f t="shared" si="56"/>
        <v>42067.234375</v>
      </c>
      <c r="S1820" s="15">
        <f t="shared" si="57"/>
        <v>42097.192708333328</v>
      </c>
      <c r="T1820">
        <f>YEAR(Table1[[#This Row],[Date Created Conversion]])</f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8">
        <f>ROUND(Table1[[#This Row],[pledged]]/Table1[[#This Row],[goal]],2)</f>
        <v>0.02</v>
      </c>
      <c r="Q1821" s="10">
        <f>IFERROR(Table1[[#This Row],[pledged]]/Table1[[#This Row],[backers_count]],0)</f>
        <v>6.25</v>
      </c>
      <c r="R1821" s="15">
        <f t="shared" si="56"/>
        <v>41820.752268518518</v>
      </c>
      <c r="S1821" s="15">
        <f t="shared" si="57"/>
        <v>41850.752268518518</v>
      </c>
      <c r="T1821">
        <f>YEAR(Table1[[#This Row],[Date Created Conversion]])</f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8">
        <f>ROUND(Table1[[#This Row],[pledged]]/Table1[[#This Row],[goal]],2)</f>
        <v>7.0000000000000007E-2</v>
      </c>
      <c r="Q1822" s="10">
        <f>IFERROR(Table1[[#This Row],[pledged]]/Table1[[#This Row],[backers_count]],0)</f>
        <v>213.375</v>
      </c>
      <c r="R1822" s="15">
        <f t="shared" si="56"/>
        <v>42065.084375000006</v>
      </c>
      <c r="S1822" s="15">
        <f t="shared" si="57"/>
        <v>42095.042708333334</v>
      </c>
      <c r="T1822">
        <f>YEAR(Table1[[#This Row],[Date Created Conversion]])</f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8">
        <f>ROUND(Table1[[#This Row],[pledged]]/Table1[[#This Row],[goal]],2)</f>
        <v>1.35</v>
      </c>
      <c r="Q1823" s="10">
        <f>IFERROR(Table1[[#This Row],[pledged]]/Table1[[#This Row],[backers_count]],0)</f>
        <v>59.162280701754383</v>
      </c>
      <c r="R1823" s="15">
        <f t="shared" si="56"/>
        <v>40926.319062499999</v>
      </c>
      <c r="S1823" s="15">
        <f t="shared" si="57"/>
        <v>40971.319062499999</v>
      </c>
      <c r="T1823">
        <f>YEAR(Table1[[#This Row],[Date Created Conversion]])</f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8">
        <f>ROUND(Table1[[#This Row],[pledged]]/Table1[[#This Row],[goal]],2)</f>
        <v>1</v>
      </c>
      <c r="Q1824" s="10">
        <f>IFERROR(Table1[[#This Row],[pledged]]/Table1[[#This Row],[backers_count]],0)</f>
        <v>27.272727272727273</v>
      </c>
      <c r="R1824" s="15">
        <f t="shared" si="56"/>
        <v>41634.797013888885</v>
      </c>
      <c r="S1824" s="15">
        <f t="shared" si="57"/>
        <v>41670.792361111111</v>
      </c>
      <c r="T1824">
        <f>YEAR(Table1[[#This Row],[Date Created Conversion]])</f>
        <v>2013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8">
        <f>ROUND(Table1[[#This Row],[pledged]]/Table1[[#This Row],[goal]],2)</f>
        <v>1.1599999999999999</v>
      </c>
      <c r="Q1825" s="10">
        <f>IFERROR(Table1[[#This Row],[pledged]]/Table1[[#This Row],[backers_count]],0)</f>
        <v>24.575757575757574</v>
      </c>
      <c r="R1825" s="15">
        <f t="shared" si="56"/>
        <v>41176.684907407405</v>
      </c>
      <c r="S1825" s="15">
        <f t="shared" si="57"/>
        <v>41206.684907407405</v>
      </c>
      <c r="T1825">
        <f>YEAR(Table1[[#This Row],[Date Created Conversion]])</f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8">
        <f>ROUND(Table1[[#This Row],[pledged]]/Table1[[#This Row],[goal]],2)</f>
        <v>1</v>
      </c>
      <c r="Q1826" s="10">
        <f>IFERROR(Table1[[#This Row],[pledged]]/Table1[[#This Row],[backers_count]],0)</f>
        <v>75.05</v>
      </c>
      <c r="R1826" s="15">
        <f t="shared" si="56"/>
        <v>41626.916284722225</v>
      </c>
      <c r="S1826" s="15">
        <f t="shared" si="57"/>
        <v>41647.088888888888</v>
      </c>
      <c r="T1826">
        <f>YEAR(Table1[[#This Row],[Date Created Conversion]])</f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8">
        <f>ROUND(Table1[[#This Row],[pledged]]/Table1[[#This Row],[goal]],2)</f>
        <v>1.05</v>
      </c>
      <c r="Q1827" s="10">
        <f>IFERROR(Table1[[#This Row],[pledged]]/Table1[[#This Row],[backers_count]],0)</f>
        <v>42.02</v>
      </c>
      <c r="R1827" s="15">
        <f t="shared" si="56"/>
        <v>41443.83452546296</v>
      </c>
      <c r="S1827" s="15">
        <f t="shared" si="57"/>
        <v>41466.83452546296</v>
      </c>
      <c r="T1827">
        <f>YEAR(Table1[[#This Row],[Date Created Conversion]])</f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8">
        <f>ROUND(Table1[[#This Row],[pledged]]/Table1[[#This Row],[goal]],2)</f>
        <v>1.01</v>
      </c>
      <c r="Q1828" s="10">
        <f>IFERROR(Table1[[#This Row],[pledged]]/Table1[[#This Row],[backers_count]],0)</f>
        <v>53.157894736842103</v>
      </c>
      <c r="R1828" s="15">
        <f t="shared" si="56"/>
        <v>41657.923807870371</v>
      </c>
      <c r="S1828" s="15">
        <f t="shared" si="57"/>
        <v>41687.923807870371</v>
      </c>
      <c r="T1828">
        <f>YEAR(Table1[[#This Row],[Date Created Conversion]])</f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8">
        <f>ROUND(Table1[[#This Row],[pledged]]/Table1[[#This Row],[goal]],2)</f>
        <v>1.01</v>
      </c>
      <c r="Q1829" s="10">
        <f>IFERROR(Table1[[#This Row],[pledged]]/Table1[[#This Row],[backers_count]],0)</f>
        <v>83.885416666666671</v>
      </c>
      <c r="R1829" s="15">
        <f t="shared" si="56"/>
        <v>40555.325937499998</v>
      </c>
      <c r="S1829" s="15">
        <f t="shared" si="57"/>
        <v>40605.325937499998</v>
      </c>
      <c r="T1829">
        <f>YEAR(Table1[[#This Row],[Date Created Conversion]])</f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8">
        <f>ROUND(Table1[[#This Row],[pledged]]/Table1[[#This Row],[goal]],2)</f>
        <v>1</v>
      </c>
      <c r="Q1830" s="10">
        <f>IFERROR(Table1[[#This Row],[pledged]]/Table1[[#This Row],[backers_count]],0)</f>
        <v>417.33333333333331</v>
      </c>
      <c r="R1830" s="15">
        <f t="shared" si="56"/>
        <v>41736.899652777778</v>
      </c>
      <c r="S1830" s="15">
        <f t="shared" si="57"/>
        <v>41768.916666666664</v>
      </c>
      <c r="T1830">
        <f>YEAR(Table1[[#This Row],[Date Created Conversion]])</f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8">
        <f>ROUND(Table1[[#This Row],[pledged]]/Table1[[#This Row],[goal]],2)</f>
        <v>1.67</v>
      </c>
      <c r="Q1831" s="10">
        <f>IFERROR(Table1[[#This Row],[pledged]]/Table1[[#This Row],[backers_count]],0)</f>
        <v>75.765151515151516</v>
      </c>
      <c r="R1831" s="15">
        <f t="shared" si="56"/>
        <v>40516.087627314817</v>
      </c>
      <c r="S1831" s="15">
        <f t="shared" si="57"/>
        <v>40564.916666666664</v>
      </c>
      <c r="T1831">
        <f>YEAR(Table1[[#This Row],[Date Created Conversion]])</f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8">
        <f>ROUND(Table1[[#This Row],[pledged]]/Table1[[#This Row],[goal]],2)</f>
        <v>1.02</v>
      </c>
      <c r="Q1832" s="10">
        <f>IFERROR(Table1[[#This Row],[pledged]]/Table1[[#This Row],[backers_count]],0)</f>
        <v>67.389380530973455</v>
      </c>
      <c r="R1832" s="15">
        <f t="shared" si="56"/>
        <v>41664.684108796297</v>
      </c>
      <c r="S1832" s="15">
        <f t="shared" si="57"/>
        <v>41694.684108796297</v>
      </c>
      <c r="T1832">
        <f>YEAR(Table1[[#This Row],[Date Created Conversion]])</f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8">
        <f>ROUND(Table1[[#This Row],[pledged]]/Table1[[#This Row],[goal]],2)</f>
        <v>1.03</v>
      </c>
      <c r="Q1833" s="10">
        <f>IFERROR(Table1[[#This Row],[pledged]]/Table1[[#This Row],[backers_count]],0)</f>
        <v>73.571428571428569</v>
      </c>
      <c r="R1833" s="15">
        <f t="shared" si="56"/>
        <v>41026.996099537035</v>
      </c>
      <c r="S1833" s="15">
        <f t="shared" si="57"/>
        <v>41041.996099537035</v>
      </c>
      <c r="T1833">
        <f>YEAR(Table1[[#This Row],[Date Created Conversion]])</f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8">
        <f>ROUND(Table1[[#This Row],[pledged]]/Table1[[#This Row],[goal]],2)</f>
        <v>1.43</v>
      </c>
      <c r="Q1834" s="10">
        <f>IFERROR(Table1[[#This Row],[pledged]]/Table1[[#This Row],[backers_count]],0)</f>
        <v>25</v>
      </c>
      <c r="R1834" s="15">
        <f t="shared" si="56"/>
        <v>40576.539664351854</v>
      </c>
      <c r="S1834" s="15">
        <f t="shared" si="57"/>
        <v>40606.539664351854</v>
      </c>
      <c r="T1834">
        <f>YEAR(Table1[[#This Row],[Date Created Conversion]])</f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8">
        <f>ROUND(Table1[[#This Row],[pledged]]/Table1[[#This Row],[goal]],2)</f>
        <v>2.63</v>
      </c>
      <c r="Q1835" s="10">
        <f>IFERROR(Table1[[#This Row],[pledged]]/Table1[[#This Row],[backers_count]],0)</f>
        <v>42</v>
      </c>
      <c r="R1835" s="15">
        <f t="shared" si="56"/>
        <v>41303.044016203705</v>
      </c>
      <c r="S1835" s="15">
        <f t="shared" si="57"/>
        <v>41335.332638888889</v>
      </c>
      <c r="T1835">
        <f>YEAR(Table1[[#This Row],[Date Created Conversion]])</f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8">
        <f>ROUND(Table1[[#This Row],[pledged]]/Table1[[#This Row],[goal]],2)</f>
        <v>1.18</v>
      </c>
      <c r="Q1836" s="10">
        <f>IFERROR(Table1[[#This Row],[pledged]]/Table1[[#This Row],[backers_count]],0)</f>
        <v>131.16666666666666</v>
      </c>
      <c r="R1836" s="15">
        <f t="shared" si="56"/>
        <v>41988.964062500003</v>
      </c>
      <c r="S1836" s="15">
        <f t="shared" si="57"/>
        <v>42028.964062500003</v>
      </c>
      <c r="T1836">
        <f>YEAR(Table1[[#This Row],[Date Created Conversion]])</f>
        <v>2014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8">
        <f>ROUND(Table1[[#This Row],[pledged]]/Table1[[#This Row],[goal]],2)</f>
        <v>1.04</v>
      </c>
      <c r="Q1837" s="10">
        <f>IFERROR(Table1[[#This Row],[pledged]]/Table1[[#This Row],[backers_count]],0)</f>
        <v>47.272727272727273</v>
      </c>
      <c r="R1837" s="15">
        <f t="shared" si="56"/>
        <v>42430.702210648145</v>
      </c>
      <c r="S1837" s="15">
        <f t="shared" si="57"/>
        <v>42460.660543981481</v>
      </c>
      <c r="T1837">
        <f>YEAR(Table1[[#This Row],[Date Created Conversion]])</f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8">
        <f>ROUND(Table1[[#This Row],[pledged]]/Table1[[#This Row],[goal]],2)</f>
        <v>2</v>
      </c>
      <c r="Q1838" s="10">
        <f>IFERROR(Table1[[#This Row],[pledged]]/Table1[[#This Row],[backers_count]],0)</f>
        <v>182.12727272727273</v>
      </c>
      <c r="R1838" s="15">
        <f t="shared" si="56"/>
        <v>41305.809363425928</v>
      </c>
      <c r="S1838" s="15">
        <f t="shared" si="57"/>
        <v>41322.809363425928</v>
      </c>
      <c r="T1838">
        <f>YEAR(Table1[[#This Row],[Date Created Conversion]])</f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8">
        <f>ROUND(Table1[[#This Row],[pledged]]/Table1[[#This Row],[goal]],2)</f>
        <v>3.07</v>
      </c>
      <c r="Q1839" s="10">
        <f>IFERROR(Table1[[#This Row],[pledged]]/Table1[[#This Row],[backers_count]],0)</f>
        <v>61.366666666666667</v>
      </c>
      <c r="R1839" s="15">
        <f t="shared" si="56"/>
        <v>40926.047858796301</v>
      </c>
      <c r="S1839" s="15">
        <f t="shared" si="57"/>
        <v>40986.006192129629</v>
      </c>
      <c r="T1839">
        <f>YEAR(Table1[[#This Row],[Date Created Conversion]])</f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8">
        <f>ROUND(Table1[[#This Row],[pledged]]/Table1[[#This Row],[goal]],2)</f>
        <v>1</v>
      </c>
      <c r="Q1840" s="10">
        <f>IFERROR(Table1[[#This Row],[pledged]]/Table1[[#This Row],[backers_count]],0)</f>
        <v>35.767499999999998</v>
      </c>
      <c r="R1840" s="15">
        <f t="shared" si="56"/>
        <v>40788.786539351851</v>
      </c>
      <c r="S1840" s="15">
        <f t="shared" si="57"/>
        <v>40817.125</v>
      </c>
      <c r="T1840">
        <f>YEAR(Table1[[#This Row],[Date Created Conversion]])</f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8">
        <f>ROUND(Table1[[#This Row],[pledged]]/Table1[[#This Row],[goal]],2)</f>
        <v>2.0499999999999998</v>
      </c>
      <c r="Q1841" s="10">
        <f>IFERROR(Table1[[#This Row],[pledged]]/Table1[[#This Row],[backers_count]],0)</f>
        <v>45.62222222222222</v>
      </c>
      <c r="R1841" s="15">
        <f t="shared" si="56"/>
        <v>42614.722013888888</v>
      </c>
      <c r="S1841" s="15">
        <f t="shared" si="57"/>
        <v>42644.722013888888</v>
      </c>
      <c r="T1841">
        <f>YEAR(Table1[[#This Row],[Date Created Conversion]])</f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8">
        <f>ROUND(Table1[[#This Row],[pledged]]/Table1[[#This Row],[goal]],2)</f>
        <v>1.0900000000000001</v>
      </c>
      <c r="Q1842" s="10">
        <f>IFERROR(Table1[[#This Row],[pledged]]/Table1[[#This Row],[backers_count]],0)</f>
        <v>75.384615384615387</v>
      </c>
      <c r="R1842" s="15">
        <f t="shared" si="56"/>
        <v>41382.096180555556</v>
      </c>
      <c r="S1842" s="15">
        <f t="shared" si="57"/>
        <v>41401.207638888889</v>
      </c>
      <c r="T1842">
        <f>YEAR(Table1[[#This Row],[Date Created Conversion]])</f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8">
        <f>ROUND(Table1[[#This Row],[pledged]]/Table1[[#This Row],[goal]],2)</f>
        <v>1.02</v>
      </c>
      <c r="Q1843" s="10">
        <f>IFERROR(Table1[[#This Row],[pledged]]/Table1[[#This Row],[backers_count]],0)</f>
        <v>50.875</v>
      </c>
      <c r="R1843" s="15">
        <f t="shared" si="56"/>
        <v>41745.84542824074</v>
      </c>
      <c r="S1843" s="15">
        <f t="shared" si="57"/>
        <v>41779.207638888889</v>
      </c>
      <c r="T1843">
        <f>YEAR(Table1[[#This Row],[Date Created Conversion]])</f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8">
        <f>ROUND(Table1[[#This Row],[pledged]]/Table1[[#This Row],[goal]],2)</f>
        <v>1.25</v>
      </c>
      <c r="Q1844" s="10">
        <f>IFERROR(Table1[[#This Row],[pledged]]/Table1[[#This Row],[backers_count]],0)</f>
        <v>119.28571428571429</v>
      </c>
      <c r="R1844" s="15">
        <f t="shared" si="56"/>
        <v>42031.631724537037</v>
      </c>
      <c r="S1844" s="15">
        <f t="shared" si="57"/>
        <v>42065.249305555553</v>
      </c>
      <c r="T1844">
        <f>YEAR(Table1[[#This Row],[Date Created Conversion]])</f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8">
        <f>ROUND(Table1[[#This Row],[pledged]]/Table1[[#This Row],[goal]],2)</f>
        <v>1.24</v>
      </c>
      <c r="Q1845" s="10">
        <f>IFERROR(Table1[[#This Row],[pledged]]/Table1[[#This Row],[backers_count]],0)</f>
        <v>92.541865671641801</v>
      </c>
      <c r="R1845" s="15">
        <f t="shared" si="56"/>
        <v>40564.994837962964</v>
      </c>
      <c r="S1845" s="15">
        <f t="shared" si="57"/>
        <v>40594.994837962964</v>
      </c>
      <c r="T1845">
        <f>YEAR(Table1[[#This Row],[Date Created Conversion]])</f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8">
        <f>ROUND(Table1[[#This Row],[pledged]]/Table1[[#This Row],[goal]],2)</f>
        <v>1.01</v>
      </c>
      <c r="Q1846" s="10">
        <f>IFERROR(Table1[[#This Row],[pledged]]/Table1[[#This Row],[backers_count]],0)</f>
        <v>76.05</v>
      </c>
      <c r="R1846" s="15">
        <f t="shared" si="56"/>
        <v>40666.973541666666</v>
      </c>
      <c r="S1846" s="15">
        <f t="shared" si="57"/>
        <v>40705.125</v>
      </c>
      <c r="T1846">
        <f>YEAR(Table1[[#This Row],[Date Created Conversion]])</f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8">
        <f>ROUND(Table1[[#This Row],[pledged]]/Table1[[#This Row],[goal]],2)</f>
        <v>1</v>
      </c>
      <c r="Q1847" s="10">
        <f>IFERROR(Table1[[#This Row],[pledged]]/Table1[[#This Row],[backers_count]],0)</f>
        <v>52.631578947368418</v>
      </c>
      <c r="R1847" s="15">
        <f t="shared" si="56"/>
        <v>42523.333310185189</v>
      </c>
      <c r="S1847" s="15">
        <f t="shared" si="57"/>
        <v>42538.204861111109</v>
      </c>
      <c r="T1847">
        <f>YEAR(Table1[[#This Row],[Date Created Conversion]])</f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8">
        <f>ROUND(Table1[[#This Row],[pledged]]/Table1[[#This Row],[goal]],2)</f>
        <v>1.38</v>
      </c>
      <c r="Q1848" s="10">
        <f>IFERROR(Table1[[#This Row],[pledged]]/Table1[[#This Row],[backers_count]],0)</f>
        <v>98.990430622009569</v>
      </c>
      <c r="R1848" s="15">
        <f t="shared" si="56"/>
        <v>41228.650196759263</v>
      </c>
      <c r="S1848" s="15">
        <f t="shared" si="57"/>
        <v>41258.650196759263</v>
      </c>
      <c r="T1848">
        <f>YEAR(Table1[[#This Row],[Date Created Conversion]])</f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8">
        <f>ROUND(Table1[[#This Row],[pledged]]/Table1[[#This Row],[goal]],2)</f>
        <v>1.21</v>
      </c>
      <c r="Q1849" s="10">
        <f>IFERROR(Table1[[#This Row],[pledged]]/Table1[[#This Row],[backers_count]],0)</f>
        <v>79.526315789473685</v>
      </c>
      <c r="R1849" s="15">
        <f t="shared" si="56"/>
        <v>42094.236481481479</v>
      </c>
      <c r="S1849" s="15">
        <f t="shared" si="57"/>
        <v>42115.236481481479</v>
      </c>
      <c r="T1849">
        <f>YEAR(Table1[[#This Row],[Date Created Conversion]])</f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8">
        <f>ROUND(Table1[[#This Row],[pledged]]/Table1[[#This Row],[goal]],2)</f>
        <v>1.07</v>
      </c>
      <c r="Q1850" s="10">
        <f>IFERROR(Table1[[#This Row],[pledged]]/Table1[[#This Row],[backers_count]],0)</f>
        <v>134.20833333333334</v>
      </c>
      <c r="R1850" s="15">
        <f t="shared" si="56"/>
        <v>40691.788055555553</v>
      </c>
      <c r="S1850" s="15">
        <f t="shared" si="57"/>
        <v>40755.290972222225</v>
      </c>
      <c r="T1850">
        <f>YEAR(Table1[[#This Row],[Date Created Conversion]])</f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8">
        <f>ROUND(Table1[[#This Row],[pledged]]/Table1[[#This Row],[goal]],2)</f>
        <v>1</v>
      </c>
      <c r="Q1851" s="10">
        <f>IFERROR(Table1[[#This Row],[pledged]]/Table1[[#This Row],[backers_count]],0)</f>
        <v>37.625</v>
      </c>
      <c r="R1851" s="15">
        <f t="shared" si="56"/>
        <v>41169.845590277779</v>
      </c>
      <c r="S1851" s="15">
        <f t="shared" si="57"/>
        <v>41199.845590277779</v>
      </c>
      <c r="T1851">
        <f>YEAR(Table1[[#This Row],[Date Created Conversion]])</f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8">
        <f>ROUND(Table1[[#This Row],[pledged]]/Table1[[#This Row],[goal]],2)</f>
        <v>1.02</v>
      </c>
      <c r="Q1852" s="10">
        <f>IFERROR(Table1[[#This Row],[pledged]]/Table1[[#This Row],[backers_count]],0)</f>
        <v>51.044692737430168</v>
      </c>
      <c r="R1852" s="15">
        <f t="shared" si="56"/>
        <v>41800.959490740745</v>
      </c>
      <c r="S1852" s="15">
        <f t="shared" si="57"/>
        <v>41830.959490740745</v>
      </c>
      <c r="T1852">
        <f>YEAR(Table1[[#This Row],[Date Created Conversion]])</f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8">
        <f>ROUND(Table1[[#This Row],[pledged]]/Table1[[#This Row],[goal]],2)</f>
        <v>1</v>
      </c>
      <c r="Q1853" s="10">
        <f>IFERROR(Table1[[#This Row],[pledged]]/Table1[[#This Row],[backers_count]],0)</f>
        <v>50.03846153846154</v>
      </c>
      <c r="R1853" s="15">
        <f t="shared" si="56"/>
        <v>41827.906689814816</v>
      </c>
      <c r="S1853" s="15">
        <f t="shared" si="57"/>
        <v>41848.041666666664</v>
      </c>
      <c r="T1853">
        <f>YEAR(Table1[[#This Row],[Date Created Conversion]])</f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8">
        <f>ROUND(Table1[[#This Row],[pledged]]/Table1[[#This Row],[goal]],2)</f>
        <v>1.17</v>
      </c>
      <c r="Q1854" s="10">
        <f>IFERROR(Table1[[#This Row],[pledged]]/Table1[[#This Row],[backers_count]],0)</f>
        <v>133.93129770992365</v>
      </c>
      <c r="R1854" s="15">
        <f t="shared" si="56"/>
        <v>42081.77143518519</v>
      </c>
      <c r="S1854" s="15">
        <f t="shared" si="57"/>
        <v>42119</v>
      </c>
      <c r="T1854">
        <f>YEAR(Table1[[#This Row],[Date Created Conversion]])</f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8">
        <f>ROUND(Table1[[#This Row],[pledged]]/Table1[[#This Row],[goal]],2)</f>
        <v>1.02</v>
      </c>
      <c r="Q1855" s="10">
        <f>IFERROR(Table1[[#This Row],[pledged]]/Table1[[#This Row],[backers_count]],0)</f>
        <v>58.214285714285715</v>
      </c>
      <c r="R1855" s="15">
        <f t="shared" si="56"/>
        <v>41177.060381944444</v>
      </c>
      <c r="S1855" s="15">
        <f t="shared" si="57"/>
        <v>41227.102048611108</v>
      </c>
      <c r="T1855">
        <f>YEAR(Table1[[#This Row],[Date Created Conversion]])</f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8">
        <f>ROUND(Table1[[#This Row],[pledged]]/Table1[[#This Row],[goal]],2)</f>
        <v>1.02</v>
      </c>
      <c r="Q1856" s="10">
        <f>IFERROR(Table1[[#This Row],[pledged]]/Table1[[#This Row],[backers_count]],0)</f>
        <v>88.037643678160919</v>
      </c>
      <c r="R1856" s="15">
        <f t="shared" si="56"/>
        <v>41388.021261574075</v>
      </c>
      <c r="S1856" s="15">
        <f t="shared" si="57"/>
        <v>41418.021261574075</v>
      </c>
      <c r="T1856">
        <f>YEAR(Table1[[#This Row],[Date Created Conversion]])</f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8">
        <f>ROUND(Table1[[#This Row],[pledged]]/Table1[[#This Row],[goal]],2)</f>
        <v>1.54</v>
      </c>
      <c r="Q1857" s="10">
        <f>IFERROR(Table1[[#This Row],[pledged]]/Table1[[#This Row],[backers_count]],0)</f>
        <v>70.576753926701571</v>
      </c>
      <c r="R1857" s="15">
        <f t="shared" si="56"/>
        <v>41600.538657407407</v>
      </c>
      <c r="S1857" s="15">
        <f t="shared" si="57"/>
        <v>41645.538657407407</v>
      </c>
      <c r="T1857">
        <f>YEAR(Table1[[#This Row],[Date Created Conversion]])</f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8">
        <f>ROUND(Table1[[#This Row],[pledged]]/Table1[[#This Row],[goal]],2)</f>
        <v>1.01</v>
      </c>
      <c r="Q1858" s="10">
        <f>IFERROR(Table1[[#This Row],[pledged]]/Table1[[#This Row],[backers_count]],0)</f>
        <v>53.289473684210527</v>
      </c>
      <c r="R1858" s="15">
        <f t="shared" ref="R1858:R1921" si="58">(((J1858/60)/60)/24)+DATE(1970,1,1)</f>
        <v>41817.854999999996</v>
      </c>
      <c r="S1858" s="15">
        <f t="shared" ref="S1858:S1921" si="59">(((I1858/60)/60)/24)+DATE(1970,1,1)</f>
        <v>41838.854999999996</v>
      </c>
      <c r="T1858">
        <f>YEAR(Table1[[#This Row],[Date Created Conversion]])</f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8">
        <f>ROUND(Table1[[#This Row],[pledged]]/Table1[[#This Row],[goal]],2)</f>
        <v>1</v>
      </c>
      <c r="Q1859" s="10">
        <f>IFERROR(Table1[[#This Row],[pledged]]/Table1[[#This Row],[backers_count]],0)</f>
        <v>136.36363636363637</v>
      </c>
      <c r="R1859" s="15">
        <f t="shared" si="58"/>
        <v>41864.76866898148</v>
      </c>
      <c r="S1859" s="15">
        <f t="shared" si="59"/>
        <v>41894.76866898148</v>
      </c>
      <c r="T1859">
        <f>YEAR(Table1[[#This Row],[Date Created Conversion]])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8">
        <f>ROUND(Table1[[#This Row],[pledged]]/Table1[[#This Row],[goal]],2)</f>
        <v>1.0900000000000001</v>
      </c>
      <c r="Q1860" s="10">
        <f>IFERROR(Table1[[#This Row],[pledged]]/Table1[[#This Row],[backers_count]],0)</f>
        <v>40.547315436241611</v>
      </c>
      <c r="R1860" s="15">
        <f t="shared" si="58"/>
        <v>40833.200474537036</v>
      </c>
      <c r="S1860" s="15">
        <f t="shared" si="59"/>
        <v>40893.242141203707</v>
      </c>
      <c r="T1860">
        <f>YEAR(Table1[[#This Row],[Date Created Conversion]])</f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8">
        <f>ROUND(Table1[[#This Row],[pledged]]/Table1[[#This Row],[goal]],2)</f>
        <v>1.32</v>
      </c>
      <c r="Q1861" s="10">
        <f>IFERROR(Table1[[#This Row],[pledged]]/Table1[[#This Row],[backers_count]],0)</f>
        <v>70.625</v>
      </c>
      <c r="R1861" s="15">
        <f t="shared" si="58"/>
        <v>40778.770011574074</v>
      </c>
      <c r="S1861" s="15">
        <f t="shared" si="59"/>
        <v>40808.770011574074</v>
      </c>
      <c r="T1861">
        <f>YEAR(Table1[[#This Row],[Date Created Conversion]])</f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8">
        <f>ROUND(Table1[[#This Row],[pledged]]/Table1[[#This Row],[goal]],2)</f>
        <v>1.33</v>
      </c>
      <c r="Q1862" s="10">
        <f>IFERROR(Table1[[#This Row],[pledged]]/Table1[[#This Row],[backers_count]],0)</f>
        <v>52.684210526315788</v>
      </c>
      <c r="R1862" s="15">
        <f t="shared" si="58"/>
        <v>41655.709305555552</v>
      </c>
      <c r="S1862" s="15">
        <f t="shared" si="59"/>
        <v>41676.709305555552</v>
      </c>
      <c r="T1862">
        <f>YEAR(Table1[[#This Row],[Date Created Conversion]])</f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8">
        <f>ROUND(Table1[[#This Row],[pledged]]/Table1[[#This Row],[goal]],2)</f>
        <v>0</v>
      </c>
      <c r="Q1863" s="10">
        <f>IFERROR(Table1[[#This Row],[pledged]]/Table1[[#This Row],[backers_count]],0)</f>
        <v>0</v>
      </c>
      <c r="R1863" s="15">
        <f t="shared" si="58"/>
        <v>42000.300243055557</v>
      </c>
      <c r="S1863" s="15">
        <f t="shared" si="59"/>
        <v>42030.300243055557</v>
      </c>
      <c r="T1863">
        <f>YEAR(Table1[[#This Row],[Date Created Conversion]])</f>
        <v>2014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8">
        <f>ROUND(Table1[[#This Row],[pledged]]/Table1[[#This Row],[goal]],2)</f>
        <v>0.08</v>
      </c>
      <c r="Q1864" s="10">
        <f>IFERROR(Table1[[#This Row],[pledged]]/Table1[[#This Row],[backers_count]],0)</f>
        <v>90.9375</v>
      </c>
      <c r="R1864" s="15">
        <f t="shared" si="58"/>
        <v>42755.492754629624</v>
      </c>
      <c r="S1864" s="15">
        <f t="shared" si="59"/>
        <v>42802.3125</v>
      </c>
      <c r="T1864">
        <f>YEAR(Table1[[#This Row],[Date Created Conversion]])</f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8">
        <f>ROUND(Table1[[#This Row],[pledged]]/Table1[[#This Row],[goal]],2)</f>
        <v>0</v>
      </c>
      <c r="Q1865" s="10">
        <f>IFERROR(Table1[[#This Row],[pledged]]/Table1[[#This Row],[backers_count]],0)</f>
        <v>5</v>
      </c>
      <c r="R1865" s="15">
        <f t="shared" si="58"/>
        <v>41772.797280092593</v>
      </c>
      <c r="S1865" s="15">
        <f t="shared" si="59"/>
        <v>41802.797280092593</v>
      </c>
      <c r="T1865">
        <f>YEAR(Table1[[#This Row],[Date Created Conversion]])</f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8">
        <f>ROUND(Table1[[#This Row],[pledged]]/Table1[[#This Row],[goal]],2)</f>
        <v>0.43</v>
      </c>
      <c r="Q1866" s="10">
        <f>IFERROR(Table1[[#This Row],[pledged]]/Table1[[#This Row],[backers_count]],0)</f>
        <v>58.083333333333336</v>
      </c>
      <c r="R1866" s="15">
        <f t="shared" si="58"/>
        <v>41733.716435185182</v>
      </c>
      <c r="S1866" s="15">
        <f t="shared" si="59"/>
        <v>41763.716435185182</v>
      </c>
      <c r="T1866">
        <f>YEAR(Table1[[#This Row],[Date Created Conversion]])</f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8">
        <f>ROUND(Table1[[#This Row],[pledged]]/Table1[[#This Row],[goal]],2)</f>
        <v>0</v>
      </c>
      <c r="Q1867" s="10">
        <f>IFERROR(Table1[[#This Row],[pledged]]/Table1[[#This Row],[backers_count]],0)</f>
        <v>2</v>
      </c>
      <c r="R1867" s="15">
        <f t="shared" si="58"/>
        <v>42645.367442129631</v>
      </c>
      <c r="S1867" s="15">
        <f t="shared" si="59"/>
        <v>42680.409108796302</v>
      </c>
      <c r="T1867">
        <f>YEAR(Table1[[#This Row],[Date Created Conversion]])</f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8">
        <f>ROUND(Table1[[#This Row],[pledged]]/Table1[[#This Row],[goal]],2)</f>
        <v>0.01</v>
      </c>
      <c r="Q1868" s="10">
        <f>IFERROR(Table1[[#This Row],[pledged]]/Table1[[#This Row],[backers_count]],0)</f>
        <v>62.5</v>
      </c>
      <c r="R1868" s="15">
        <f t="shared" si="58"/>
        <v>42742.246493055558</v>
      </c>
      <c r="S1868" s="15">
        <f t="shared" si="59"/>
        <v>42795.166666666672</v>
      </c>
      <c r="T1868">
        <f>YEAR(Table1[[#This Row],[Date Created Conversion]])</f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8">
        <f>ROUND(Table1[[#This Row],[pledged]]/Table1[[#This Row],[goal]],2)</f>
        <v>0</v>
      </c>
      <c r="Q1869" s="10">
        <f>IFERROR(Table1[[#This Row],[pledged]]/Table1[[#This Row],[backers_count]],0)</f>
        <v>10</v>
      </c>
      <c r="R1869" s="15">
        <f t="shared" si="58"/>
        <v>42649.924907407403</v>
      </c>
      <c r="S1869" s="15">
        <f t="shared" si="59"/>
        <v>42679.924907407403</v>
      </c>
      <c r="T1869">
        <f>YEAR(Table1[[#This Row],[Date Created Conversion]])</f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8">
        <f>ROUND(Table1[[#This Row],[pledged]]/Table1[[#This Row],[goal]],2)</f>
        <v>0.05</v>
      </c>
      <c r="Q1870" s="10">
        <f>IFERROR(Table1[[#This Row],[pledged]]/Table1[[#This Row],[backers_count]],0)</f>
        <v>71.588235294117652</v>
      </c>
      <c r="R1870" s="15">
        <f t="shared" si="58"/>
        <v>42328.779224537036</v>
      </c>
      <c r="S1870" s="15">
        <f t="shared" si="59"/>
        <v>42353.332638888889</v>
      </c>
      <c r="T1870">
        <f>YEAR(Table1[[#This Row],[Date Created Conversion]])</f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8">
        <f>ROUND(Table1[[#This Row],[pledged]]/Table1[[#This Row],[goal]],2)</f>
        <v>0</v>
      </c>
      <c r="Q1871" s="10">
        <f>IFERROR(Table1[[#This Row],[pledged]]/Table1[[#This Row],[backers_count]],0)</f>
        <v>0</v>
      </c>
      <c r="R1871" s="15">
        <f t="shared" si="58"/>
        <v>42709.002881944441</v>
      </c>
      <c r="S1871" s="15">
        <f t="shared" si="59"/>
        <v>42739.002881944441</v>
      </c>
      <c r="T1871">
        <f>YEAR(Table1[[#This Row],[Date Created Conversion]])</f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8">
        <f>ROUND(Table1[[#This Row],[pledged]]/Table1[[#This Row],[goal]],2)</f>
        <v>0.1</v>
      </c>
      <c r="Q1872" s="10">
        <f>IFERROR(Table1[[#This Row],[pledged]]/Table1[[#This Row],[backers_count]],0)</f>
        <v>32.81818181818182</v>
      </c>
      <c r="R1872" s="15">
        <f t="shared" si="58"/>
        <v>42371.355729166666</v>
      </c>
      <c r="S1872" s="15">
        <f t="shared" si="59"/>
        <v>42400.178472222222</v>
      </c>
      <c r="T1872">
        <f>YEAR(Table1[[#This Row],[Date Created Conversion]])</f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8">
        <f>ROUND(Table1[[#This Row],[pledged]]/Table1[[#This Row],[goal]],2)</f>
        <v>0.72</v>
      </c>
      <c r="Q1873" s="10">
        <f>IFERROR(Table1[[#This Row],[pledged]]/Table1[[#This Row],[backers_count]],0)</f>
        <v>49.11578947368421</v>
      </c>
      <c r="R1873" s="15">
        <f t="shared" si="58"/>
        <v>41923.783576388887</v>
      </c>
      <c r="S1873" s="15">
        <f t="shared" si="59"/>
        <v>41963.825243055559</v>
      </c>
      <c r="T1873">
        <f>YEAR(Table1[[#This Row],[Date Created Conversion]])</f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8">
        <f>ROUND(Table1[[#This Row],[pledged]]/Table1[[#This Row],[goal]],2)</f>
        <v>0.01</v>
      </c>
      <c r="Q1874" s="10">
        <f>IFERROR(Table1[[#This Row],[pledged]]/Table1[[#This Row],[backers_count]],0)</f>
        <v>16.307692307692307</v>
      </c>
      <c r="R1874" s="15">
        <f t="shared" si="58"/>
        <v>42155.129652777774</v>
      </c>
      <c r="S1874" s="15">
        <f t="shared" si="59"/>
        <v>42185.129652777774</v>
      </c>
      <c r="T1874">
        <f>YEAR(Table1[[#This Row],[Date Created Conversion]])</f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8">
        <f>ROUND(Table1[[#This Row],[pledged]]/Table1[[#This Row],[goal]],2)</f>
        <v>0</v>
      </c>
      <c r="Q1875" s="10">
        <f>IFERROR(Table1[[#This Row],[pledged]]/Table1[[#This Row],[backers_count]],0)</f>
        <v>18</v>
      </c>
      <c r="R1875" s="15">
        <f t="shared" si="58"/>
        <v>42164.615856481483</v>
      </c>
      <c r="S1875" s="15">
        <f t="shared" si="59"/>
        <v>42193.697916666672</v>
      </c>
      <c r="T1875">
        <f>YEAR(Table1[[#This Row],[Date Created Conversion]])</f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8">
        <f>ROUND(Table1[[#This Row],[pledged]]/Table1[[#This Row],[goal]],2)</f>
        <v>0</v>
      </c>
      <c r="Q1876" s="10">
        <f>IFERROR(Table1[[#This Row],[pledged]]/Table1[[#This Row],[backers_count]],0)</f>
        <v>13</v>
      </c>
      <c r="R1876" s="15">
        <f t="shared" si="58"/>
        <v>42529.969131944439</v>
      </c>
      <c r="S1876" s="15">
        <f t="shared" si="59"/>
        <v>42549.969131944439</v>
      </c>
      <c r="T1876">
        <f>YEAR(Table1[[#This Row],[Date Created Conversion]])</f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8">
        <f>ROUND(Table1[[#This Row],[pledged]]/Table1[[#This Row],[goal]],2)</f>
        <v>0.01</v>
      </c>
      <c r="Q1877" s="10">
        <f>IFERROR(Table1[[#This Row],[pledged]]/Table1[[#This Row],[backers_count]],0)</f>
        <v>17</v>
      </c>
      <c r="R1877" s="15">
        <f t="shared" si="58"/>
        <v>42528.899398148147</v>
      </c>
      <c r="S1877" s="15">
        <f t="shared" si="59"/>
        <v>42588.899398148147</v>
      </c>
      <c r="T1877">
        <f>YEAR(Table1[[#This Row],[Date Created Conversion]])</f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8">
        <f>ROUND(Table1[[#This Row],[pledged]]/Table1[[#This Row],[goal]],2)</f>
        <v>0</v>
      </c>
      <c r="Q1878" s="10">
        <f>IFERROR(Table1[[#This Row],[pledged]]/Table1[[#This Row],[backers_count]],0)</f>
        <v>0</v>
      </c>
      <c r="R1878" s="15">
        <f t="shared" si="58"/>
        <v>41776.284780092588</v>
      </c>
      <c r="S1878" s="15">
        <f t="shared" si="59"/>
        <v>41806.284780092588</v>
      </c>
      <c r="T1878">
        <f>YEAR(Table1[[#This Row],[Date Created Conversion]])</f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8">
        <f>ROUND(Table1[[#This Row],[pledged]]/Table1[[#This Row],[goal]],2)</f>
        <v>0</v>
      </c>
      <c r="Q1879" s="10">
        <f>IFERROR(Table1[[#This Row],[pledged]]/Table1[[#This Row],[backers_count]],0)</f>
        <v>0</v>
      </c>
      <c r="R1879" s="15">
        <f t="shared" si="58"/>
        <v>42035.029224537036</v>
      </c>
      <c r="S1879" s="15">
        <f t="shared" si="59"/>
        <v>42064.029224537036</v>
      </c>
      <c r="T1879">
        <f>YEAR(Table1[[#This Row],[Date Created Conversion]])</f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8">
        <f>ROUND(Table1[[#This Row],[pledged]]/Table1[[#This Row],[goal]],2)</f>
        <v>0</v>
      </c>
      <c r="Q1880" s="10">
        <f>IFERROR(Table1[[#This Row],[pledged]]/Table1[[#This Row],[backers_count]],0)</f>
        <v>0</v>
      </c>
      <c r="R1880" s="15">
        <f t="shared" si="58"/>
        <v>41773.008738425924</v>
      </c>
      <c r="S1880" s="15">
        <f t="shared" si="59"/>
        <v>41803.008738425924</v>
      </c>
      <c r="T1880">
        <f>YEAR(Table1[[#This Row],[Date Created Conversion]])</f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8">
        <f>ROUND(Table1[[#This Row],[pledged]]/Table1[[#This Row],[goal]],2)</f>
        <v>0</v>
      </c>
      <c r="Q1881" s="10">
        <f>IFERROR(Table1[[#This Row],[pledged]]/Table1[[#This Row],[backers_count]],0)</f>
        <v>3</v>
      </c>
      <c r="R1881" s="15">
        <f t="shared" si="58"/>
        <v>42413.649641203709</v>
      </c>
      <c r="S1881" s="15">
        <f t="shared" si="59"/>
        <v>42443.607974537037</v>
      </c>
      <c r="T1881">
        <f>YEAR(Table1[[#This Row],[Date Created Conversion]])</f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8">
        <f>ROUND(Table1[[#This Row],[pledged]]/Table1[[#This Row],[goal]],2)</f>
        <v>0.2</v>
      </c>
      <c r="Q1882" s="10">
        <f>IFERROR(Table1[[#This Row],[pledged]]/Table1[[#This Row],[backers_count]],0)</f>
        <v>41.833333333333336</v>
      </c>
      <c r="R1882" s="15">
        <f t="shared" si="58"/>
        <v>42430.566898148143</v>
      </c>
      <c r="S1882" s="15">
        <f t="shared" si="59"/>
        <v>42459.525231481486</v>
      </c>
      <c r="T1882">
        <f>YEAR(Table1[[#This Row],[Date Created Conversion]])</f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8">
        <f>ROUND(Table1[[#This Row],[pledged]]/Table1[[#This Row],[goal]],2)</f>
        <v>1.73</v>
      </c>
      <c r="Q1883" s="10">
        <f>IFERROR(Table1[[#This Row],[pledged]]/Table1[[#This Row],[backers_count]],0)</f>
        <v>49.338428571428572</v>
      </c>
      <c r="R1883" s="15">
        <f t="shared" si="58"/>
        <v>42043.152650462958</v>
      </c>
      <c r="S1883" s="15">
        <f t="shared" si="59"/>
        <v>42073.110983796301</v>
      </c>
      <c r="T1883">
        <f>YEAR(Table1[[#This Row],[Date Created Conversion]])</f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8">
        <f>ROUND(Table1[[#This Row],[pledged]]/Table1[[#This Row],[goal]],2)</f>
        <v>1.01</v>
      </c>
      <c r="Q1884" s="10">
        <f>IFERROR(Table1[[#This Row],[pledged]]/Table1[[#This Row],[backers_count]],0)</f>
        <v>41.728395061728392</v>
      </c>
      <c r="R1884" s="15">
        <f t="shared" si="58"/>
        <v>41067.949212962965</v>
      </c>
      <c r="S1884" s="15">
        <f t="shared" si="59"/>
        <v>41100.991666666669</v>
      </c>
      <c r="T1884">
        <f>YEAR(Table1[[#This Row],[Date Created Conversion]])</f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8">
        <f>ROUND(Table1[[#This Row],[pledged]]/Table1[[#This Row],[goal]],2)</f>
        <v>1.05</v>
      </c>
      <c r="Q1885" s="10">
        <f>IFERROR(Table1[[#This Row],[pledged]]/Table1[[#This Row],[backers_count]],0)</f>
        <v>32.71875</v>
      </c>
      <c r="R1885" s="15">
        <f t="shared" si="58"/>
        <v>40977.948009259257</v>
      </c>
      <c r="S1885" s="15">
        <f t="shared" si="59"/>
        <v>41007.906342592592</v>
      </c>
      <c r="T1885">
        <f>YEAR(Table1[[#This Row],[Date Created Conversion]])</f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8">
        <f>ROUND(Table1[[#This Row],[pledged]]/Table1[[#This Row],[goal]],2)</f>
        <v>1.35</v>
      </c>
      <c r="Q1886" s="10">
        <f>IFERROR(Table1[[#This Row],[pledged]]/Table1[[#This Row],[backers_count]],0)</f>
        <v>51.96153846153846</v>
      </c>
      <c r="R1886" s="15">
        <f t="shared" si="58"/>
        <v>41205.198321759257</v>
      </c>
      <c r="S1886" s="15">
        <f t="shared" si="59"/>
        <v>41240.5</v>
      </c>
      <c r="T1886">
        <f>YEAR(Table1[[#This Row],[Date Created Conversion]])</f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8">
        <f>ROUND(Table1[[#This Row],[pledged]]/Table1[[#This Row],[goal]],2)</f>
        <v>1.1599999999999999</v>
      </c>
      <c r="Q1887" s="10">
        <f>IFERROR(Table1[[#This Row],[pledged]]/Table1[[#This Row],[backers_count]],0)</f>
        <v>50.685714285714283</v>
      </c>
      <c r="R1887" s="15">
        <f t="shared" si="58"/>
        <v>41099.093865740739</v>
      </c>
      <c r="S1887" s="15">
        <f t="shared" si="59"/>
        <v>41131.916666666664</v>
      </c>
      <c r="T1887">
        <f>YEAR(Table1[[#This Row],[Date Created Conversion]])</f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8">
        <f>ROUND(Table1[[#This Row],[pledged]]/Table1[[#This Row],[goal]],2)</f>
        <v>1.02</v>
      </c>
      <c r="Q1888" s="10">
        <f>IFERROR(Table1[[#This Row],[pledged]]/Table1[[#This Row],[backers_count]],0)</f>
        <v>42.241379310344826</v>
      </c>
      <c r="R1888" s="15">
        <f t="shared" si="58"/>
        <v>41925.906689814816</v>
      </c>
      <c r="S1888" s="15">
        <f t="shared" si="59"/>
        <v>41955.94835648148</v>
      </c>
      <c r="T1888">
        <f>YEAR(Table1[[#This Row],[Date Created Conversion]])</f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8">
        <f>ROUND(Table1[[#This Row],[pledged]]/Table1[[#This Row],[goal]],2)</f>
        <v>1.1100000000000001</v>
      </c>
      <c r="Q1889" s="10">
        <f>IFERROR(Table1[[#This Row],[pledged]]/Table1[[#This Row],[backers_count]],0)</f>
        <v>416.875</v>
      </c>
      <c r="R1889" s="15">
        <f t="shared" si="58"/>
        <v>42323.800138888888</v>
      </c>
      <c r="S1889" s="15">
        <f t="shared" si="59"/>
        <v>42341.895833333328</v>
      </c>
      <c r="T1889">
        <f>YEAR(Table1[[#This Row],[Date Created Conversion]])</f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8">
        <f>ROUND(Table1[[#This Row],[pledged]]/Table1[[#This Row],[goal]],2)</f>
        <v>1.66</v>
      </c>
      <c r="Q1890" s="10">
        <f>IFERROR(Table1[[#This Row],[pledged]]/Table1[[#This Row],[backers_count]],0)</f>
        <v>46.651685393258425</v>
      </c>
      <c r="R1890" s="15">
        <f t="shared" si="58"/>
        <v>40299.239953703705</v>
      </c>
      <c r="S1890" s="15">
        <f t="shared" si="59"/>
        <v>40330.207638888889</v>
      </c>
      <c r="T1890">
        <f>YEAR(Table1[[#This Row],[Date Created Conversion]])</f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8">
        <f>ROUND(Table1[[#This Row],[pledged]]/Table1[[#This Row],[goal]],2)</f>
        <v>1.07</v>
      </c>
      <c r="Q1891" s="10">
        <f>IFERROR(Table1[[#This Row],[pledged]]/Table1[[#This Row],[backers_count]],0)</f>
        <v>48.454545454545453</v>
      </c>
      <c r="R1891" s="15">
        <f t="shared" si="58"/>
        <v>41299.793356481481</v>
      </c>
      <c r="S1891" s="15">
        <f t="shared" si="59"/>
        <v>41344.751689814817</v>
      </c>
      <c r="T1891">
        <f>YEAR(Table1[[#This Row],[Date Created Conversion]])</f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8">
        <f>ROUND(Table1[[#This Row],[pledged]]/Table1[[#This Row],[goal]],2)</f>
        <v>1.45</v>
      </c>
      <c r="Q1892" s="10">
        <f>IFERROR(Table1[[#This Row],[pledged]]/Table1[[#This Row],[backers_count]],0)</f>
        <v>70.5289837398374</v>
      </c>
      <c r="R1892" s="15">
        <f t="shared" si="58"/>
        <v>41228.786203703705</v>
      </c>
      <c r="S1892" s="15">
        <f t="shared" si="59"/>
        <v>41258.786203703705</v>
      </c>
      <c r="T1892">
        <f>YEAR(Table1[[#This Row],[Date Created Conversion]])</f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8">
        <f>ROUND(Table1[[#This Row],[pledged]]/Table1[[#This Row],[goal]],2)</f>
        <v>1.06</v>
      </c>
      <c r="Q1893" s="10">
        <f>IFERROR(Table1[[#This Row],[pledged]]/Table1[[#This Row],[backers_count]],0)</f>
        <v>87.958333333333329</v>
      </c>
      <c r="R1893" s="15">
        <f t="shared" si="58"/>
        <v>40335.798078703701</v>
      </c>
      <c r="S1893" s="15">
        <f t="shared" si="59"/>
        <v>40381.25</v>
      </c>
      <c r="T1893">
        <f>YEAR(Table1[[#This Row],[Date Created Conversion]])</f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8">
        <f>ROUND(Table1[[#This Row],[pledged]]/Table1[[#This Row],[goal]],2)</f>
        <v>1.37</v>
      </c>
      <c r="Q1894" s="10">
        <f>IFERROR(Table1[[#This Row],[pledged]]/Table1[[#This Row],[backers_count]],0)</f>
        <v>26.26923076923077</v>
      </c>
      <c r="R1894" s="15">
        <f t="shared" si="58"/>
        <v>40671.637511574074</v>
      </c>
      <c r="S1894" s="15">
        <f t="shared" si="59"/>
        <v>40701.637511574074</v>
      </c>
      <c r="T1894">
        <f>YEAR(Table1[[#This Row],[Date Created Conversion]])</f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8">
        <f>ROUND(Table1[[#This Row],[pledged]]/Table1[[#This Row],[goal]],2)</f>
        <v>1.04</v>
      </c>
      <c r="Q1895" s="10">
        <f>IFERROR(Table1[[#This Row],[pledged]]/Table1[[#This Row],[backers_count]],0)</f>
        <v>57.777777777777779</v>
      </c>
      <c r="R1895" s="15">
        <f t="shared" si="58"/>
        <v>40632.94195601852</v>
      </c>
      <c r="S1895" s="15">
        <f t="shared" si="59"/>
        <v>40649.165972222225</v>
      </c>
      <c r="T1895">
        <f>YEAR(Table1[[#This Row],[Date Created Conversion]])</f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8">
        <f>ROUND(Table1[[#This Row],[pledged]]/Table1[[#This Row],[goal]],2)</f>
        <v>1.1499999999999999</v>
      </c>
      <c r="Q1896" s="10">
        <f>IFERROR(Table1[[#This Row],[pledged]]/Table1[[#This Row],[backers_count]],0)</f>
        <v>57.25</v>
      </c>
      <c r="R1896" s="15">
        <f t="shared" si="58"/>
        <v>40920.904895833337</v>
      </c>
      <c r="S1896" s="15">
        <f t="shared" si="59"/>
        <v>40951.904895833337</v>
      </c>
      <c r="T1896">
        <f>YEAR(Table1[[#This Row],[Date Created Conversion]])</f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8">
        <f>ROUND(Table1[[#This Row],[pledged]]/Table1[[#This Row],[goal]],2)</f>
        <v>1.02</v>
      </c>
      <c r="Q1897" s="10">
        <f>IFERROR(Table1[[#This Row],[pledged]]/Table1[[#This Row],[backers_count]],0)</f>
        <v>196.34042553191489</v>
      </c>
      <c r="R1897" s="15">
        <f t="shared" si="58"/>
        <v>42267.746782407412</v>
      </c>
      <c r="S1897" s="15">
        <f t="shared" si="59"/>
        <v>42297.746782407412</v>
      </c>
      <c r="T1897">
        <f>YEAR(Table1[[#This Row],[Date Created Conversion]])</f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8">
        <f>ROUND(Table1[[#This Row],[pledged]]/Table1[[#This Row],[goal]],2)</f>
        <v>1.24</v>
      </c>
      <c r="Q1898" s="10">
        <f>IFERROR(Table1[[#This Row],[pledged]]/Table1[[#This Row],[backers_count]],0)</f>
        <v>43</v>
      </c>
      <c r="R1898" s="15">
        <f t="shared" si="58"/>
        <v>40981.710243055553</v>
      </c>
      <c r="S1898" s="15">
        <f t="shared" si="59"/>
        <v>41011.710243055553</v>
      </c>
      <c r="T1898">
        <f>YEAR(Table1[[#This Row],[Date Created Conversion]])</f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8">
        <f>ROUND(Table1[[#This Row],[pledged]]/Table1[[#This Row],[goal]],2)</f>
        <v>1.02</v>
      </c>
      <c r="Q1899" s="10">
        <f>IFERROR(Table1[[#This Row],[pledged]]/Table1[[#This Row],[backers_count]],0)</f>
        <v>35.551912568306008</v>
      </c>
      <c r="R1899" s="15">
        <f t="shared" si="58"/>
        <v>41680.583402777782</v>
      </c>
      <c r="S1899" s="15">
        <f t="shared" si="59"/>
        <v>41702.875</v>
      </c>
      <c r="T1899">
        <f>YEAR(Table1[[#This Row],[Date Created Conversion]])</f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8">
        <f>ROUND(Table1[[#This Row],[pledged]]/Table1[[#This Row],[goal]],2)</f>
        <v>1.45</v>
      </c>
      <c r="Q1900" s="10">
        <f>IFERROR(Table1[[#This Row],[pledged]]/Table1[[#This Row],[backers_count]],0)</f>
        <v>68.80952380952381</v>
      </c>
      <c r="R1900" s="15">
        <f t="shared" si="58"/>
        <v>42366.192974537036</v>
      </c>
      <c r="S1900" s="15">
        <f t="shared" si="59"/>
        <v>42401.75</v>
      </c>
      <c r="T1900">
        <f>YEAR(Table1[[#This Row],[Date Created Conversion]])</f>
        <v>2015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8">
        <f>ROUND(Table1[[#This Row],[pledged]]/Table1[[#This Row],[goal]],2)</f>
        <v>1.33</v>
      </c>
      <c r="Q1901" s="10">
        <f>IFERROR(Table1[[#This Row],[pledged]]/Table1[[#This Row],[backers_count]],0)</f>
        <v>28.571428571428573</v>
      </c>
      <c r="R1901" s="15">
        <f t="shared" si="58"/>
        <v>42058.941736111112</v>
      </c>
      <c r="S1901" s="15">
        <f t="shared" si="59"/>
        <v>42088.90006944444</v>
      </c>
      <c r="T1901">
        <f>YEAR(Table1[[#This Row],[Date Created Conversion]])</f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8">
        <f>ROUND(Table1[[#This Row],[pledged]]/Table1[[#This Row],[goal]],2)</f>
        <v>1.0900000000000001</v>
      </c>
      <c r="Q1902" s="10">
        <f>IFERROR(Table1[[#This Row],[pledged]]/Table1[[#This Row],[backers_count]],0)</f>
        <v>50.631666666666668</v>
      </c>
      <c r="R1902" s="15">
        <f t="shared" si="58"/>
        <v>41160.871886574074</v>
      </c>
      <c r="S1902" s="15">
        <f t="shared" si="59"/>
        <v>41188.415972222225</v>
      </c>
      <c r="T1902">
        <f>YEAR(Table1[[#This Row],[Date Created Conversion]])</f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8">
        <f>ROUND(Table1[[#This Row],[pledged]]/Table1[[#This Row],[goal]],2)</f>
        <v>0.03</v>
      </c>
      <c r="Q1903" s="10">
        <f>IFERROR(Table1[[#This Row],[pledged]]/Table1[[#This Row],[backers_count]],0)</f>
        <v>106.8</v>
      </c>
      <c r="R1903" s="15">
        <f t="shared" si="58"/>
        <v>42116.54315972222</v>
      </c>
      <c r="S1903" s="15">
        <f t="shared" si="59"/>
        <v>42146.541666666672</v>
      </c>
      <c r="T1903">
        <f>YEAR(Table1[[#This Row],[Date Created Conversion]])</f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8">
        <f>ROUND(Table1[[#This Row],[pledged]]/Table1[[#This Row],[goal]],2)</f>
        <v>0.01</v>
      </c>
      <c r="Q1904" s="10">
        <f>IFERROR(Table1[[#This Row],[pledged]]/Table1[[#This Row],[backers_count]],0)</f>
        <v>4</v>
      </c>
      <c r="R1904" s="15">
        <f t="shared" si="58"/>
        <v>42037.789895833332</v>
      </c>
      <c r="S1904" s="15">
        <f t="shared" si="59"/>
        <v>42067.789895833332</v>
      </c>
      <c r="T1904">
        <f>YEAR(Table1[[#This Row],[Date Created Conversion]])</f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8">
        <f>ROUND(Table1[[#This Row],[pledged]]/Table1[[#This Row],[goal]],2)</f>
        <v>0.47</v>
      </c>
      <c r="Q1905" s="10">
        <f>IFERROR(Table1[[#This Row],[pledged]]/Table1[[#This Row],[backers_count]],0)</f>
        <v>34.097560975609753</v>
      </c>
      <c r="R1905" s="15">
        <f t="shared" si="58"/>
        <v>42702.770729166667</v>
      </c>
      <c r="S1905" s="15">
        <f t="shared" si="59"/>
        <v>42762.770729166667</v>
      </c>
      <c r="T1905">
        <f>YEAR(Table1[[#This Row],[Date Created Conversion]])</f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8">
        <f>ROUND(Table1[[#This Row],[pledged]]/Table1[[#This Row],[goal]],2)</f>
        <v>0</v>
      </c>
      <c r="Q1906" s="10">
        <f>IFERROR(Table1[[#This Row],[pledged]]/Table1[[#This Row],[backers_count]],0)</f>
        <v>25</v>
      </c>
      <c r="R1906" s="15">
        <f t="shared" si="58"/>
        <v>42326.685428240744</v>
      </c>
      <c r="S1906" s="15">
        <f t="shared" si="59"/>
        <v>42371.685428240744</v>
      </c>
      <c r="T1906">
        <f>YEAR(Table1[[#This Row],[Date Created Conversion]])</f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8">
        <f>ROUND(Table1[[#This Row],[pledged]]/Table1[[#This Row],[goal]],2)</f>
        <v>0</v>
      </c>
      <c r="Q1907" s="10">
        <f>IFERROR(Table1[[#This Row],[pledged]]/Table1[[#This Row],[backers_count]],0)</f>
        <v>10.5</v>
      </c>
      <c r="R1907" s="15">
        <f t="shared" si="58"/>
        <v>41859.925856481481</v>
      </c>
      <c r="S1907" s="15">
        <f t="shared" si="59"/>
        <v>41889.925856481481</v>
      </c>
      <c r="T1907">
        <f>YEAR(Table1[[#This Row],[Date Created Conversion]])</f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8">
        <f>ROUND(Table1[[#This Row],[pledged]]/Table1[[#This Row],[goal]],2)</f>
        <v>0.43</v>
      </c>
      <c r="Q1908" s="10">
        <f>IFERROR(Table1[[#This Row],[pledged]]/Table1[[#This Row],[backers_count]],0)</f>
        <v>215.95959595959596</v>
      </c>
      <c r="R1908" s="15">
        <f t="shared" si="58"/>
        <v>42514.671099537038</v>
      </c>
      <c r="S1908" s="15">
        <f t="shared" si="59"/>
        <v>42544.671099537038</v>
      </c>
      <c r="T1908">
        <f>YEAR(Table1[[#This Row],[Date Created Conversion]])</f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8">
        <f>ROUND(Table1[[#This Row],[pledged]]/Table1[[#This Row],[goal]],2)</f>
        <v>0</v>
      </c>
      <c r="Q1909" s="10">
        <f>IFERROR(Table1[[#This Row],[pledged]]/Table1[[#This Row],[backers_count]],0)</f>
        <v>21.25</v>
      </c>
      <c r="R1909" s="15">
        <f t="shared" si="58"/>
        <v>41767.587094907409</v>
      </c>
      <c r="S1909" s="15">
        <f t="shared" si="59"/>
        <v>41782.587094907409</v>
      </c>
      <c r="T1909">
        <f>YEAR(Table1[[#This Row],[Date Created Conversion]])</f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8">
        <f>ROUND(Table1[[#This Row],[pledged]]/Table1[[#This Row],[goal]],2)</f>
        <v>0.02</v>
      </c>
      <c r="Q1910" s="10">
        <f>IFERROR(Table1[[#This Row],[pledged]]/Table1[[#This Row],[backers_count]],0)</f>
        <v>108.25</v>
      </c>
      <c r="R1910" s="15">
        <f t="shared" si="58"/>
        <v>42703.917824074073</v>
      </c>
      <c r="S1910" s="15">
        <f t="shared" si="59"/>
        <v>42733.917824074073</v>
      </c>
      <c r="T1910">
        <f>YEAR(Table1[[#This Row],[Date Created Conversion]])</f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8">
        <f>ROUND(Table1[[#This Row],[pledged]]/Table1[[#This Row],[goal]],2)</f>
        <v>0.14000000000000001</v>
      </c>
      <c r="Q1911" s="10">
        <f>IFERROR(Table1[[#This Row],[pledged]]/Table1[[#This Row],[backers_count]],0)</f>
        <v>129.97368421052633</v>
      </c>
      <c r="R1911" s="15">
        <f t="shared" si="58"/>
        <v>41905.429155092592</v>
      </c>
      <c r="S1911" s="15">
        <f t="shared" si="59"/>
        <v>41935.429155092592</v>
      </c>
      <c r="T1911">
        <f>YEAR(Table1[[#This Row],[Date Created Conversion]])</f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8">
        <f>ROUND(Table1[[#This Row],[pledged]]/Table1[[#This Row],[goal]],2)</f>
        <v>0.39</v>
      </c>
      <c r="Q1912" s="10">
        <f>IFERROR(Table1[[#This Row],[pledged]]/Table1[[#This Row],[backers_count]],0)</f>
        <v>117.49473684210527</v>
      </c>
      <c r="R1912" s="15">
        <f t="shared" si="58"/>
        <v>42264.963159722218</v>
      </c>
      <c r="S1912" s="15">
        <f t="shared" si="59"/>
        <v>42308.947916666672</v>
      </c>
      <c r="T1912">
        <f>YEAR(Table1[[#This Row],[Date Created Conversion]])</f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8">
        <f>ROUND(Table1[[#This Row],[pledged]]/Table1[[#This Row],[goal]],2)</f>
        <v>0</v>
      </c>
      <c r="Q1913" s="10">
        <f>IFERROR(Table1[[#This Row],[pledged]]/Table1[[#This Row],[backers_count]],0)</f>
        <v>10</v>
      </c>
      <c r="R1913" s="15">
        <f t="shared" si="58"/>
        <v>41830.033958333333</v>
      </c>
      <c r="S1913" s="15">
        <f t="shared" si="59"/>
        <v>41860.033958333333</v>
      </c>
      <c r="T1913">
        <f>YEAR(Table1[[#This Row],[Date Created Conversion]])</f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8">
        <f>ROUND(Table1[[#This Row],[pledged]]/Table1[[#This Row],[goal]],2)</f>
        <v>0.59</v>
      </c>
      <c r="Q1914" s="10">
        <f>IFERROR(Table1[[#This Row],[pledged]]/Table1[[#This Row],[backers_count]],0)</f>
        <v>70.595238095238102</v>
      </c>
      <c r="R1914" s="15">
        <f t="shared" si="58"/>
        <v>42129.226388888885</v>
      </c>
      <c r="S1914" s="15">
        <f t="shared" si="59"/>
        <v>42159.226388888885</v>
      </c>
      <c r="T1914">
        <f>YEAR(Table1[[#This Row],[Date Created Conversion]])</f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8">
        <f>ROUND(Table1[[#This Row],[pledged]]/Table1[[#This Row],[goal]],2)</f>
        <v>0.01</v>
      </c>
      <c r="Q1915" s="10">
        <f>IFERROR(Table1[[#This Row],[pledged]]/Table1[[#This Row],[backers_count]],0)</f>
        <v>24.5</v>
      </c>
      <c r="R1915" s="15">
        <f t="shared" si="58"/>
        <v>41890.511319444442</v>
      </c>
      <c r="S1915" s="15">
        <f t="shared" si="59"/>
        <v>41920.511319444442</v>
      </c>
      <c r="T1915">
        <f>YEAR(Table1[[#This Row],[Date Created Conversion]])</f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8">
        <f>ROUND(Table1[[#This Row],[pledged]]/Table1[[#This Row],[goal]],2)</f>
        <v>0.09</v>
      </c>
      <c r="Q1916" s="10">
        <f>IFERROR(Table1[[#This Row],[pledged]]/Table1[[#This Row],[backers_count]],0)</f>
        <v>30</v>
      </c>
      <c r="R1916" s="15">
        <f t="shared" si="58"/>
        <v>41929.174456018518</v>
      </c>
      <c r="S1916" s="15">
        <f t="shared" si="59"/>
        <v>41944.165972222225</v>
      </c>
      <c r="T1916">
        <f>YEAR(Table1[[#This Row],[Date Created Conversion]])</f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8">
        <f>ROUND(Table1[[#This Row],[pledged]]/Table1[[#This Row],[goal]],2)</f>
        <v>0.02</v>
      </c>
      <c r="Q1917" s="10">
        <f>IFERROR(Table1[[#This Row],[pledged]]/Table1[[#This Row],[backers_count]],0)</f>
        <v>2</v>
      </c>
      <c r="R1917" s="15">
        <f t="shared" si="58"/>
        <v>41864.04886574074</v>
      </c>
      <c r="S1917" s="15">
        <f t="shared" si="59"/>
        <v>41884.04886574074</v>
      </c>
      <c r="T1917">
        <f>YEAR(Table1[[#This Row],[Date Created Conversion]])</f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8">
        <f>ROUND(Table1[[#This Row],[pledged]]/Table1[[#This Row],[goal]],2)</f>
        <v>0.01</v>
      </c>
      <c r="Q1918" s="10">
        <f>IFERROR(Table1[[#This Row],[pledged]]/Table1[[#This Row],[backers_count]],0)</f>
        <v>17</v>
      </c>
      <c r="R1918" s="15">
        <f t="shared" si="58"/>
        <v>42656.717303240745</v>
      </c>
      <c r="S1918" s="15">
        <f t="shared" si="59"/>
        <v>42681.758969907409</v>
      </c>
      <c r="T1918">
        <f>YEAR(Table1[[#This Row],[Date Created Conversion]])</f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8">
        <f>ROUND(Table1[[#This Row],[pledged]]/Table1[[#This Row],[goal]],2)</f>
        <v>0.53</v>
      </c>
      <c r="Q1919" s="10">
        <f>IFERROR(Table1[[#This Row],[pledged]]/Table1[[#This Row],[backers_count]],0)</f>
        <v>2928.9285714285716</v>
      </c>
      <c r="R1919" s="15">
        <f t="shared" si="58"/>
        <v>42746.270057870366</v>
      </c>
      <c r="S1919" s="15">
        <f t="shared" si="59"/>
        <v>42776.270057870366</v>
      </c>
      <c r="T1919">
        <f>YEAR(Table1[[#This Row],[Date Created Conversion]])</f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8">
        <f>ROUND(Table1[[#This Row],[pledged]]/Table1[[#This Row],[goal]],2)</f>
        <v>0.01</v>
      </c>
      <c r="Q1920" s="10">
        <f>IFERROR(Table1[[#This Row],[pledged]]/Table1[[#This Row],[backers_count]],0)</f>
        <v>28.888888888888889</v>
      </c>
      <c r="R1920" s="15">
        <f t="shared" si="58"/>
        <v>41828.789942129632</v>
      </c>
      <c r="S1920" s="15">
        <f t="shared" si="59"/>
        <v>41863.789942129632</v>
      </c>
      <c r="T1920">
        <f>YEAR(Table1[[#This Row],[Date Created Conversion]])</f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8">
        <f>ROUND(Table1[[#This Row],[pledged]]/Table1[[#This Row],[goal]],2)</f>
        <v>0.47</v>
      </c>
      <c r="Q1921" s="10">
        <f>IFERROR(Table1[[#This Row],[pledged]]/Table1[[#This Row],[backers_count]],0)</f>
        <v>29.625</v>
      </c>
      <c r="R1921" s="15">
        <f t="shared" si="58"/>
        <v>42113.875567129624</v>
      </c>
      <c r="S1921" s="15">
        <f t="shared" si="59"/>
        <v>42143.875567129624</v>
      </c>
      <c r="T1921">
        <f>YEAR(Table1[[#This Row],[Date Created Conversion]])</f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8">
        <f>ROUND(Table1[[#This Row],[pledged]]/Table1[[#This Row],[goal]],2)</f>
        <v>0.43</v>
      </c>
      <c r="Q1922" s="10">
        <f>IFERROR(Table1[[#This Row],[pledged]]/Table1[[#This Row],[backers_count]],0)</f>
        <v>40.980952380952381</v>
      </c>
      <c r="R1922" s="15">
        <f t="shared" ref="R1922:R1985" si="60">(((J1922/60)/60)/24)+DATE(1970,1,1)</f>
        <v>42270.875706018516</v>
      </c>
      <c r="S1922" s="15">
        <f t="shared" ref="S1922:S1985" si="61">(((I1922/60)/60)/24)+DATE(1970,1,1)</f>
        <v>42298.958333333328</v>
      </c>
      <c r="T1922">
        <f>YEAR(Table1[[#This Row],[Date Created Conversion]])</f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8">
        <f>ROUND(Table1[[#This Row],[pledged]]/Table1[[#This Row],[goal]],2)</f>
        <v>1.37</v>
      </c>
      <c r="Q1923" s="10">
        <f>IFERROR(Table1[[#This Row],[pledged]]/Table1[[#This Row],[backers_count]],0)</f>
        <v>54</v>
      </c>
      <c r="R1923" s="15">
        <f t="shared" si="60"/>
        <v>41074.221562500003</v>
      </c>
      <c r="S1923" s="15">
        <f t="shared" si="61"/>
        <v>41104.221562500003</v>
      </c>
      <c r="T1923">
        <f>YEAR(Table1[[#This Row],[Date Created Conversion]])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8">
        <f>ROUND(Table1[[#This Row],[pledged]]/Table1[[#This Row],[goal]],2)</f>
        <v>1.1599999999999999</v>
      </c>
      <c r="Q1924" s="10">
        <f>IFERROR(Table1[[#This Row],[pledged]]/Table1[[#This Row],[backers_count]],0)</f>
        <v>36.109375</v>
      </c>
      <c r="R1924" s="15">
        <f t="shared" si="60"/>
        <v>41590.255868055552</v>
      </c>
      <c r="S1924" s="15">
        <f t="shared" si="61"/>
        <v>41620.255868055552</v>
      </c>
      <c r="T1924">
        <f>YEAR(Table1[[#This Row],[Date Created Conversion]])</f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8">
        <f>ROUND(Table1[[#This Row],[pledged]]/Table1[[#This Row],[goal]],2)</f>
        <v>2.41</v>
      </c>
      <c r="Q1925" s="10">
        <f>IFERROR(Table1[[#This Row],[pledged]]/Table1[[#This Row],[backers_count]],0)</f>
        <v>23.153846153846153</v>
      </c>
      <c r="R1925" s="15">
        <f t="shared" si="60"/>
        <v>40772.848749999997</v>
      </c>
      <c r="S1925" s="15">
        <f t="shared" si="61"/>
        <v>40813.207638888889</v>
      </c>
      <c r="T1925">
        <f>YEAR(Table1[[#This Row],[Date Created Conversion]])</f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8">
        <f>ROUND(Table1[[#This Row],[pledged]]/Table1[[#This Row],[goal]],2)</f>
        <v>1.1399999999999999</v>
      </c>
      <c r="Q1926" s="10">
        <f>IFERROR(Table1[[#This Row],[pledged]]/Table1[[#This Row],[backers_count]],0)</f>
        <v>104</v>
      </c>
      <c r="R1926" s="15">
        <f t="shared" si="60"/>
        <v>41626.761053240742</v>
      </c>
      <c r="S1926" s="15">
        <f t="shared" si="61"/>
        <v>41654.814583333333</v>
      </c>
      <c r="T1926">
        <f>YEAR(Table1[[#This Row],[Date Created Conversion]])</f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8">
        <f>ROUND(Table1[[#This Row],[pledged]]/Table1[[#This Row],[goal]],2)</f>
        <v>1.1000000000000001</v>
      </c>
      <c r="Q1927" s="10">
        <f>IFERROR(Table1[[#This Row],[pledged]]/Table1[[#This Row],[backers_count]],0)</f>
        <v>31.826923076923077</v>
      </c>
      <c r="R1927" s="15">
        <f t="shared" si="60"/>
        <v>41535.90148148148</v>
      </c>
      <c r="S1927" s="15">
        <f t="shared" si="61"/>
        <v>41558</v>
      </c>
      <c r="T1927">
        <f>YEAR(Table1[[#This Row],[Date Created Conversion]])</f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8">
        <f>ROUND(Table1[[#This Row],[pledged]]/Table1[[#This Row],[goal]],2)</f>
        <v>1.95</v>
      </c>
      <c r="Q1928" s="10">
        <f>IFERROR(Table1[[#This Row],[pledged]]/Table1[[#This Row],[backers_count]],0)</f>
        <v>27.3896261682243</v>
      </c>
      <c r="R1928" s="15">
        <f t="shared" si="60"/>
        <v>40456.954351851848</v>
      </c>
      <c r="S1928" s="15">
        <f t="shared" si="61"/>
        <v>40484.018055555556</v>
      </c>
      <c r="T1928">
        <f>YEAR(Table1[[#This Row],[Date Created Conversion]])</f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8">
        <f>ROUND(Table1[[#This Row],[pledged]]/Table1[[#This Row],[goal]],2)</f>
        <v>1.03</v>
      </c>
      <c r="Q1929" s="10">
        <f>IFERROR(Table1[[#This Row],[pledged]]/Table1[[#This Row],[backers_count]],0)</f>
        <v>56.363636363636367</v>
      </c>
      <c r="R1929" s="15">
        <f t="shared" si="60"/>
        <v>40960.861562500002</v>
      </c>
      <c r="S1929" s="15">
        <f t="shared" si="61"/>
        <v>40976.207638888889</v>
      </c>
      <c r="T1929">
        <f>YEAR(Table1[[#This Row],[Date Created Conversion]])</f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8">
        <f>ROUND(Table1[[#This Row],[pledged]]/Table1[[#This Row],[goal]],2)</f>
        <v>1.03</v>
      </c>
      <c r="Q1930" s="10">
        <f>IFERROR(Table1[[#This Row],[pledged]]/Table1[[#This Row],[backers_count]],0)</f>
        <v>77.352941176470594</v>
      </c>
      <c r="R1930" s="15">
        <f t="shared" si="60"/>
        <v>41371.648078703707</v>
      </c>
      <c r="S1930" s="15">
        <f t="shared" si="61"/>
        <v>41401.648078703707</v>
      </c>
      <c r="T1930">
        <f>YEAR(Table1[[#This Row],[Date Created Conversion]])</f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8">
        <f>ROUND(Table1[[#This Row],[pledged]]/Table1[[#This Row],[goal]],2)</f>
        <v>1</v>
      </c>
      <c r="Q1931" s="10">
        <f>IFERROR(Table1[[#This Row],[pledged]]/Table1[[#This Row],[backers_count]],0)</f>
        <v>42.8</v>
      </c>
      <c r="R1931" s="15">
        <f t="shared" si="60"/>
        <v>40687.021597222221</v>
      </c>
      <c r="S1931" s="15">
        <f t="shared" si="61"/>
        <v>40729.021597222221</v>
      </c>
      <c r="T1931">
        <f>YEAR(Table1[[#This Row],[Date Created Conversion]])</f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8">
        <f>ROUND(Table1[[#This Row],[pledged]]/Table1[[#This Row],[goal]],2)</f>
        <v>1.27</v>
      </c>
      <c r="Q1932" s="10">
        <f>IFERROR(Table1[[#This Row],[pledged]]/Table1[[#This Row],[backers_count]],0)</f>
        <v>48.846153846153847</v>
      </c>
      <c r="R1932" s="15">
        <f t="shared" si="60"/>
        <v>41402.558819444443</v>
      </c>
      <c r="S1932" s="15">
        <f t="shared" si="61"/>
        <v>41462.558819444443</v>
      </c>
      <c r="T1932">
        <f>YEAR(Table1[[#This Row],[Date Created Conversion]])</f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8">
        <f>ROUND(Table1[[#This Row],[pledged]]/Table1[[#This Row],[goal]],2)</f>
        <v>1.21</v>
      </c>
      <c r="Q1933" s="10">
        <f>IFERROR(Table1[[#This Row],[pledged]]/Table1[[#This Row],[backers_count]],0)</f>
        <v>48.240400000000001</v>
      </c>
      <c r="R1933" s="15">
        <f t="shared" si="60"/>
        <v>41037.892465277779</v>
      </c>
      <c r="S1933" s="15">
        <f t="shared" si="61"/>
        <v>41051.145833333336</v>
      </c>
      <c r="T1933">
        <f>YEAR(Table1[[#This Row],[Date Created Conversion]])</f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8">
        <f>ROUND(Table1[[#This Row],[pledged]]/Table1[[#This Row],[goal]],2)</f>
        <v>1.07</v>
      </c>
      <c r="Q1934" s="10">
        <f>IFERROR(Table1[[#This Row],[pledged]]/Table1[[#This Row],[backers_count]],0)</f>
        <v>70.212500000000006</v>
      </c>
      <c r="R1934" s="15">
        <f t="shared" si="60"/>
        <v>40911.809872685182</v>
      </c>
      <c r="S1934" s="15">
        <f t="shared" si="61"/>
        <v>40932.809872685182</v>
      </c>
      <c r="T1934">
        <f>YEAR(Table1[[#This Row],[Date Created Conversion]])</f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8">
        <f>ROUND(Table1[[#This Row],[pledged]]/Table1[[#This Row],[goal]],2)</f>
        <v>1.72</v>
      </c>
      <c r="Q1935" s="10">
        <f>IFERROR(Table1[[#This Row],[pledged]]/Table1[[#This Row],[backers_count]],0)</f>
        <v>94.054545454545448</v>
      </c>
      <c r="R1935" s="15">
        <f t="shared" si="60"/>
        <v>41879.130868055552</v>
      </c>
      <c r="S1935" s="15">
        <f t="shared" si="61"/>
        <v>41909.130868055552</v>
      </c>
      <c r="T1935">
        <f>YEAR(Table1[[#This Row],[Date Created Conversion]])</f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8">
        <f>ROUND(Table1[[#This Row],[pledged]]/Table1[[#This Row],[goal]],2)</f>
        <v>1.24</v>
      </c>
      <c r="Q1936" s="10">
        <f>IFERROR(Table1[[#This Row],[pledged]]/Table1[[#This Row],[backers_count]],0)</f>
        <v>80.272727272727266</v>
      </c>
      <c r="R1936" s="15">
        <f t="shared" si="60"/>
        <v>40865.867141203707</v>
      </c>
      <c r="S1936" s="15">
        <f t="shared" si="61"/>
        <v>40902.208333333336</v>
      </c>
      <c r="T1936">
        <f>YEAR(Table1[[#This Row],[Date Created Conversion]])</f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8">
        <f>ROUND(Table1[[#This Row],[pledged]]/Table1[[#This Row],[goal]],2)</f>
        <v>1.08</v>
      </c>
      <c r="Q1937" s="10">
        <f>IFERROR(Table1[[#This Row],[pledged]]/Table1[[#This Row],[backers_count]],0)</f>
        <v>54.2</v>
      </c>
      <c r="R1937" s="15">
        <f t="shared" si="60"/>
        <v>41773.932534722226</v>
      </c>
      <c r="S1937" s="15">
        <f t="shared" si="61"/>
        <v>41811.207638888889</v>
      </c>
      <c r="T1937">
        <f>YEAR(Table1[[#This Row],[Date Created Conversion]])</f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8">
        <f>ROUND(Table1[[#This Row],[pledged]]/Table1[[#This Row],[goal]],2)</f>
        <v>1.17</v>
      </c>
      <c r="Q1938" s="10">
        <f>IFERROR(Table1[[#This Row],[pledged]]/Table1[[#This Row],[backers_count]],0)</f>
        <v>60.26903448275862</v>
      </c>
      <c r="R1938" s="15">
        <f t="shared" si="60"/>
        <v>40852.889699074076</v>
      </c>
      <c r="S1938" s="15">
        <f t="shared" si="61"/>
        <v>40883.249305555553</v>
      </c>
      <c r="T1938">
        <f>YEAR(Table1[[#This Row],[Date Created Conversion]])</f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8">
        <f>ROUND(Table1[[#This Row],[pledged]]/Table1[[#This Row],[goal]],2)</f>
        <v>1.87</v>
      </c>
      <c r="Q1939" s="10">
        <f>IFERROR(Table1[[#This Row],[pledged]]/Table1[[#This Row],[backers_count]],0)</f>
        <v>38.740344827586206</v>
      </c>
      <c r="R1939" s="15">
        <f t="shared" si="60"/>
        <v>41059.118993055556</v>
      </c>
      <c r="S1939" s="15">
        <f t="shared" si="61"/>
        <v>41075.165972222225</v>
      </c>
      <c r="T1939">
        <f>YEAR(Table1[[#This Row],[Date Created Conversion]])</f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8">
        <f>ROUND(Table1[[#This Row],[pledged]]/Table1[[#This Row],[goal]],2)</f>
        <v>1.1599999999999999</v>
      </c>
      <c r="Q1940" s="10">
        <f>IFERROR(Table1[[#This Row],[pledged]]/Table1[[#This Row],[backers_count]],0)</f>
        <v>152.54385964912279</v>
      </c>
      <c r="R1940" s="15">
        <f t="shared" si="60"/>
        <v>41426.259618055556</v>
      </c>
      <c r="S1940" s="15">
        <f t="shared" si="61"/>
        <v>41457.208333333336</v>
      </c>
      <c r="T1940">
        <f>YEAR(Table1[[#This Row],[Date Created Conversion]])</f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8">
        <f>ROUND(Table1[[#This Row],[pledged]]/Table1[[#This Row],[goal]],2)</f>
        <v>1.1100000000000001</v>
      </c>
      <c r="Q1941" s="10">
        <f>IFERROR(Table1[[#This Row],[pledged]]/Table1[[#This Row],[backers_count]],0)</f>
        <v>115.3125</v>
      </c>
      <c r="R1941" s="15">
        <f t="shared" si="60"/>
        <v>41313.985046296293</v>
      </c>
      <c r="S1941" s="15">
        <f t="shared" si="61"/>
        <v>41343.943379629629</v>
      </c>
      <c r="T1941">
        <f>YEAR(Table1[[#This Row],[Date Created Conversion]])</f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8">
        <f>ROUND(Table1[[#This Row],[pledged]]/Table1[[#This Row],[goal]],2)</f>
        <v>1.71</v>
      </c>
      <c r="Q1942" s="10">
        <f>IFERROR(Table1[[#This Row],[pledged]]/Table1[[#This Row],[backers_count]],0)</f>
        <v>35.838709677419352</v>
      </c>
      <c r="R1942" s="15">
        <f t="shared" si="60"/>
        <v>40670.507326388892</v>
      </c>
      <c r="S1942" s="15">
        <f t="shared" si="61"/>
        <v>40709.165972222225</v>
      </c>
      <c r="T1942">
        <f>YEAR(Table1[[#This Row],[Date Created Conversion]])</f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8">
        <f>ROUND(Table1[[#This Row],[pledged]]/Table1[[#This Row],[goal]],2)</f>
        <v>1.26</v>
      </c>
      <c r="Q1943" s="10">
        <f>IFERROR(Table1[[#This Row],[pledged]]/Table1[[#This Row],[backers_count]],0)</f>
        <v>64.570118779438872</v>
      </c>
      <c r="R1943" s="15">
        <f t="shared" si="60"/>
        <v>41744.290868055556</v>
      </c>
      <c r="S1943" s="15">
        <f t="shared" si="61"/>
        <v>41774.290868055556</v>
      </c>
      <c r="T1943">
        <f>YEAR(Table1[[#This Row],[Date Created Conversion]])</f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8">
        <f>ROUND(Table1[[#This Row],[pledged]]/Table1[[#This Row],[goal]],2)</f>
        <v>1.38</v>
      </c>
      <c r="Q1944" s="10">
        <f>IFERROR(Table1[[#This Row],[pledged]]/Table1[[#This Row],[backers_count]],0)</f>
        <v>87.436000000000007</v>
      </c>
      <c r="R1944" s="15">
        <f t="shared" si="60"/>
        <v>40638.828009259261</v>
      </c>
      <c r="S1944" s="15">
        <f t="shared" si="61"/>
        <v>40728.828009259261</v>
      </c>
      <c r="T1944">
        <f>YEAR(Table1[[#This Row],[Date Created Conversion]])</f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8">
        <f>ROUND(Table1[[#This Row],[pledged]]/Table1[[#This Row],[goal]],2)</f>
        <v>17.05</v>
      </c>
      <c r="Q1945" s="10">
        <f>IFERROR(Table1[[#This Row],[pledged]]/Table1[[#This Row],[backers_count]],0)</f>
        <v>68.815577078288939</v>
      </c>
      <c r="R1945" s="15">
        <f t="shared" si="60"/>
        <v>42548.269861111112</v>
      </c>
      <c r="S1945" s="15">
        <f t="shared" si="61"/>
        <v>42593.269861111112</v>
      </c>
      <c r="T1945">
        <f>YEAR(Table1[[#This Row],[Date Created Conversion]])</f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8">
        <f>ROUND(Table1[[#This Row],[pledged]]/Table1[[#This Row],[goal]],2)</f>
        <v>7.88</v>
      </c>
      <c r="Q1946" s="10">
        <f>IFERROR(Table1[[#This Row],[pledged]]/Table1[[#This Row],[backers_count]],0)</f>
        <v>176.200223588597</v>
      </c>
      <c r="R1946" s="15">
        <f t="shared" si="60"/>
        <v>41730.584374999999</v>
      </c>
      <c r="S1946" s="15">
        <f t="shared" si="61"/>
        <v>41760.584374999999</v>
      </c>
      <c r="T1946">
        <f>YEAR(Table1[[#This Row],[Date Created Conversion]])</f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8">
        <f>ROUND(Table1[[#This Row],[pledged]]/Table1[[#This Row],[goal]],2)</f>
        <v>3.48</v>
      </c>
      <c r="Q1947" s="10">
        <f>IFERROR(Table1[[#This Row],[pledged]]/Table1[[#This Row],[backers_count]],0)</f>
        <v>511.79117647058825</v>
      </c>
      <c r="R1947" s="15">
        <f t="shared" si="60"/>
        <v>42157.251828703709</v>
      </c>
      <c r="S1947" s="15">
        <f t="shared" si="61"/>
        <v>42197.251828703709</v>
      </c>
      <c r="T1947">
        <f>YEAR(Table1[[#This Row],[Date Created Conversion]])</f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8">
        <f>ROUND(Table1[[#This Row],[pledged]]/Table1[[#This Row],[goal]],2)</f>
        <v>1.5</v>
      </c>
      <c r="Q1948" s="10">
        <f>IFERROR(Table1[[#This Row],[pledged]]/Table1[[#This Row],[backers_count]],0)</f>
        <v>160.44285714285715</v>
      </c>
      <c r="R1948" s="15">
        <f t="shared" si="60"/>
        <v>41689.150011574071</v>
      </c>
      <c r="S1948" s="15">
        <f t="shared" si="61"/>
        <v>41749.108344907407</v>
      </c>
      <c r="T1948">
        <f>YEAR(Table1[[#This Row],[Date Created Conversion]])</f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8">
        <f>ROUND(Table1[[#This Row],[pledged]]/Table1[[#This Row],[goal]],2)</f>
        <v>1.01</v>
      </c>
      <c r="Q1949" s="10">
        <f>IFERROR(Table1[[#This Row],[pledged]]/Table1[[#This Row],[backers_count]],0)</f>
        <v>35.003043478260871</v>
      </c>
      <c r="R1949" s="15">
        <f t="shared" si="60"/>
        <v>40102.918055555558</v>
      </c>
      <c r="S1949" s="15">
        <f t="shared" si="61"/>
        <v>40140.249305555553</v>
      </c>
      <c r="T1949">
        <f>YEAR(Table1[[#This Row],[Date Created Conversion]])</f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8">
        <f>ROUND(Table1[[#This Row],[pledged]]/Table1[[#This Row],[goal]],2)</f>
        <v>8</v>
      </c>
      <c r="Q1950" s="10">
        <f>IFERROR(Table1[[#This Row],[pledged]]/Table1[[#This Row],[backers_count]],0)</f>
        <v>188.50671378091872</v>
      </c>
      <c r="R1950" s="15">
        <f t="shared" si="60"/>
        <v>42473.604270833333</v>
      </c>
      <c r="S1950" s="15">
        <f t="shared" si="61"/>
        <v>42527.709722222222</v>
      </c>
      <c r="T1950">
        <f>YEAR(Table1[[#This Row],[Date Created Conversion]])</f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8">
        <f>ROUND(Table1[[#This Row],[pledged]]/Table1[[#This Row],[goal]],2)</f>
        <v>1.06</v>
      </c>
      <c r="Q1951" s="10">
        <f>IFERROR(Table1[[#This Row],[pledged]]/Table1[[#This Row],[backers_count]],0)</f>
        <v>56.204984093319197</v>
      </c>
      <c r="R1951" s="15">
        <f t="shared" si="60"/>
        <v>41800.423043981478</v>
      </c>
      <c r="S1951" s="15">
        <f t="shared" si="61"/>
        <v>41830.423043981478</v>
      </c>
      <c r="T1951">
        <f>YEAR(Table1[[#This Row],[Date Created Conversion]])</f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8">
        <f>ROUND(Table1[[#This Row],[pledged]]/Table1[[#This Row],[goal]],2)</f>
        <v>2.0099999999999998</v>
      </c>
      <c r="Q1952" s="10">
        <f>IFERROR(Table1[[#This Row],[pledged]]/Table1[[#This Row],[backers_count]],0)</f>
        <v>51.3054157782516</v>
      </c>
      <c r="R1952" s="15">
        <f t="shared" si="60"/>
        <v>40624.181400462963</v>
      </c>
      <c r="S1952" s="15">
        <f t="shared" si="61"/>
        <v>40655.181400462963</v>
      </c>
      <c r="T1952">
        <f>YEAR(Table1[[#This Row],[Date Created Conversion]])</f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8">
        <f>ROUND(Table1[[#This Row],[pledged]]/Table1[[#This Row],[goal]],2)</f>
        <v>2.12</v>
      </c>
      <c r="Q1953" s="10">
        <f>IFERROR(Table1[[#This Row],[pledged]]/Table1[[#This Row],[backers_count]],0)</f>
        <v>127.36450839328538</v>
      </c>
      <c r="R1953" s="15">
        <f t="shared" si="60"/>
        <v>42651.420567129629</v>
      </c>
      <c r="S1953" s="15">
        <f t="shared" si="61"/>
        <v>42681.462233796294</v>
      </c>
      <c r="T1953">
        <f>YEAR(Table1[[#This Row],[Date Created Conversion]])</f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8">
        <f>ROUND(Table1[[#This Row],[pledged]]/Table1[[#This Row],[goal]],2)</f>
        <v>1.98</v>
      </c>
      <c r="Q1954" s="10">
        <f>IFERROR(Table1[[#This Row],[pledged]]/Table1[[#This Row],[backers_count]],0)</f>
        <v>101.85532258064516</v>
      </c>
      <c r="R1954" s="15">
        <f t="shared" si="60"/>
        <v>41526.60665509259</v>
      </c>
      <c r="S1954" s="15">
        <f t="shared" si="61"/>
        <v>41563.60665509259</v>
      </c>
      <c r="T1954">
        <f>YEAR(Table1[[#This Row],[Date Created Conversion]])</f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8">
        <f>ROUND(Table1[[#This Row],[pledged]]/Table1[[#This Row],[goal]],2)</f>
        <v>2.2599999999999998</v>
      </c>
      <c r="Q1955" s="10">
        <f>IFERROR(Table1[[#This Row],[pledged]]/Table1[[#This Row],[backers_count]],0)</f>
        <v>230.55782312925169</v>
      </c>
      <c r="R1955" s="15">
        <f t="shared" si="60"/>
        <v>40941.199826388889</v>
      </c>
      <c r="S1955" s="15">
        <f t="shared" si="61"/>
        <v>40970.125</v>
      </c>
      <c r="T1955">
        <f>YEAR(Table1[[#This Row],[Date Created Conversion]])</f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8">
        <f>ROUND(Table1[[#This Row],[pledged]]/Table1[[#This Row],[goal]],2)</f>
        <v>6.99</v>
      </c>
      <c r="Q1956" s="10">
        <f>IFERROR(Table1[[#This Row],[pledged]]/Table1[[#This Row],[backers_count]],0)</f>
        <v>842.10602409638557</v>
      </c>
      <c r="R1956" s="15">
        <f t="shared" si="60"/>
        <v>42394.580740740741</v>
      </c>
      <c r="S1956" s="15">
        <f t="shared" si="61"/>
        <v>42441.208333333328</v>
      </c>
      <c r="T1956">
        <f>YEAR(Table1[[#This Row],[Date Created Conversion]])</f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8">
        <f>ROUND(Table1[[#This Row],[pledged]]/Table1[[#This Row],[goal]],2)</f>
        <v>3.99</v>
      </c>
      <c r="Q1957" s="10">
        <f>IFERROR(Table1[[#This Row],[pledged]]/Table1[[#This Row],[backers_count]],0)</f>
        <v>577.27593103448271</v>
      </c>
      <c r="R1957" s="15">
        <f t="shared" si="60"/>
        <v>41020.271770833337</v>
      </c>
      <c r="S1957" s="15">
        <f t="shared" si="61"/>
        <v>41052.791666666664</v>
      </c>
      <c r="T1957">
        <f>YEAR(Table1[[#This Row],[Date Created Conversion]])</f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8">
        <f>ROUND(Table1[[#This Row],[pledged]]/Table1[[#This Row],[goal]],2)</f>
        <v>2.94</v>
      </c>
      <c r="Q1958" s="10">
        <f>IFERROR(Table1[[#This Row],[pledged]]/Table1[[#This Row],[backers_count]],0)</f>
        <v>483.34246575342468</v>
      </c>
      <c r="R1958" s="15">
        <f t="shared" si="60"/>
        <v>42067.923668981486</v>
      </c>
      <c r="S1958" s="15">
        <f t="shared" si="61"/>
        <v>42112.882002314815</v>
      </c>
      <c r="T1958">
        <f>YEAR(Table1[[#This Row],[Date Created Conversion]])</f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8">
        <f>ROUND(Table1[[#This Row],[pledged]]/Table1[[#This Row],[goal]],2)</f>
        <v>1.68</v>
      </c>
      <c r="Q1959" s="10">
        <f>IFERROR(Table1[[#This Row],[pledged]]/Table1[[#This Row],[backers_count]],0)</f>
        <v>76.138500000000008</v>
      </c>
      <c r="R1959" s="15">
        <f t="shared" si="60"/>
        <v>41179.098530092589</v>
      </c>
      <c r="S1959" s="15">
        <f t="shared" si="61"/>
        <v>41209.098530092589</v>
      </c>
      <c r="T1959">
        <f>YEAR(Table1[[#This Row],[Date Created Conversion]])</f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8">
        <f>ROUND(Table1[[#This Row],[pledged]]/Table1[[#This Row],[goal]],2)</f>
        <v>14.36</v>
      </c>
      <c r="Q1960" s="10">
        <f>IFERROR(Table1[[#This Row],[pledged]]/Table1[[#This Row],[backers_count]],0)</f>
        <v>74.107684365781708</v>
      </c>
      <c r="R1960" s="15">
        <f t="shared" si="60"/>
        <v>41326.987974537034</v>
      </c>
      <c r="S1960" s="15">
        <f t="shared" si="61"/>
        <v>41356.94630787037</v>
      </c>
      <c r="T1960">
        <f>YEAR(Table1[[#This Row],[Date Created Conversion]])</f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8">
        <f>ROUND(Table1[[#This Row],[pledged]]/Table1[[#This Row],[goal]],2)</f>
        <v>1.57</v>
      </c>
      <c r="Q1961" s="10">
        <f>IFERROR(Table1[[#This Row],[pledged]]/Table1[[#This Row],[backers_count]],0)</f>
        <v>36.965660377358489</v>
      </c>
      <c r="R1961" s="15">
        <f t="shared" si="60"/>
        <v>41871.845601851855</v>
      </c>
      <c r="S1961" s="15">
        <f t="shared" si="61"/>
        <v>41913</v>
      </c>
      <c r="T1961">
        <f>YEAR(Table1[[#This Row],[Date Created Conversion]])</f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8">
        <f>ROUND(Table1[[#This Row],[pledged]]/Table1[[#This Row],[goal]],2)</f>
        <v>1.18</v>
      </c>
      <c r="Q1962" s="10">
        <f>IFERROR(Table1[[#This Row],[pledged]]/Table1[[#This Row],[backers_count]],0)</f>
        <v>2500.969696969697</v>
      </c>
      <c r="R1962" s="15">
        <f t="shared" si="60"/>
        <v>41964.362743055557</v>
      </c>
      <c r="S1962" s="15">
        <f t="shared" si="61"/>
        <v>41994.362743055557</v>
      </c>
      <c r="T1962">
        <f>YEAR(Table1[[#This Row],[Date Created Conversion]])</f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8">
        <f>ROUND(Table1[[#This Row],[pledged]]/Table1[[#This Row],[goal]],2)</f>
        <v>11.05</v>
      </c>
      <c r="Q1963" s="10">
        <f>IFERROR(Table1[[#This Row],[pledged]]/Table1[[#This Row],[backers_count]],0)</f>
        <v>67.690214329454989</v>
      </c>
      <c r="R1963" s="15">
        <f t="shared" si="60"/>
        <v>41148.194641203707</v>
      </c>
      <c r="S1963" s="15">
        <f t="shared" si="61"/>
        <v>41188.165972222225</v>
      </c>
      <c r="T1963">
        <f>YEAR(Table1[[#This Row],[Date Created Conversion]])</f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8">
        <f>ROUND(Table1[[#This Row],[pledged]]/Table1[[#This Row],[goal]],2)</f>
        <v>1.93</v>
      </c>
      <c r="Q1964" s="10">
        <f>IFERROR(Table1[[#This Row],[pledged]]/Table1[[#This Row],[backers_count]],0)</f>
        <v>63.04738562091503</v>
      </c>
      <c r="R1964" s="15">
        <f t="shared" si="60"/>
        <v>41742.780509259261</v>
      </c>
      <c r="S1964" s="15">
        <f t="shared" si="61"/>
        <v>41772.780509259261</v>
      </c>
      <c r="T1964">
        <f>YEAR(Table1[[#This Row],[Date Created Conversion]])</f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8">
        <f>ROUND(Table1[[#This Row],[pledged]]/Table1[[#This Row],[goal]],2)</f>
        <v>1.27</v>
      </c>
      <c r="Q1965" s="10">
        <f>IFERROR(Table1[[#This Row],[pledged]]/Table1[[#This Row],[backers_count]],0)</f>
        <v>117.6</v>
      </c>
      <c r="R1965" s="15">
        <f t="shared" si="60"/>
        <v>41863.429791666669</v>
      </c>
      <c r="S1965" s="15">
        <f t="shared" si="61"/>
        <v>41898.429791666669</v>
      </c>
      <c r="T1965">
        <f>YEAR(Table1[[#This Row],[Date Created Conversion]])</f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8">
        <f>ROUND(Table1[[#This Row],[pledged]]/Table1[[#This Row],[goal]],2)</f>
        <v>2.6</v>
      </c>
      <c r="Q1966" s="10">
        <f>IFERROR(Table1[[#This Row],[pledged]]/Table1[[#This Row],[backers_count]],0)</f>
        <v>180.75185011709601</v>
      </c>
      <c r="R1966" s="15">
        <f t="shared" si="60"/>
        <v>42452.272824074069</v>
      </c>
      <c r="S1966" s="15">
        <f t="shared" si="61"/>
        <v>42482.272824074069</v>
      </c>
      <c r="T1966">
        <f>YEAR(Table1[[#This Row],[Date Created Conversion]])</f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8">
        <f>ROUND(Table1[[#This Row],[pledged]]/Table1[[#This Row],[goal]],2)</f>
        <v>2.62</v>
      </c>
      <c r="Q1967" s="10">
        <f>IFERROR(Table1[[#This Row],[pledged]]/Table1[[#This Row],[backers_count]],0)</f>
        <v>127.32038834951456</v>
      </c>
      <c r="R1967" s="15">
        <f t="shared" si="60"/>
        <v>40898.089236111111</v>
      </c>
      <c r="S1967" s="15">
        <f t="shared" si="61"/>
        <v>40920.041666666664</v>
      </c>
      <c r="T1967">
        <f>YEAR(Table1[[#This Row],[Date Created Conversion]])</f>
        <v>2011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8">
        <f>ROUND(Table1[[#This Row],[pledged]]/Table1[[#This Row],[goal]],2)</f>
        <v>2.0699999999999998</v>
      </c>
      <c r="Q1968" s="10">
        <f>IFERROR(Table1[[#This Row],[pledged]]/Table1[[#This Row],[backers_count]],0)</f>
        <v>136.6444745538665</v>
      </c>
      <c r="R1968" s="15">
        <f t="shared" si="60"/>
        <v>41835.540486111109</v>
      </c>
      <c r="S1968" s="15">
        <f t="shared" si="61"/>
        <v>41865.540486111109</v>
      </c>
      <c r="T1968">
        <f>YEAR(Table1[[#This Row],[Date Created Conversion]])</f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8">
        <f>ROUND(Table1[[#This Row],[pledged]]/Table1[[#This Row],[goal]],2)</f>
        <v>3.7</v>
      </c>
      <c r="Q1969" s="10">
        <f>IFERROR(Table1[[#This Row],[pledged]]/Table1[[#This Row],[backers_count]],0)</f>
        <v>182.78024691358024</v>
      </c>
      <c r="R1969" s="15">
        <f t="shared" si="60"/>
        <v>41730.663530092592</v>
      </c>
      <c r="S1969" s="15">
        <f t="shared" si="61"/>
        <v>41760.663530092592</v>
      </c>
      <c r="T1969">
        <f>YEAR(Table1[[#This Row],[Date Created Conversion]])</f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8">
        <f>ROUND(Table1[[#This Row],[pledged]]/Table1[[#This Row],[goal]],2)</f>
        <v>2.85</v>
      </c>
      <c r="Q1970" s="10">
        <f>IFERROR(Table1[[#This Row],[pledged]]/Table1[[#This Row],[backers_count]],0)</f>
        <v>279.37843137254902</v>
      </c>
      <c r="R1970" s="15">
        <f t="shared" si="60"/>
        <v>42676.586979166663</v>
      </c>
      <c r="S1970" s="15">
        <f t="shared" si="61"/>
        <v>42707.628645833334</v>
      </c>
      <c r="T1970">
        <f>YEAR(Table1[[#This Row],[Date Created Conversion]])</f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8">
        <f>ROUND(Table1[[#This Row],[pledged]]/Table1[[#This Row],[goal]],2)</f>
        <v>5.79</v>
      </c>
      <c r="Q1971" s="10">
        <f>IFERROR(Table1[[#This Row],[pledged]]/Table1[[#This Row],[backers_count]],0)</f>
        <v>61.375728669846318</v>
      </c>
      <c r="R1971" s="15">
        <f t="shared" si="60"/>
        <v>42557.792453703703</v>
      </c>
      <c r="S1971" s="15">
        <f t="shared" si="61"/>
        <v>42587.792453703703</v>
      </c>
      <c r="T1971">
        <f>YEAR(Table1[[#This Row],[Date Created Conversion]])</f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8">
        <f>ROUND(Table1[[#This Row],[pledged]]/Table1[[#This Row],[goal]],2)</f>
        <v>11.32</v>
      </c>
      <c r="Q1972" s="10">
        <f>IFERROR(Table1[[#This Row],[pledged]]/Table1[[#This Row],[backers_count]],0)</f>
        <v>80.727532097004286</v>
      </c>
      <c r="R1972" s="15">
        <f t="shared" si="60"/>
        <v>41324.193298611113</v>
      </c>
      <c r="S1972" s="15">
        <f t="shared" si="61"/>
        <v>41384.151631944449</v>
      </c>
      <c r="T1972">
        <f>YEAR(Table1[[#This Row],[Date Created Conversion]])</f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8">
        <f>ROUND(Table1[[#This Row],[pledged]]/Table1[[#This Row],[goal]],2)</f>
        <v>2.63</v>
      </c>
      <c r="Q1973" s="10">
        <f>IFERROR(Table1[[#This Row],[pledged]]/Table1[[#This Row],[backers_count]],0)</f>
        <v>272.35590732591254</v>
      </c>
      <c r="R1973" s="15">
        <f t="shared" si="60"/>
        <v>41561.500706018516</v>
      </c>
      <c r="S1973" s="15">
        <f t="shared" si="61"/>
        <v>41593.166666666664</v>
      </c>
      <c r="T1973">
        <f>YEAR(Table1[[#This Row],[Date Created Conversion]])</f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8">
        <f>ROUND(Table1[[#This Row],[pledged]]/Table1[[#This Row],[goal]],2)</f>
        <v>6.74</v>
      </c>
      <c r="Q1974" s="10">
        <f>IFERROR(Table1[[#This Row],[pledged]]/Table1[[#This Row],[backers_count]],0)</f>
        <v>70.848739495798313</v>
      </c>
      <c r="R1974" s="15">
        <f t="shared" si="60"/>
        <v>41201.012083333335</v>
      </c>
      <c r="S1974" s="15">
        <f t="shared" si="61"/>
        <v>41231.053749999999</v>
      </c>
      <c r="T1974">
        <f>YEAR(Table1[[#This Row],[Date Created Conversion]])</f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8">
        <f>ROUND(Table1[[#This Row],[pledged]]/Table1[[#This Row],[goal]],2)</f>
        <v>2.57</v>
      </c>
      <c r="Q1975" s="10">
        <f>IFERROR(Table1[[#This Row],[pledged]]/Table1[[#This Row],[backers_count]],0)</f>
        <v>247.94003412969283</v>
      </c>
      <c r="R1975" s="15">
        <f t="shared" si="60"/>
        <v>42549.722962962958</v>
      </c>
      <c r="S1975" s="15">
        <f t="shared" si="61"/>
        <v>42588.291666666672</v>
      </c>
      <c r="T1975">
        <f>YEAR(Table1[[#This Row],[Date Created Conversion]])</f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8">
        <f>ROUND(Table1[[#This Row],[pledged]]/Table1[[#This Row],[goal]],2)</f>
        <v>3.75</v>
      </c>
      <c r="Q1976" s="10">
        <f>IFERROR(Table1[[#This Row],[pledged]]/Table1[[#This Row],[backers_count]],0)</f>
        <v>186.81393034825871</v>
      </c>
      <c r="R1976" s="15">
        <f t="shared" si="60"/>
        <v>41445.334131944444</v>
      </c>
      <c r="S1976" s="15">
        <f t="shared" si="61"/>
        <v>41505.334131944444</v>
      </c>
      <c r="T1976">
        <f>YEAR(Table1[[#This Row],[Date Created Conversion]])</f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8">
        <f>ROUND(Table1[[#This Row],[pledged]]/Table1[[#This Row],[goal]],2)</f>
        <v>2.09</v>
      </c>
      <c r="Q1977" s="10">
        <f>IFERROR(Table1[[#This Row],[pledged]]/Table1[[#This Row],[backers_count]],0)</f>
        <v>131.98948616600788</v>
      </c>
      <c r="R1977" s="15">
        <f t="shared" si="60"/>
        <v>41313.755219907405</v>
      </c>
      <c r="S1977" s="15">
        <f t="shared" si="61"/>
        <v>41343.755219907405</v>
      </c>
      <c r="T1977">
        <f>YEAR(Table1[[#This Row],[Date Created Conversion]])</f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8">
        <f>ROUND(Table1[[#This Row],[pledged]]/Table1[[#This Row],[goal]],2)</f>
        <v>3.47</v>
      </c>
      <c r="Q1978" s="10">
        <f>IFERROR(Table1[[#This Row],[pledged]]/Table1[[#This Row],[backers_count]],0)</f>
        <v>29.310782241014799</v>
      </c>
      <c r="R1978" s="15">
        <f t="shared" si="60"/>
        <v>41438.899594907409</v>
      </c>
      <c r="S1978" s="15">
        <f t="shared" si="61"/>
        <v>41468.899594907409</v>
      </c>
      <c r="T1978">
        <f>YEAR(Table1[[#This Row],[Date Created Conversion]])</f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8">
        <f>ROUND(Table1[[#This Row],[pledged]]/Table1[[#This Row],[goal]],2)</f>
        <v>4.0199999999999996</v>
      </c>
      <c r="Q1979" s="10">
        <f>IFERROR(Table1[[#This Row],[pledged]]/Table1[[#This Row],[backers_count]],0)</f>
        <v>245.02436053593178</v>
      </c>
      <c r="R1979" s="15">
        <f t="shared" si="60"/>
        <v>42311.216898148152</v>
      </c>
      <c r="S1979" s="15">
        <f t="shared" si="61"/>
        <v>42357.332638888889</v>
      </c>
      <c r="T1979">
        <f>YEAR(Table1[[#This Row],[Date Created Conversion]])</f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8">
        <f>ROUND(Table1[[#This Row],[pledged]]/Table1[[#This Row],[goal]],2)</f>
        <v>10.27</v>
      </c>
      <c r="Q1980" s="10">
        <f>IFERROR(Table1[[#This Row],[pledged]]/Table1[[#This Row],[backers_count]],0)</f>
        <v>1323.2540463917526</v>
      </c>
      <c r="R1980" s="15">
        <f t="shared" si="60"/>
        <v>41039.225601851853</v>
      </c>
      <c r="S1980" s="15">
        <f t="shared" si="61"/>
        <v>41072.291666666664</v>
      </c>
      <c r="T1980">
        <f>YEAR(Table1[[#This Row],[Date Created Conversion]])</f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8">
        <f>ROUND(Table1[[#This Row],[pledged]]/Table1[[#This Row],[goal]],2)</f>
        <v>1.1499999999999999</v>
      </c>
      <c r="Q1981" s="10">
        <f>IFERROR(Table1[[#This Row],[pledged]]/Table1[[#This Row],[backers_count]],0)</f>
        <v>282.65966789667897</v>
      </c>
      <c r="R1981" s="15">
        <f t="shared" si="60"/>
        <v>42290.460023148145</v>
      </c>
      <c r="S1981" s="15">
        <f t="shared" si="61"/>
        <v>42327.207638888889</v>
      </c>
      <c r="T1981">
        <f>YEAR(Table1[[#This Row],[Date Created Conversion]])</f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8">
        <f>ROUND(Table1[[#This Row],[pledged]]/Table1[[#This Row],[goal]],2)</f>
        <v>3.55</v>
      </c>
      <c r="Q1982" s="10">
        <f>IFERROR(Table1[[#This Row],[pledged]]/Table1[[#This Row],[backers_count]],0)</f>
        <v>91.214401028277635</v>
      </c>
      <c r="R1982" s="15">
        <f t="shared" si="60"/>
        <v>42423.542384259257</v>
      </c>
      <c r="S1982" s="15">
        <f t="shared" si="61"/>
        <v>42463.500717592593</v>
      </c>
      <c r="T1982">
        <f>YEAR(Table1[[#This Row],[Date Created Conversion]])</f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8">
        <f>ROUND(Table1[[#This Row],[pledged]]/Table1[[#This Row],[goal]],2)</f>
        <v>0.05</v>
      </c>
      <c r="Q1983" s="10">
        <f>IFERROR(Table1[[#This Row],[pledged]]/Table1[[#This Row],[backers_count]],0)</f>
        <v>31.75</v>
      </c>
      <c r="R1983" s="15">
        <f t="shared" si="60"/>
        <v>41799.725289351853</v>
      </c>
      <c r="S1983" s="15">
        <f t="shared" si="61"/>
        <v>41829.725289351853</v>
      </c>
      <c r="T1983">
        <f>YEAR(Table1[[#This Row],[Date Created Conversion]])</f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8">
        <f>ROUND(Table1[[#This Row],[pledged]]/Table1[[#This Row],[goal]],2)</f>
        <v>0</v>
      </c>
      <c r="Q1984" s="10">
        <f>IFERROR(Table1[[#This Row],[pledged]]/Table1[[#This Row],[backers_count]],0)</f>
        <v>0</v>
      </c>
      <c r="R1984" s="15">
        <f t="shared" si="60"/>
        <v>42678.586655092593</v>
      </c>
      <c r="S1984" s="15">
        <f t="shared" si="61"/>
        <v>42708.628321759257</v>
      </c>
      <c r="T1984">
        <f>YEAR(Table1[[#This Row],[Date Created Conversion]])</f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8">
        <f>ROUND(Table1[[#This Row],[pledged]]/Table1[[#This Row],[goal]],2)</f>
        <v>0.04</v>
      </c>
      <c r="Q1985" s="10">
        <f>IFERROR(Table1[[#This Row],[pledged]]/Table1[[#This Row],[backers_count]],0)</f>
        <v>88.6875</v>
      </c>
      <c r="R1985" s="15">
        <f t="shared" si="60"/>
        <v>42593.011782407411</v>
      </c>
      <c r="S1985" s="15">
        <f t="shared" si="61"/>
        <v>42615.291666666672</v>
      </c>
      <c r="T1985">
        <f>YEAR(Table1[[#This Row],[Date Created Conversion]])</f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8">
        <f>ROUND(Table1[[#This Row],[pledged]]/Table1[[#This Row],[goal]],2)</f>
        <v>0.21</v>
      </c>
      <c r="Q1986" s="10">
        <f>IFERROR(Table1[[#This Row],[pledged]]/Table1[[#This Row],[backers_count]],0)</f>
        <v>453.14285714285717</v>
      </c>
      <c r="R1986" s="15">
        <f t="shared" ref="R1986:R2049" si="62">(((J1986/60)/60)/24)+DATE(1970,1,1)</f>
        <v>41913.790289351848</v>
      </c>
      <c r="S1986" s="15">
        <f t="shared" ref="S1986:S2049" si="63">(((I1986/60)/60)/24)+DATE(1970,1,1)</f>
        <v>41973.831956018519</v>
      </c>
      <c r="T1986">
        <f>YEAR(Table1[[#This Row],[Date Created Conversion]])</f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8">
        <f>ROUND(Table1[[#This Row],[pledged]]/Table1[[#This Row],[goal]],2)</f>
        <v>0.03</v>
      </c>
      <c r="Q1987" s="10">
        <f>IFERROR(Table1[[#This Row],[pledged]]/Table1[[#This Row],[backers_count]],0)</f>
        <v>12.75</v>
      </c>
      <c r="R1987" s="15">
        <f t="shared" si="62"/>
        <v>42555.698738425926</v>
      </c>
      <c r="S1987" s="15">
        <f t="shared" si="63"/>
        <v>42584.958333333328</v>
      </c>
      <c r="T1987">
        <f>YEAR(Table1[[#This Row],[Date Created Conversion]])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8">
        <f>ROUND(Table1[[#This Row],[pledged]]/Table1[[#This Row],[goal]],2)</f>
        <v>0</v>
      </c>
      <c r="Q1988" s="10">
        <f>IFERROR(Table1[[#This Row],[pledged]]/Table1[[#This Row],[backers_count]],0)</f>
        <v>1</v>
      </c>
      <c r="R1988" s="15">
        <f t="shared" si="62"/>
        <v>42413.433831018512</v>
      </c>
      <c r="S1988" s="15">
        <f t="shared" si="63"/>
        <v>42443.392164351855</v>
      </c>
      <c r="T1988">
        <f>YEAR(Table1[[#This Row],[Date Created Conversion]])</f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8">
        <f>ROUND(Table1[[#This Row],[pledged]]/Table1[[#This Row],[goal]],2)</f>
        <v>0.42</v>
      </c>
      <c r="Q1989" s="10">
        <f>IFERROR(Table1[[#This Row],[pledged]]/Table1[[#This Row],[backers_count]],0)</f>
        <v>83.428571428571431</v>
      </c>
      <c r="R1989" s="15">
        <f t="shared" si="62"/>
        <v>42034.639768518522</v>
      </c>
      <c r="S1989" s="15">
        <f t="shared" si="63"/>
        <v>42064.639768518522</v>
      </c>
      <c r="T1989">
        <f>YEAR(Table1[[#This Row],[Date Created Conversion]])</f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8">
        <f>ROUND(Table1[[#This Row],[pledged]]/Table1[[#This Row],[goal]],2)</f>
        <v>0</v>
      </c>
      <c r="Q1990" s="10">
        <f>IFERROR(Table1[[#This Row],[pledged]]/Table1[[#This Row],[backers_count]],0)</f>
        <v>25</v>
      </c>
      <c r="R1990" s="15">
        <f t="shared" si="62"/>
        <v>42206.763217592597</v>
      </c>
      <c r="S1990" s="15">
        <f t="shared" si="63"/>
        <v>42236.763217592597</v>
      </c>
      <c r="T1990">
        <f>YEAR(Table1[[#This Row],[Date Created Conversion]])</f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8">
        <f>ROUND(Table1[[#This Row],[pledged]]/Table1[[#This Row],[goal]],2)</f>
        <v>0.01</v>
      </c>
      <c r="Q1991" s="10">
        <f>IFERROR(Table1[[#This Row],[pledged]]/Table1[[#This Row],[backers_count]],0)</f>
        <v>50</v>
      </c>
      <c r="R1991" s="15">
        <f t="shared" si="62"/>
        <v>42685.680648148147</v>
      </c>
      <c r="S1991" s="15">
        <f t="shared" si="63"/>
        <v>42715.680648148147</v>
      </c>
      <c r="T1991">
        <f>YEAR(Table1[[#This Row],[Date Created Conversion]])</f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8">
        <f>ROUND(Table1[[#This Row],[pledged]]/Table1[[#This Row],[goal]],2)</f>
        <v>0.17</v>
      </c>
      <c r="Q1992" s="10">
        <f>IFERROR(Table1[[#This Row],[pledged]]/Table1[[#This Row],[backers_count]],0)</f>
        <v>101.8</v>
      </c>
      <c r="R1992" s="15">
        <f t="shared" si="62"/>
        <v>42398.195972222224</v>
      </c>
      <c r="S1992" s="15">
        <f t="shared" si="63"/>
        <v>42413.195972222224</v>
      </c>
      <c r="T1992">
        <f>YEAR(Table1[[#This Row],[Date Created Conversion]])</f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8">
        <f>ROUND(Table1[[#This Row],[pledged]]/Table1[[#This Row],[goal]],2)</f>
        <v>7.0000000000000007E-2</v>
      </c>
      <c r="Q1993" s="10">
        <f>IFERROR(Table1[[#This Row],[pledged]]/Table1[[#This Row],[backers_count]],0)</f>
        <v>46.666666666666664</v>
      </c>
      <c r="R1993" s="15">
        <f t="shared" si="62"/>
        <v>42167.89335648148</v>
      </c>
      <c r="S1993" s="15">
        <f t="shared" si="63"/>
        <v>42188.89335648148</v>
      </c>
      <c r="T1993">
        <f>YEAR(Table1[[#This Row],[Date Created Conversion]])</f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8">
        <f>ROUND(Table1[[#This Row],[pledged]]/Table1[[#This Row],[goal]],2)</f>
        <v>0</v>
      </c>
      <c r="Q1994" s="10">
        <f>IFERROR(Table1[[#This Row],[pledged]]/Table1[[#This Row],[backers_count]],0)</f>
        <v>1</v>
      </c>
      <c r="R1994" s="15">
        <f t="shared" si="62"/>
        <v>42023.143414351856</v>
      </c>
      <c r="S1994" s="15">
        <f t="shared" si="63"/>
        <v>42053.143414351856</v>
      </c>
      <c r="T1994">
        <f>YEAR(Table1[[#This Row],[Date Created Conversion]])</f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8">
        <f>ROUND(Table1[[#This Row],[pledged]]/Table1[[#This Row],[goal]],2)</f>
        <v>0</v>
      </c>
      <c r="Q1995" s="10">
        <f>IFERROR(Table1[[#This Row],[pledged]]/Table1[[#This Row],[backers_count]],0)</f>
        <v>0</v>
      </c>
      <c r="R1995" s="15">
        <f t="shared" si="62"/>
        <v>42329.58839120371</v>
      </c>
      <c r="S1995" s="15">
        <f t="shared" si="63"/>
        <v>42359.58839120371</v>
      </c>
      <c r="T1995">
        <f>YEAR(Table1[[#This Row],[Date Created Conversion]])</f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8">
        <f>ROUND(Table1[[#This Row],[pledged]]/Table1[[#This Row],[goal]],2)</f>
        <v>0</v>
      </c>
      <c r="Q1996" s="10">
        <f>IFERROR(Table1[[#This Row],[pledged]]/Table1[[#This Row],[backers_count]],0)</f>
        <v>0</v>
      </c>
      <c r="R1996" s="15">
        <f t="shared" si="62"/>
        <v>42651.006273148145</v>
      </c>
      <c r="S1996" s="15">
        <f t="shared" si="63"/>
        <v>42711.047939814816</v>
      </c>
      <c r="T1996">
        <f>YEAR(Table1[[#This Row],[Date Created Conversion]])</f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8">
        <f>ROUND(Table1[[#This Row],[pledged]]/Table1[[#This Row],[goal]],2)</f>
        <v>0.08</v>
      </c>
      <c r="Q1997" s="10">
        <f>IFERROR(Table1[[#This Row],[pledged]]/Table1[[#This Row],[backers_count]],0)</f>
        <v>26</v>
      </c>
      <c r="R1997" s="15">
        <f t="shared" si="62"/>
        <v>42181.902037037042</v>
      </c>
      <c r="S1997" s="15">
        <f t="shared" si="63"/>
        <v>42201.902037037042</v>
      </c>
      <c r="T1997">
        <f>YEAR(Table1[[#This Row],[Date Created Conversion]])</f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8">
        <f>ROUND(Table1[[#This Row],[pledged]]/Table1[[#This Row],[goal]],2)</f>
        <v>0</v>
      </c>
      <c r="Q1998" s="10">
        <f>IFERROR(Table1[[#This Row],[pledged]]/Table1[[#This Row],[backers_count]],0)</f>
        <v>0</v>
      </c>
      <c r="R1998" s="15">
        <f t="shared" si="62"/>
        <v>41800.819571759261</v>
      </c>
      <c r="S1998" s="15">
        <f t="shared" si="63"/>
        <v>41830.819571759261</v>
      </c>
      <c r="T1998">
        <f>YEAR(Table1[[#This Row],[Date Created Conversion]])</f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8">
        <f>ROUND(Table1[[#This Row],[pledged]]/Table1[[#This Row],[goal]],2)</f>
        <v>0</v>
      </c>
      <c r="Q1999" s="10">
        <f>IFERROR(Table1[[#This Row],[pledged]]/Table1[[#This Row],[backers_count]],0)</f>
        <v>0</v>
      </c>
      <c r="R1999" s="15">
        <f t="shared" si="62"/>
        <v>41847.930694444447</v>
      </c>
      <c r="S1999" s="15">
        <f t="shared" si="63"/>
        <v>41877.930694444447</v>
      </c>
      <c r="T1999">
        <f>YEAR(Table1[[#This Row],[Date Created Conversion]])</f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8">
        <f>ROUND(Table1[[#This Row],[pledged]]/Table1[[#This Row],[goal]],2)</f>
        <v>0.26</v>
      </c>
      <c r="Q2000" s="10">
        <f>IFERROR(Table1[[#This Row],[pledged]]/Table1[[#This Row],[backers_count]],0)</f>
        <v>218.33333333333334</v>
      </c>
      <c r="R2000" s="15">
        <f t="shared" si="62"/>
        <v>41807.118495370371</v>
      </c>
      <c r="S2000" s="15">
        <f t="shared" si="63"/>
        <v>41852.118495370371</v>
      </c>
      <c r="T2000">
        <f>YEAR(Table1[[#This Row],[Date Created Conversion]])</f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8">
        <f>ROUND(Table1[[#This Row],[pledged]]/Table1[[#This Row],[goal]],2)</f>
        <v>0.01</v>
      </c>
      <c r="Q2001" s="10">
        <f>IFERROR(Table1[[#This Row],[pledged]]/Table1[[#This Row],[backers_count]],0)</f>
        <v>33.714285714285715</v>
      </c>
      <c r="R2001" s="15">
        <f t="shared" si="62"/>
        <v>41926.482731481483</v>
      </c>
      <c r="S2001" s="15">
        <f t="shared" si="63"/>
        <v>41956.524398148147</v>
      </c>
      <c r="T2001">
        <f>YEAR(Table1[[#This Row],[Date Created Conversion]])</f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8">
        <f>ROUND(Table1[[#This Row],[pledged]]/Table1[[#This Row],[goal]],2)</f>
        <v>0.13</v>
      </c>
      <c r="Q2002" s="10">
        <f>IFERROR(Table1[[#This Row],[pledged]]/Table1[[#This Row],[backers_count]],0)</f>
        <v>25</v>
      </c>
      <c r="R2002" s="15">
        <f t="shared" si="62"/>
        <v>42345.951539351852</v>
      </c>
      <c r="S2002" s="15">
        <f t="shared" si="63"/>
        <v>42375.951539351852</v>
      </c>
      <c r="T2002">
        <f>YEAR(Table1[[#This Row],[Date Created Conversion]])</f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8">
        <f>ROUND(Table1[[#This Row],[pledged]]/Table1[[#This Row],[goal]],2)</f>
        <v>3.82</v>
      </c>
      <c r="Q2003" s="10">
        <f>IFERROR(Table1[[#This Row],[pledged]]/Table1[[#This Row],[backers_count]],0)</f>
        <v>128.38790470372632</v>
      </c>
      <c r="R2003" s="15">
        <f t="shared" si="62"/>
        <v>42136.209675925929</v>
      </c>
      <c r="S2003" s="15">
        <f t="shared" si="63"/>
        <v>42167.833333333328</v>
      </c>
      <c r="T2003">
        <f>YEAR(Table1[[#This Row],[Date Created Conversion]])</f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8">
        <f>ROUND(Table1[[#This Row],[pledged]]/Table1[[#This Row],[goal]],2)</f>
        <v>2.17</v>
      </c>
      <c r="Q2004" s="10">
        <f>IFERROR(Table1[[#This Row],[pledged]]/Table1[[#This Row],[backers_count]],0)</f>
        <v>78.834261818181815</v>
      </c>
      <c r="R2004" s="15">
        <f t="shared" si="62"/>
        <v>42728.71230324074</v>
      </c>
      <c r="S2004" s="15">
        <f t="shared" si="63"/>
        <v>42758.71230324074</v>
      </c>
      <c r="T2004">
        <f>YEAR(Table1[[#This Row],[Date Created Conversion]])</f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8">
        <f>ROUND(Table1[[#This Row],[pledged]]/Table1[[#This Row],[goal]],2)</f>
        <v>3.12</v>
      </c>
      <c r="Q2005" s="10">
        <f>IFERROR(Table1[[#This Row],[pledged]]/Table1[[#This Row],[backers_count]],0)</f>
        <v>91.764705882352942</v>
      </c>
      <c r="R2005" s="15">
        <f t="shared" si="62"/>
        <v>40347.125601851854</v>
      </c>
      <c r="S2005" s="15">
        <f t="shared" si="63"/>
        <v>40361.958333333336</v>
      </c>
      <c r="T2005">
        <f>YEAR(Table1[[#This Row],[Date Created Conversion]])</f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8">
        <f>ROUND(Table1[[#This Row],[pledged]]/Table1[[#This Row],[goal]],2)</f>
        <v>2.34</v>
      </c>
      <c r="Q2006" s="10">
        <f>IFERROR(Table1[[#This Row],[pledged]]/Table1[[#This Row],[backers_count]],0)</f>
        <v>331.10237288135596</v>
      </c>
      <c r="R2006" s="15">
        <f t="shared" si="62"/>
        <v>41800.604895833334</v>
      </c>
      <c r="S2006" s="15">
        <f t="shared" si="63"/>
        <v>41830.604895833334</v>
      </c>
      <c r="T2006">
        <f>YEAR(Table1[[#This Row],[Date Created Conversion]])</f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8">
        <f>ROUND(Table1[[#This Row],[pledged]]/Table1[[#This Row],[goal]],2)</f>
        <v>1.24</v>
      </c>
      <c r="Q2007" s="10">
        <f>IFERROR(Table1[[#This Row],[pledged]]/Table1[[#This Row],[backers_count]],0)</f>
        <v>194.26193717277485</v>
      </c>
      <c r="R2007" s="15">
        <f t="shared" si="62"/>
        <v>41535.812708333331</v>
      </c>
      <c r="S2007" s="15">
        <f t="shared" si="63"/>
        <v>41563.165972222225</v>
      </c>
      <c r="T2007">
        <f>YEAR(Table1[[#This Row],[Date Created Conversion]])</f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8">
        <f>ROUND(Table1[[#This Row],[pledged]]/Table1[[#This Row],[goal]],2)</f>
        <v>2.48</v>
      </c>
      <c r="Q2008" s="10">
        <f>IFERROR(Table1[[#This Row],[pledged]]/Table1[[#This Row],[backers_count]],0)</f>
        <v>408.97689768976898</v>
      </c>
      <c r="R2008" s="15">
        <f t="shared" si="62"/>
        <v>41941.500520833331</v>
      </c>
      <c r="S2008" s="15">
        <f t="shared" si="63"/>
        <v>41976.542187500003</v>
      </c>
      <c r="T2008">
        <f>YEAR(Table1[[#This Row],[Date Created Conversion]])</f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8">
        <f>ROUND(Table1[[#This Row],[pledged]]/Table1[[#This Row],[goal]],2)</f>
        <v>1.1599999999999999</v>
      </c>
      <c r="Q2009" s="10">
        <f>IFERROR(Table1[[#This Row],[pledged]]/Table1[[#This Row],[backers_count]],0)</f>
        <v>84.459270072992695</v>
      </c>
      <c r="R2009" s="15">
        <f t="shared" si="62"/>
        <v>40347.837800925925</v>
      </c>
      <c r="S2009" s="15">
        <f t="shared" si="63"/>
        <v>40414.166666666664</v>
      </c>
      <c r="T2009">
        <f>YEAR(Table1[[#This Row],[Date Created Conversion]])</f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8">
        <f>ROUND(Table1[[#This Row],[pledged]]/Table1[[#This Row],[goal]],2)</f>
        <v>1.17</v>
      </c>
      <c r="Q2010" s="10">
        <f>IFERROR(Table1[[#This Row],[pledged]]/Table1[[#This Row],[backers_count]],0)</f>
        <v>44.853658536585364</v>
      </c>
      <c r="R2010" s="15">
        <f t="shared" si="62"/>
        <v>40761.604421296295</v>
      </c>
      <c r="S2010" s="15">
        <f t="shared" si="63"/>
        <v>40805.604421296295</v>
      </c>
      <c r="T2010">
        <f>YEAR(Table1[[#This Row],[Date Created Conversion]])</f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8">
        <f>ROUND(Table1[[#This Row],[pledged]]/Table1[[#This Row],[goal]],2)</f>
        <v>3.05</v>
      </c>
      <c r="Q2011" s="10">
        <f>IFERROR(Table1[[#This Row],[pledged]]/Table1[[#This Row],[backers_count]],0)</f>
        <v>383.3643216080402</v>
      </c>
      <c r="R2011" s="15">
        <f t="shared" si="62"/>
        <v>42661.323414351849</v>
      </c>
      <c r="S2011" s="15">
        <f t="shared" si="63"/>
        <v>42697.365081018521</v>
      </c>
      <c r="T2011">
        <f>YEAR(Table1[[#This Row],[Date Created Conversion]])</f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8">
        <f>ROUND(Table1[[#This Row],[pledged]]/Table1[[#This Row],[goal]],2)</f>
        <v>3.2</v>
      </c>
      <c r="Q2012" s="10">
        <f>IFERROR(Table1[[#This Row],[pledged]]/Table1[[#This Row],[backers_count]],0)</f>
        <v>55.276856649395505</v>
      </c>
      <c r="R2012" s="15">
        <f t="shared" si="62"/>
        <v>42570.996423611112</v>
      </c>
      <c r="S2012" s="15">
        <f t="shared" si="63"/>
        <v>42600.996423611112</v>
      </c>
      <c r="T2012">
        <f>YEAR(Table1[[#This Row],[Date Created Conversion]])</f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8">
        <f>ROUND(Table1[[#This Row],[pledged]]/Table1[[#This Row],[goal]],2)</f>
        <v>8.1999999999999993</v>
      </c>
      <c r="Q2013" s="10">
        <f>IFERROR(Table1[[#This Row],[pledged]]/Table1[[#This Row],[backers_count]],0)</f>
        <v>422.02059732234807</v>
      </c>
      <c r="R2013" s="15">
        <f t="shared" si="62"/>
        <v>42347.358483796299</v>
      </c>
      <c r="S2013" s="15">
        <f t="shared" si="63"/>
        <v>42380.958333333328</v>
      </c>
      <c r="T2013">
        <f>YEAR(Table1[[#This Row],[Date Created Conversion]])</f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8">
        <f>ROUND(Table1[[#This Row],[pledged]]/Table1[[#This Row],[goal]],2)</f>
        <v>2.35</v>
      </c>
      <c r="Q2014" s="10">
        <f>IFERROR(Table1[[#This Row],[pledged]]/Table1[[#This Row],[backers_count]],0)</f>
        <v>64.180327868852459</v>
      </c>
      <c r="R2014" s="15">
        <f t="shared" si="62"/>
        <v>42010.822233796294</v>
      </c>
      <c r="S2014" s="15">
        <f t="shared" si="63"/>
        <v>42040.822233796294</v>
      </c>
      <c r="T2014">
        <f>YEAR(Table1[[#This Row],[Date Created Conversion]])</f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8">
        <f>ROUND(Table1[[#This Row],[pledged]]/Table1[[#This Row],[goal]],2)</f>
        <v>4.95</v>
      </c>
      <c r="Q2015" s="10">
        <f>IFERROR(Table1[[#This Row],[pledged]]/Table1[[#This Row],[backers_count]],0)</f>
        <v>173.57781674704077</v>
      </c>
      <c r="R2015" s="15">
        <f t="shared" si="62"/>
        <v>42499.960810185185</v>
      </c>
      <c r="S2015" s="15">
        <f t="shared" si="63"/>
        <v>42559.960810185185</v>
      </c>
      <c r="T2015">
        <f>YEAR(Table1[[#This Row],[Date Created Conversion]])</f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8">
        <f>ROUND(Table1[[#This Row],[pledged]]/Table1[[#This Row],[goal]],2)</f>
        <v>78.14</v>
      </c>
      <c r="Q2016" s="10">
        <f>IFERROR(Table1[[#This Row],[pledged]]/Table1[[#This Row],[backers_count]],0)</f>
        <v>88.601680840609291</v>
      </c>
      <c r="R2016" s="15">
        <f t="shared" si="62"/>
        <v>41324.214571759258</v>
      </c>
      <c r="S2016" s="15">
        <f t="shared" si="63"/>
        <v>41358.172905092593</v>
      </c>
      <c r="T2016">
        <f>YEAR(Table1[[#This Row],[Date Created Conversion]])</f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8">
        <f>ROUND(Table1[[#This Row],[pledged]]/Table1[[#This Row],[goal]],2)</f>
        <v>1.1299999999999999</v>
      </c>
      <c r="Q2017" s="10">
        <f>IFERROR(Table1[[#This Row],[pledged]]/Table1[[#This Row],[backers_count]],0)</f>
        <v>50.222283950617282</v>
      </c>
      <c r="R2017" s="15">
        <f t="shared" si="62"/>
        <v>40765.876886574071</v>
      </c>
      <c r="S2017" s="15">
        <f t="shared" si="63"/>
        <v>40795.876886574071</v>
      </c>
      <c r="T2017">
        <f>YEAR(Table1[[#This Row],[Date Created Conversion]])</f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8">
        <f>ROUND(Table1[[#This Row],[pledged]]/Table1[[#This Row],[goal]],2)</f>
        <v>9.2200000000000006</v>
      </c>
      <c r="Q2018" s="10">
        <f>IFERROR(Table1[[#This Row],[pledged]]/Table1[[#This Row],[backers_count]],0)</f>
        <v>192.38876826722338</v>
      </c>
      <c r="R2018" s="15">
        <f t="shared" si="62"/>
        <v>41312.88077546296</v>
      </c>
      <c r="S2018" s="15">
        <f t="shared" si="63"/>
        <v>41342.88077546296</v>
      </c>
      <c r="T2018">
        <f>YEAR(Table1[[#This Row],[Date Created Conversion]])</f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8">
        <f>ROUND(Table1[[#This Row],[pledged]]/Table1[[#This Row],[goal]],2)</f>
        <v>1.25</v>
      </c>
      <c r="Q2019" s="10">
        <f>IFERROR(Table1[[#This Row],[pledged]]/Table1[[#This Row],[backers_count]],0)</f>
        <v>73.416901408450698</v>
      </c>
      <c r="R2019" s="15">
        <f t="shared" si="62"/>
        <v>40961.057349537034</v>
      </c>
      <c r="S2019" s="15">
        <f t="shared" si="63"/>
        <v>40992.166666666664</v>
      </c>
      <c r="T2019">
        <f>YEAR(Table1[[#This Row],[Date Created Conversion]])</f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8">
        <f>ROUND(Table1[[#This Row],[pledged]]/Table1[[#This Row],[goal]],2)</f>
        <v>1.02</v>
      </c>
      <c r="Q2020" s="10">
        <f>IFERROR(Table1[[#This Row],[pledged]]/Table1[[#This Row],[backers_count]],0)</f>
        <v>147.68495555555555</v>
      </c>
      <c r="R2020" s="15">
        <f t="shared" si="62"/>
        <v>42199.365844907406</v>
      </c>
      <c r="S2020" s="15">
        <f t="shared" si="63"/>
        <v>42229.365844907406</v>
      </c>
      <c r="T2020">
        <f>YEAR(Table1[[#This Row],[Date Created Conversion]])</f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8">
        <f>ROUND(Table1[[#This Row],[pledged]]/Table1[[#This Row],[goal]],2)</f>
        <v>4.8499999999999996</v>
      </c>
      <c r="Q2021" s="10">
        <f>IFERROR(Table1[[#This Row],[pledged]]/Table1[[#This Row],[backers_count]],0)</f>
        <v>108.96848314606741</v>
      </c>
      <c r="R2021" s="15">
        <f t="shared" si="62"/>
        <v>42605.70857638889</v>
      </c>
      <c r="S2021" s="15">
        <f t="shared" si="63"/>
        <v>42635.70857638889</v>
      </c>
      <c r="T2021">
        <f>YEAR(Table1[[#This Row],[Date Created Conversion]])</f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8">
        <f>ROUND(Table1[[#This Row],[pledged]]/Table1[[#This Row],[goal]],2)</f>
        <v>1.92</v>
      </c>
      <c r="Q2022" s="10">
        <f>IFERROR(Table1[[#This Row],[pledged]]/Table1[[#This Row],[backers_count]],0)</f>
        <v>23.647540983606557</v>
      </c>
      <c r="R2022" s="15">
        <f t="shared" si="62"/>
        <v>41737.097499999996</v>
      </c>
      <c r="S2022" s="15">
        <f t="shared" si="63"/>
        <v>41773.961111111108</v>
      </c>
      <c r="T2022">
        <f>YEAR(Table1[[#This Row],[Date Created Conversion]])</f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8">
        <f>ROUND(Table1[[#This Row],[pledged]]/Table1[[#This Row],[goal]],2)</f>
        <v>2.81</v>
      </c>
      <c r="Q2023" s="10">
        <f>IFERROR(Table1[[#This Row],[pledged]]/Table1[[#This Row],[backers_count]],0)</f>
        <v>147.94736842105263</v>
      </c>
      <c r="R2023" s="15">
        <f t="shared" si="62"/>
        <v>41861.070567129631</v>
      </c>
      <c r="S2023" s="15">
        <f t="shared" si="63"/>
        <v>41906.070567129631</v>
      </c>
      <c r="T2023">
        <f>YEAR(Table1[[#This Row],[Date Created Conversion]])</f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8">
        <f>ROUND(Table1[[#This Row],[pledged]]/Table1[[#This Row],[goal]],2)</f>
        <v>1.25</v>
      </c>
      <c r="Q2024" s="10">
        <f>IFERROR(Table1[[#This Row],[pledged]]/Table1[[#This Row],[backers_count]],0)</f>
        <v>385.03692307692307</v>
      </c>
      <c r="R2024" s="15">
        <f t="shared" si="62"/>
        <v>42502.569120370375</v>
      </c>
      <c r="S2024" s="15">
        <f t="shared" si="63"/>
        <v>42532.569120370375</v>
      </c>
      <c r="T2024">
        <f>YEAR(Table1[[#This Row],[Date Created Conversion]])</f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8">
        <f>ROUND(Table1[[#This Row],[pledged]]/Table1[[#This Row],[goal]],2)</f>
        <v>1.61</v>
      </c>
      <c r="Q2025" s="10">
        <f>IFERROR(Table1[[#This Row],[pledged]]/Table1[[#This Row],[backers_count]],0)</f>
        <v>457.39093484419266</v>
      </c>
      <c r="R2025" s="15">
        <f t="shared" si="62"/>
        <v>42136.420752314814</v>
      </c>
      <c r="S2025" s="15">
        <f t="shared" si="63"/>
        <v>42166.420752314814</v>
      </c>
      <c r="T2025">
        <f>YEAR(Table1[[#This Row],[Date Created Conversion]])</f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8">
        <f>ROUND(Table1[[#This Row],[pledged]]/Table1[[#This Row],[goal]],2)</f>
        <v>5.85</v>
      </c>
      <c r="Q2026" s="10">
        <f>IFERROR(Table1[[#This Row],[pledged]]/Table1[[#This Row],[backers_count]],0)</f>
        <v>222.99047619047619</v>
      </c>
      <c r="R2026" s="15">
        <f t="shared" si="62"/>
        <v>41099.966944444444</v>
      </c>
      <c r="S2026" s="15">
        <f t="shared" si="63"/>
        <v>41134.125</v>
      </c>
      <c r="T2026">
        <f>YEAR(Table1[[#This Row],[Date Created Conversion]])</f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8">
        <f>ROUND(Table1[[#This Row],[pledged]]/Table1[[#This Row],[goal]],2)</f>
        <v>2.0099999999999998</v>
      </c>
      <c r="Q2027" s="10">
        <f>IFERROR(Table1[[#This Row],[pledged]]/Table1[[#This Row],[backers_count]],0)</f>
        <v>220.74074074074073</v>
      </c>
      <c r="R2027" s="15">
        <f t="shared" si="62"/>
        <v>42136.184560185182</v>
      </c>
      <c r="S2027" s="15">
        <f t="shared" si="63"/>
        <v>42166.184560185182</v>
      </c>
      <c r="T2027">
        <f>YEAR(Table1[[#This Row],[Date Created Conversion]])</f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8">
        <f>ROUND(Table1[[#This Row],[pledged]]/Table1[[#This Row],[goal]],2)</f>
        <v>1.33</v>
      </c>
      <c r="Q2028" s="10">
        <f>IFERROR(Table1[[#This Row],[pledged]]/Table1[[#This Row],[backers_count]],0)</f>
        <v>73.503898678414089</v>
      </c>
      <c r="R2028" s="15">
        <f t="shared" si="62"/>
        <v>41704.735937500001</v>
      </c>
      <c r="S2028" s="15">
        <f t="shared" si="63"/>
        <v>41750.165972222225</v>
      </c>
      <c r="T2028">
        <f>YEAR(Table1[[#This Row],[Date Created Conversion]])</f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8">
        <f>ROUND(Table1[[#This Row],[pledged]]/Table1[[#This Row],[goal]],2)</f>
        <v>1.2</v>
      </c>
      <c r="Q2029" s="10">
        <f>IFERROR(Table1[[#This Row],[pledged]]/Table1[[#This Row],[backers_count]],0)</f>
        <v>223.09647495361781</v>
      </c>
      <c r="R2029" s="15">
        <f t="shared" si="62"/>
        <v>42048.813877314817</v>
      </c>
      <c r="S2029" s="15">
        <f t="shared" si="63"/>
        <v>42093.772210648152</v>
      </c>
      <c r="T2029">
        <f>YEAR(Table1[[#This Row],[Date Created Conversion]])</f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8">
        <f>ROUND(Table1[[#This Row],[pledged]]/Table1[[#This Row],[goal]],2)</f>
        <v>1.26</v>
      </c>
      <c r="Q2030" s="10">
        <f>IFERROR(Table1[[#This Row],[pledged]]/Table1[[#This Row],[backers_count]],0)</f>
        <v>47.911392405063289</v>
      </c>
      <c r="R2030" s="15">
        <f t="shared" si="62"/>
        <v>40215.919050925928</v>
      </c>
      <c r="S2030" s="15">
        <f t="shared" si="63"/>
        <v>40252.913194444445</v>
      </c>
      <c r="T2030">
        <f>YEAR(Table1[[#This Row],[Date Created Conversion]])</f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8">
        <f>ROUND(Table1[[#This Row],[pledged]]/Table1[[#This Row],[goal]],2)</f>
        <v>3.61</v>
      </c>
      <c r="Q2031" s="10">
        <f>IFERROR(Table1[[#This Row],[pledged]]/Table1[[#This Row],[backers_count]],0)</f>
        <v>96.063829787234042</v>
      </c>
      <c r="R2031" s="15">
        <f t="shared" si="62"/>
        <v>41848.021770833337</v>
      </c>
      <c r="S2031" s="15">
        <f t="shared" si="63"/>
        <v>41878.021770833337</v>
      </c>
      <c r="T2031">
        <f>YEAR(Table1[[#This Row],[Date Created Conversion]])</f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8">
        <f>ROUND(Table1[[#This Row],[pledged]]/Table1[[#This Row],[goal]],2)</f>
        <v>2.2599999999999998</v>
      </c>
      <c r="Q2032" s="10">
        <f>IFERROR(Table1[[#This Row],[pledged]]/Table1[[#This Row],[backers_count]],0)</f>
        <v>118.6144</v>
      </c>
      <c r="R2032" s="15">
        <f t="shared" si="62"/>
        <v>41212.996481481481</v>
      </c>
      <c r="S2032" s="15">
        <f t="shared" si="63"/>
        <v>41242.996481481481</v>
      </c>
      <c r="T2032">
        <f>YEAR(Table1[[#This Row],[Date Created Conversion]])</f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8">
        <f>ROUND(Table1[[#This Row],[pledged]]/Table1[[#This Row],[goal]],2)</f>
        <v>1.2</v>
      </c>
      <c r="Q2033" s="10">
        <f>IFERROR(Table1[[#This Row],[pledged]]/Table1[[#This Row],[backers_count]],0)</f>
        <v>118.45472440944881</v>
      </c>
      <c r="R2033" s="15">
        <f t="shared" si="62"/>
        <v>41975.329317129625</v>
      </c>
      <c r="S2033" s="15">
        <f t="shared" si="63"/>
        <v>42013.041666666672</v>
      </c>
      <c r="T2033">
        <f>YEAR(Table1[[#This Row],[Date Created Conversion]])</f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8">
        <f>ROUND(Table1[[#This Row],[pledged]]/Table1[[#This Row],[goal]],2)</f>
        <v>3.04</v>
      </c>
      <c r="Q2034" s="10">
        <f>IFERROR(Table1[[#This Row],[pledged]]/Table1[[#This Row],[backers_count]],0)</f>
        <v>143.21468926553672</v>
      </c>
      <c r="R2034" s="15">
        <f t="shared" si="62"/>
        <v>42689.565671296295</v>
      </c>
      <c r="S2034" s="15">
        <f t="shared" si="63"/>
        <v>42719.208333333328</v>
      </c>
      <c r="T2034">
        <f>YEAR(Table1[[#This Row],[Date Created Conversion]])</f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8">
        <f>ROUND(Table1[[#This Row],[pledged]]/Table1[[#This Row],[goal]],2)</f>
        <v>1.79</v>
      </c>
      <c r="Q2035" s="10">
        <f>IFERROR(Table1[[#This Row],[pledged]]/Table1[[#This Row],[backers_count]],0)</f>
        <v>282.71518987341773</v>
      </c>
      <c r="R2035" s="15">
        <f t="shared" si="62"/>
        <v>41725.082384259258</v>
      </c>
      <c r="S2035" s="15">
        <f t="shared" si="63"/>
        <v>41755.082384259258</v>
      </c>
      <c r="T2035">
        <f>YEAR(Table1[[#This Row],[Date Created Conversion]])</f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8">
        <f>ROUND(Table1[[#This Row],[pledged]]/Table1[[#This Row],[goal]],2)</f>
        <v>3.87</v>
      </c>
      <c r="Q2036" s="10">
        <f>IFERROR(Table1[[#This Row],[pledged]]/Table1[[#This Row],[backers_count]],0)</f>
        <v>593.93620078740162</v>
      </c>
      <c r="R2036" s="15">
        <f t="shared" si="62"/>
        <v>42076.130011574074</v>
      </c>
      <c r="S2036" s="15">
        <f t="shared" si="63"/>
        <v>42131.290277777778</v>
      </c>
      <c r="T2036">
        <f>YEAR(Table1[[#This Row],[Date Created Conversion]])</f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8">
        <f>ROUND(Table1[[#This Row],[pledged]]/Table1[[#This Row],[goal]],2)</f>
        <v>2.11</v>
      </c>
      <c r="Q2037" s="10">
        <f>IFERROR(Table1[[#This Row],[pledged]]/Table1[[#This Row],[backers_count]],0)</f>
        <v>262.15704968944101</v>
      </c>
      <c r="R2037" s="15">
        <f t="shared" si="62"/>
        <v>42311.625081018516</v>
      </c>
      <c r="S2037" s="15">
        <f t="shared" si="63"/>
        <v>42357.041666666672</v>
      </c>
      <c r="T2037">
        <f>YEAR(Table1[[#This Row],[Date Created Conversion]])</f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8">
        <f>ROUND(Table1[[#This Row],[pledged]]/Table1[[#This Row],[goal]],2)</f>
        <v>1.32</v>
      </c>
      <c r="Q2038" s="10">
        <f>IFERROR(Table1[[#This Row],[pledged]]/Table1[[#This Row],[backers_count]],0)</f>
        <v>46.580778301886795</v>
      </c>
      <c r="R2038" s="15">
        <f t="shared" si="62"/>
        <v>41738.864803240744</v>
      </c>
      <c r="S2038" s="15">
        <f t="shared" si="63"/>
        <v>41768.864803240744</v>
      </c>
      <c r="T2038">
        <f>YEAR(Table1[[#This Row],[Date Created Conversion]])</f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8">
        <f>ROUND(Table1[[#This Row],[pledged]]/Table1[[#This Row],[goal]],2)</f>
        <v>3</v>
      </c>
      <c r="Q2039" s="10">
        <f>IFERROR(Table1[[#This Row],[pledged]]/Table1[[#This Row],[backers_count]],0)</f>
        <v>70.041118881118877</v>
      </c>
      <c r="R2039" s="15">
        <f t="shared" si="62"/>
        <v>41578.210104166668</v>
      </c>
      <c r="S2039" s="15">
        <f t="shared" si="63"/>
        <v>41638.251770833333</v>
      </c>
      <c r="T2039">
        <f>YEAR(Table1[[#This Row],[Date Created Conversion]])</f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8">
        <f>ROUND(Table1[[#This Row],[pledged]]/Table1[[#This Row],[goal]],2)</f>
        <v>4.21</v>
      </c>
      <c r="Q2040" s="10">
        <f>IFERROR(Table1[[#This Row],[pledged]]/Table1[[#This Row],[backers_count]],0)</f>
        <v>164.90686274509804</v>
      </c>
      <c r="R2040" s="15">
        <f t="shared" si="62"/>
        <v>41424.27107638889</v>
      </c>
      <c r="S2040" s="15">
        <f t="shared" si="63"/>
        <v>41456.75</v>
      </c>
      <c r="T2040">
        <f>YEAR(Table1[[#This Row],[Date Created Conversion]])</f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8">
        <f>ROUND(Table1[[#This Row],[pledged]]/Table1[[#This Row],[goal]],2)</f>
        <v>1.36</v>
      </c>
      <c r="Q2041" s="10">
        <f>IFERROR(Table1[[#This Row],[pledged]]/Table1[[#This Row],[backers_count]],0)</f>
        <v>449.26385224274406</v>
      </c>
      <c r="R2041" s="15">
        <f t="shared" si="62"/>
        <v>42675.438946759255</v>
      </c>
      <c r="S2041" s="15">
        <f t="shared" si="63"/>
        <v>42705.207638888889</v>
      </c>
      <c r="T2041">
        <f>YEAR(Table1[[#This Row],[Date Created Conversion]])</f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8">
        <f>ROUND(Table1[[#This Row],[pledged]]/Table1[[#This Row],[goal]],2)</f>
        <v>2.48</v>
      </c>
      <c r="Q2042" s="10">
        <f>IFERROR(Table1[[#This Row],[pledged]]/Table1[[#This Row],[backers_count]],0)</f>
        <v>27.472841328413285</v>
      </c>
      <c r="R2042" s="15">
        <f t="shared" si="62"/>
        <v>41578.927118055559</v>
      </c>
      <c r="S2042" s="15">
        <f t="shared" si="63"/>
        <v>41593.968784722223</v>
      </c>
      <c r="T2042">
        <f>YEAR(Table1[[#This Row],[Date Created Conversion]])</f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8">
        <f>ROUND(Table1[[#This Row],[pledged]]/Table1[[#This Row],[goal]],2)</f>
        <v>1.82</v>
      </c>
      <c r="Q2043" s="10">
        <f>IFERROR(Table1[[#This Row],[pledged]]/Table1[[#This Row],[backers_count]],0)</f>
        <v>143.97499999999999</v>
      </c>
      <c r="R2043" s="15">
        <f t="shared" si="62"/>
        <v>42654.525775462964</v>
      </c>
      <c r="S2043" s="15">
        <f t="shared" si="63"/>
        <v>42684.567442129628</v>
      </c>
      <c r="T2043">
        <f>YEAR(Table1[[#This Row],[Date Created Conversion]])</f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8">
        <f>ROUND(Table1[[#This Row],[pledged]]/Table1[[#This Row],[goal]],2)</f>
        <v>1.24</v>
      </c>
      <c r="Q2044" s="10">
        <f>IFERROR(Table1[[#This Row],[pledged]]/Table1[[#This Row],[backers_count]],0)</f>
        <v>88.23571428571428</v>
      </c>
      <c r="R2044" s="15">
        <f t="shared" si="62"/>
        <v>42331.708032407405</v>
      </c>
      <c r="S2044" s="15">
        <f t="shared" si="63"/>
        <v>42391.708032407405</v>
      </c>
      <c r="T2044">
        <f>YEAR(Table1[[#This Row],[Date Created Conversion]])</f>
        <v>2015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8">
        <f>ROUND(Table1[[#This Row],[pledged]]/Table1[[#This Row],[goal]],2)</f>
        <v>5.0599999999999996</v>
      </c>
      <c r="Q2045" s="10">
        <f>IFERROR(Table1[[#This Row],[pledged]]/Table1[[#This Row],[backers_count]],0)</f>
        <v>36.326424870466319</v>
      </c>
      <c r="R2045" s="15">
        <f t="shared" si="62"/>
        <v>42661.176817129628</v>
      </c>
      <c r="S2045" s="15">
        <f t="shared" si="63"/>
        <v>42715.207638888889</v>
      </c>
      <c r="T2045">
        <f>YEAR(Table1[[#This Row],[Date Created Conversion]])</f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8">
        <f>ROUND(Table1[[#This Row],[pledged]]/Table1[[#This Row],[goal]],2)</f>
        <v>1.08</v>
      </c>
      <c r="Q2046" s="10">
        <f>IFERROR(Table1[[#This Row],[pledged]]/Table1[[#This Row],[backers_count]],0)</f>
        <v>90.177777777777777</v>
      </c>
      <c r="R2046" s="15">
        <f t="shared" si="62"/>
        <v>42138.684189814812</v>
      </c>
      <c r="S2046" s="15">
        <f t="shared" si="63"/>
        <v>42168.684189814812</v>
      </c>
      <c r="T2046">
        <f>YEAR(Table1[[#This Row],[Date Created Conversion]])</f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8">
        <f>ROUND(Table1[[#This Row],[pledged]]/Table1[[#This Row],[goal]],2)</f>
        <v>8.19</v>
      </c>
      <c r="Q2047" s="10">
        <f>IFERROR(Table1[[#This Row],[pledged]]/Table1[[#This Row],[backers_count]],0)</f>
        <v>152.62361216730039</v>
      </c>
      <c r="R2047" s="15">
        <f t="shared" si="62"/>
        <v>41069.088506944441</v>
      </c>
      <c r="S2047" s="15">
        <f t="shared" si="63"/>
        <v>41099.088506944441</v>
      </c>
      <c r="T2047">
        <f>YEAR(Table1[[#This Row],[Date Created Conversion]])</f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8">
        <f>ROUND(Table1[[#This Row],[pledged]]/Table1[[#This Row],[goal]],2)</f>
        <v>1.21</v>
      </c>
      <c r="Q2048" s="10">
        <f>IFERROR(Table1[[#This Row],[pledged]]/Table1[[#This Row],[backers_count]],0)</f>
        <v>55.806451612903224</v>
      </c>
      <c r="R2048" s="15">
        <f t="shared" si="62"/>
        <v>41387.171805555554</v>
      </c>
      <c r="S2048" s="15">
        <f t="shared" si="63"/>
        <v>41417.171805555554</v>
      </c>
      <c r="T2048">
        <f>YEAR(Table1[[#This Row],[Date Created Conversion]])</f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8">
        <f>ROUND(Table1[[#This Row],[pledged]]/Table1[[#This Row],[goal]],2)</f>
        <v>1.03</v>
      </c>
      <c r="Q2049" s="10">
        <f>IFERROR(Table1[[#This Row],[pledged]]/Table1[[#This Row],[backers_count]],0)</f>
        <v>227.85327313769753</v>
      </c>
      <c r="R2049" s="15">
        <f t="shared" si="62"/>
        <v>42081.903587962966</v>
      </c>
      <c r="S2049" s="15">
        <f t="shared" si="63"/>
        <v>42111</v>
      </c>
      <c r="T2049">
        <f>YEAR(Table1[[#This Row],[Date Created Conversion]])</f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8">
        <f>ROUND(Table1[[#This Row],[pledged]]/Table1[[#This Row],[goal]],2)</f>
        <v>1.48</v>
      </c>
      <c r="Q2050" s="10">
        <f>IFERROR(Table1[[#This Row],[pledged]]/Table1[[#This Row],[backers_count]],0)</f>
        <v>91.82989803350327</v>
      </c>
      <c r="R2050" s="15">
        <f t="shared" ref="R2050:R2113" si="64">(((J2050/60)/60)/24)+DATE(1970,1,1)</f>
        <v>41387.651516203703</v>
      </c>
      <c r="S2050" s="15">
        <f t="shared" ref="S2050:S2113" si="65">(((I2050/60)/60)/24)+DATE(1970,1,1)</f>
        <v>41417.651516203703</v>
      </c>
      <c r="T2050">
        <f>YEAR(Table1[[#This Row],[Date Created Conversion]])</f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8">
        <f>ROUND(Table1[[#This Row],[pledged]]/Table1[[#This Row],[goal]],2)</f>
        <v>1.2</v>
      </c>
      <c r="Q2051" s="10">
        <f>IFERROR(Table1[[#This Row],[pledged]]/Table1[[#This Row],[backers_count]],0)</f>
        <v>80.991037735849048</v>
      </c>
      <c r="R2051" s="15">
        <f t="shared" si="64"/>
        <v>41575.527349537035</v>
      </c>
      <c r="S2051" s="15">
        <f t="shared" si="65"/>
        <v>41610.957638888889</v>
      </c>
      <c r="T2051">
        <f>YEAR(Table1[[#This Row],[Date Created Conversion]])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8">
        <f>ROUND(Table1[[#This Row],[pledged]]/Table1[[#This Row],[goal]],2)</f>
        <v>4.7300000000000004</v>
      </c>
      <c r="Q2052" s="10">
        <f>IFERROR(Table1[[#This Row],[pledged]]/Table1[[#This Row],[backers_count]],0)</f>
        <v>278.39411764705881</v>
      </c>
      <c r="R2052" s="15">
        <f t="shared" si="64"/>
        <v>42115.071504629625</v>
      </c>
      <c r="S2052" s="15">
        <f t="shared" si="65"/>
        <v>42155.071504629625</v>
      </c>
      <c r="T2052">
        <f>YEAR(Table1[[#This Row],[Date Created Conversion]])</f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8">
        <f>ROUND(Table1[[#This Row],[pledged]]/Table1[[#This Row],[goal]],2)</f>
        <v>1.3</v>
      </c>
      <c r="Q2053" s="10">
        <f>IFERROR(Table1[[#This Row],[pledged]]/Table1[[#This Row],[backers_count]],0)</f>
        <v>43.095041322314053</v>
      </c>
      <c r="R2053" s="15">
        <f t="shared" si="64"/>
        <v>41604.022418981483</v>
      </c>
      <c r="S2053" s="15">
        <f t="shared" si="65"/>
        <v>41634.022418981483</v>
      </c>
      <c r="T2053">
        <f>YEAR(Table1[[#This Row],[Date Created Conversion]])</f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8">
        <f>ROUND(Table1[[#This Row],[pledged]]/Table1[[#This Row],[goal]],2)</f>
        <v>3.53</v>
      </c>
      <c r="Q2054" s="10">
        <f>IFERROR(Table1[[#This Row],[pledged]]/Table1[[#This Row],[backers_count]],0)</f>
        <v>326.29205175600737</v>
      </c>
      <c r="R2054" s="15">
        <f t="shared" si="64"/>
        <v>42375.08394675926</v>
      </c>
      <c r="S2054" s="15">
        <f t="shared" si="65"/>
        <v>42420.08394675926</v>
      </c>
      <c r="T2054">
        <f>YEAR(Table1[[#This Row],[Date Created Conversion]])</f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8">
        <f>ROUND(Table1[[#This Row],[pledged]]/Table1[[#This Row],[goal]],2)</f>
        <v>1.01</v>
      </c>
      <c r="Q2055" s="10">
        <f>IFERROR(Table1[[#This Row],[pledged]]/Table1[[#This Row],[backers_count]],0)</f>
        <v>41.743801652892564</v>
      </c>
      <c r="R2055" s="15">
        <f t="shared" si="64"/>
        <v>42303.617488425924</v>
      </c>
      <c r="S2055" s="15">
        <f t="shared" si="65"/>
        <v>42333.659155092595</v>
      </c>
      <c r="T2055">
        <f>YEAR(Table1[[#This Row],[Date Created Conversion]])</f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8">
        <f>ROUND(Table1[[#This Row],[pledged]]/Table1[[#This Row],[goal]],2)</f>
        <v>1.1399999999999999</v>
      </c>
      <c r="Q2056" s="10">
        <f>IFERROR(Table1[[#This Row],[pledged]]/Table1[[#This Row],[backers_count]],0)</f>
        <v>64.020933977455712</v>
      </c>
      <c r="R2056" s="15">
        <f t="shared" si="64"/>
        <v>41731.520949074074</v>
      </c>
      <c r="S2056" s="15">
        <f t="shared" si="65"/>
        <v>41761.520949074074</v>
      </c>
      <c r="T2056">
        <f>YEAR(Table1[[#This Row],[Date Created Conversion]])</f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8">
        <f>ROUND(Table1[[#This Row],[pledged]]/Table1[[#This Row],[goal]],2)</f>
        <v>1.67</v>
      </c>
      <c r="Q2057" s="10">
        <f>IFERROR(Table1[[#This Row],[pledged]]/Table1[[#This Row],[backers_count]],0)</f>
        <v>99.455445544554451</v>
      </c>
      <c r="R2057" s="15">
        <f t="shared" si="64"/>
        <v>41946.674108796295</v>
      </c>
      <c r="S2057" s="15">
        <f t="shared" si="65"/>
        <v>41976.166666666672</v>
      </c>
      <c r="T2057">
        <f>YEAR(Table1[[#This Row],[Date Created Conversion]])</f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8">
        <f>ROUND(Table1[[#This Row],[pledged]]/Table1[[#This Row],[goal]],2)</f>
        <v>1.53</v>
      </c>
      <c r="Q2058" s="10">
        <f>IFERROR(Table1[[#This Row],[pledged]]/Table1[[#This Row],[backers_count]],0)</f>
        <v>138.49458483754512</v>
      </c>
      <c r="R2058" s="15">
        <f t="shared" si="64"/>
        <v>41351.76090277778</v>
      </c>
      <c r="S2058" s="15">
        <f t="shared" si="65"/>
        <v>41381.76090277778</v>
      </c>
      <c r="T2058">
        <f>YEAR(Table1[[#This Row],[Date Created Conversion]])</f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8">
        <f>ROUND(Table1[[#This Row],[pledged]]/Table1[[#This Row],[goal]],2)</f>
        <v>2.02</v>
      </c>
      <c r="Q2059" s="10">
        <f>IFERROR(Table1[[#This Row],[pledged]]/Table1[[#This Row],[backers_count]],0)</f>
        <v>45.547792792792798</v>
      </c>
      <c r="R2059" s="15">
        <f t="shared" si="64"/>
        <v>42396.494583333333</v>
      </c>
      <c r="S2059" s="15">
        <f t="shared" si="65"/>
        <v>42426.494583333333</v>
      </c>
      <c r="T2059">
        <f>YEAR(Table1[[#This Row],[Date Created Conversion]])</f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8">
        <f>ROUND(Table1[[#This Row],[pledged]]/Table1[[#This Row],[goal]],2)</f>
        <v>1.68</v>
      </c>
      <c r="Q2060" s="10">
        <f>IFERROR(Table1[[#This Row],[pledged]]/Table1[[#This Row],[backers_count]],0)</f>
        <v>10.507317073170732</v>
      </c>
      <c r="R2060" s="15">
        <f t="shared" si="64"/>
        <v>42026.370717592596</v>
      </c>
      <c r="S2060" s="15">
        <f t="shared" si="65"/>
        <v>42065.833333333328</v>
      </c>
      <c r="T2060">
        <f>YEAR(Table1[[#This Row],[Date Created Conversion]])</f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8">
        <f>ROUND(Table1[[#This Row],[pledged]]/Table1[[#This Row],[goal]],2)</f>
        <v>1.43</v>
      </c>
      <c r="Q2061" s="10">
        <f>IFERROR(Table1[[#This Row],[pledged]]/Table1[[#This Row],[backers_count]],0)</f>
        <v>114.76533333333333</v>
      </c>
      <c r="R2061" s="15">
        <f t="shared" si="64"/>
        <v>42361.602476851855</v>
      </c>
      <c r="S2061" s="15">
        <f t="shared" si="65"/>
        <v>42400.915972222225</v>
      </c>
      <c r="T2061">
        <f>YEAR(Table1[[#This Row],[Date Created Conversion]])</f>
        <v>2015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8">
        <f>ROUND(Table1[[#This Row],[pledged]]/Table1[[#This Row],[goal]],2)</f>
        <v>1.96</v>
      </c>
      <c r="Q2062" s="10">
        <f>IFERROR(Table1[[#This Row],[pledged]]/Table1[[#This Row],[backers_count]],0)</f>
        <v>35.997067448680355</v>
      </c>
      <c r="R2062" s="15">
        <f t="shared" si="64"/>
        <v>41783.642939814818</v>
      </c>
      <c r="S2062" s="15">
        <f t="shared" si="65"/>
        <v>41843.642939814818</v>
      </c>
      <c r="T2062">
        <f>YEAR(Table1[[#This Row],[Date Created Conversion]])</f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8">
        <f>ROUND(Table1[[#This Row],[pledged]]/Table1[[#This Row],[goal]],2)</f>
        <v>1.08</v>
      </c>
      <c r="Q2063" s="10">
        <f>IFERROR(Table1[[#This Row],[pledged]]/Table1[[#This Row],[backers_count]],0)</f>
        <v>154.17142857142858</v>
      </c>
      <c r="R2063" s="15">
        <f t="shared" si="64"/>
        <v>42705.764513888891</v>
      </c>
      <c r="S2063" s="15">
        <f t="shared" si="65"/>
        <v>42735.764513888891</v>
      </c>
      <c r="T2063">
        <f>YEAR(Table1[[#This Row],[Date Created Conversion]])</f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8">
        <f>ROUND(Table1[[#This Row],[pledged]]/Table1[[#This Row],[goal]],2)</f>
        <v>1.1499999999999999</v>
      </c>
      <c r="Q2064" s="10">
        <f>IFERROR(Table1[[#This Row],[pledged]]/Table1[[#This Row],[backers_count]],0)</f>
        <v>566.38916256157631</v>
      </c>
      <c r="R2064" s="15">
        <f t="shared" si="64"/>
        <v>42423.3830787037</v>
      </c>
      <c r="S2064" s="15">
        <f t="shared" si="65"/>
        <v>42453.341412037036</v>
      </c>
      <c r="T2064">
        <f>YEAR(Table1[[#This Row],[Date Created Conversion]])</f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8">
        <f>ROUND(Table1[[#This Row],[pledged]]/Table1[[#This Row],[goal]],2)</f>
        <v>1.48</v>
      </c>
      <c r="Q2065" s="10">
        <f>IFERROR(Table1[[#This Row],[pledged]]/Table1[[#This Row],[backers_count]],0)</f>
        <v>120.85714285714286</v>
      </c>
      <c r="R2065" s="15">
        <f t="shared" si="64"/>
        <v>42472.73265046296</v>
      </c>
      <c r="S2065" s="15">
        <f t="shared" si="65"/>
        <v>42505.73265046296</v>
      </c>
      <c r="T2065">
        <f>YEAR(Table1[[#This Row],[Date Created Conversion]])</f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8">
        <f>ROUND(Table1[[#This Row],[pledged]]/Table1[[#This Row],[goal]],2)</f>
        <v>1.91</v>
      </c>
      <c r="Q2066" s="10">
        <f>IFERROR(Table1[[#This Row],[pledged]]/Table1[[#This Row],[backers_count]],0)</f>
        <v>86.163845492085343</v>
      </c>
      <c r="R2066" s="15">
        <f t="shared" si="64"/>
        <v>41389.364849537036</v>
      </c>
      <c r="S2066" s="15">
        <f t="shared" si="65"/>
        <v>41425.5</v>
      </c>
      <c r="T2066">
        <f>YEAR(Table1[[#This Row],[Date Created Conversion]])</f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8">
        <f>ROUND(Table1[[#This Row],[pledged]]/Table1[[#This Row],[goal]],2)</f>
        <v>1.99</v>
      </c>
      <c r="Q2067" s="10">
        <f>IFERROR(Table1[[#This Row],[pledged]]/Table1[[#This Row],[backers_count]],0)</f>
        <v>51.212114395886893</v>
      </c>
      <c r="R2067" s="15">
        <f t="shared" si="64"/>
        <v>41603.333668981482</v>
      </c>
      <c r="S2067" s="15">
        <f t="shared" si="65"/>
        <v>41633.333668981482</v>
      </c>
      <c r="T2067">
        <f>YEAR(Table1[[#This Row],[Date Created Conversion]])</f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8">
        <f>ROUND(Table1[[#This Row],[pledged]]/Table1[[#This Row],[goal]],2)</f>
        <v>2.19</v>
      </c>
      <c r="Q2068" s="10">
        <f>IFERROR(Table1[[#This Row],[pledged]]/Table1[[#This Row],[backers_count]],0)</f>
        <v>67.261538461538464</v>
      </c>
      <c r="R2068" s="15">
        <f t="shared" si="64"/>
        <v>41844.771793981483</v>
      </c>
      <c r="S2068" s="15">
        <f t="shared" si="65"/>
        <v>41874.771793981483</v>
      </c>
      <c r="T2068">
        <f>YEAR(Table1[[#This Row],[Date Created Conversion]])</f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8">
        <f>ROUND(Table1[[#This Row],[pledged]]/Table1[[#This Row],[goal]],2)</f>
        <v>1.27</v>
      </c>
      <c r="Q2069" s="10">
        <f>IFERROR(Table1[[#This Row],[pledged]]/Table1[[#This Row],[backers_count]],0)</f>
        <v>62.8</v>
      </c>
      <c r="R2069" s="15">
        <f t="shared" si="64"/>
        <v>42115.853888888887</v>
      </c>
      <c r="S2069" s="15">
        <f t="shared" si="65"/>
        <v>42148.853888888887</v>
      </c>
      <c r="T2069">
        <f>YEAR(Table1[[#This Row],[Date Created Conversion]])</f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8">
        <f>ROUND(Table1[[#This Row],[pledged]]/Table1[[#This Row],[goal]],2)</f>
        <v>1.05</v>
      </c>
      <c r="Q2070" s="10">
        <f>IFERROR(Table1[[#This Row],[pledged]]/Table1[[#This Row],[backers_count]],0)</f>
        <v>346.13118421052633</v>
      </c>
      <c r="R2070" s="15">
        <f t="shared" si="64"/>
        <v>42633.841608796298</v>
      </c>
      <c r="S2070" s="15">
        <f t="shared" si="65"/>
        <v>42663.841608796298</v>
      </c>
      <c r="T2070">
        <f>YEAR(Table1[[#This Row],[Date Created Conversion]])</f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8">
        <f>ROUND(Table1[[#This Row],[pledged]]/Table1[[#This Row],[goal]],2)</f>
        <v>1.28</v>
      </c>
      <c r="Q2071" s="10">
        <f>IFERROR(Table1[[#This Row],[pledged]]/Table1[[#This Row],[backers_count]],0)</f>
        <v>244.11912547528519</v>
      </c>
      <c r="R2071" s="15">
        <f t="shared" si="64"/>
        <v>42340.972118055557</v>
      </c>
      <c r="S2071" s="15">
        <f t="shared" si="65"/>
        <v>42371.972118055557</v>
      </c>
      <c r="T2071">
        <f>YEAR(Table1[[#This Row],[Date Created Conversion]])</f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8">
        <f>ROUND(Table1[[#This Row],[pledged]]/Table1[[#This Row],[goal]],2)</f>
        <v>3.17</v>
      </c>
      <c r="Q2072" s="10">
        <f>IFERROR(Table1[[#This Row],[pledged]]/Table1[[#This Row],[backers_count]],0)</f>
        <v>259.25424836601309</v>
      </c>
      <c r="R2072" s="15">
        <f t="shared" si="64"/>
        <v>42519.6565162037</v>
      </c>
      <c r="S2072" s="15">
        <f t="shared" si="65"/>
        <v>42549.6565162037</v>
      </c>
      <c r="T2072">
        <f>YEAR(Table1[[#This Row],[Date Created Conversion]])</f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8">
        <f>ROUND(Table1[[#This Row],[pledged]]/Table1[[#This Row],[goal]],2)</f>
        <v>2.81</v>
      </c>
      <c r="Q2073" s="10">
        <f>IFERROR(Table1[[#This Row],[pledged]]/Table1[[#This Row],[backers_count]],0)</f>
        <v>201.96402877697841</v>
      </c>
      <c r="R2073" s="15">
        <f t="shared" si="64"/>
        <v>42600.278749999998</v>
      </c>
      <c r="S2073" s="15">
        <f t="shared" si="65"/>
        <v>42645.278749999998</v>
      </c>
      <c r="T2073">
        <f>YEAR(Table1[[#This Row],[Date Created Conversion]])</f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8">
        <f>ROUND(Table1[[#This Row],[pledged]]/Table1[[#This Row],[goal]],2)</f>
        <v>1.1100000000000001</v>
      </c>
      <c r="Q2074" s="10">
        <f>IFERROR(Table1[[#This Row],[pledged]]/Table1[[#This Row],[backers_count]],0)</f>
        <v>226.20857142857142</v>
      </c>
      <c r="R2074" s="15">
        <f t="shared" si="64"/>
        <v>42467.581388888888</v>
      </c>
      <c r="S2074" s="15">
        <f t="shared" si="65"/>
        <v>42497.581388888888</v>
      </c>
      <c r="T2074">
        <f>YEAR(Table1[[#This Row],[Date Created Conversion]])</f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8">
        <f>ROUND(Table1[[#This Row],[pledged]]/Table1[[#This Row],[goal]],2)</f>
        <v>1.53</v>
      </c>
      <c r="Q2075" s="10">
        <f>IFERROR(Table1[[#This Row],[pledged]]/Table1[[#This Row],[backers_count]],0)</f>
        <v>324.69</v>
      </c>
      <c r="R2075" s="15">
        <f t="shared" si="64"/>
        <v>42087.668032407411</v>
      </c>
      <c r="S2075" s="15">
        <f t="shared" si="65"/>
        <v>42132.668032407411</v>
      </c>
      <c r="T2075">
        <f>YEAR(Table1[[#This Row],[Date Created Conversion]])</f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8">
        <f>ROUND(Table1[[#This Row],[pledged]]/Table1[[#This Row],[goal]],2)</f>
        <v>1.03</v>
      </c>
      <c r="Q2076" s="10">
        <f>IFERROR(Table1[[#This Row],[pledged]]/Table1[[#This Row],[backers_count]],0)</f>
        <v>205</v>
      </c>
      <c r="R2076" s="15">
        <f t="shared" si="64"/>
        <v>42466.826180555552</v>
      </c>
      <c r="S2076" s="15">
        <f t="shared" si="65"/>
        <v>42496.826180555552</v>
      </c>
      <c r="T2076">
        <f>YEAR(Table1[[#This Row],[Date Created Conversion]])</f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8">
        <f>ROUND(Table1[[#This Row],[pledged]]/Table1[[#This Row],[goal]],2)</f>
        <v>16.78</v>
      </c>
      <c r="Q2077" s="10">
        <f>IFERROR(Table1[[#This Row],[pledged]]/Table1[[#This Row],[backers_count]],0)</f>
        <v>20.465926829268295</v>
      </c>
      <c r="R2077" s="15">
        <f t="shared" si="64"/>
        <v>41450.681574074071</v>
      </c>
      <c r="S2077" s="15">
        <f t="shared" si="65"/>
        <v>41480.681574074071</v>
      </c>
      <c r="T2077">
        <f>YEAR(Table1[[#This Row],[Date Created Conversion]])</f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8">
        <f>ROUND(Table1[[#This Row],[pledged]]/Table1[[#This Row],[goal]],2)</f>
        <v>5.43</v>
      </c>
      <c r="Q2078" s="10">
        <f>IFERROR(Table1[[#This Row],[pledged]]/Table1[[#This Row],[backers_count]],0)</f>
        <v>116.35303146309367</v>
      </c>
      <c r="R2078" s="15">
        <f t="shared" si="64"/>
        <v>41803.880659722221</v>
      </c>
      <c r="S2078" s="15">
        <f t="shared" si="65"/>
        <v>41843.880659722221</v>
      </c>
      <c r="T2078">
        <f>YEAR(Table1[[#This Row],[Date Created Conversion]])</f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8">
        <f>ROUND(Table1[[#This Row],[pledged]]/Table1[[#This Row],[goal]],2)</f>
        <v>1.1599999999999999</v>
      </c>
      <c r="Q2079" s="10">
        <f>IFERROR(Table1[[#This Row],[pledged]]/Table1[[#This Row],[backers_count]],0)</f>
        <v>307.20212765957444</v>
      </c>
      <c r="R2079" s="15">
        <f t="shared" si="64"/>
        <v>42103.042546296296</v>
      </c>
      <c r="S2079" s="15">
        <f t="shared" si="65"/>
        <v>42160.875</v>
      </c>
      <c r="T2079">
        <f>YEAR(Table1[[#This Row],[Date Created Conversion]])</f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8">
        <f>ROUND(Table1[[#This Row],[pledged]]/Table1[[#This Row],[goal]],2)</f>
        <v>1.31</v>
      </c>
      <c r="Q2080" s="10">
        <f>IFERROR(Table1[[#This Row],[pledged]]/Table1[[#This Row],[backers_count]],0)</f>
        <v>546.6875</v>
      </c>
      <c r="R2080" s="15">
        <f t="shared" si="64"/>
        <v>42692.771493055552</v>
      </c>
      <c r="S2080" s="15">
        <f t="shared" si="65"/>
        <v>42722.771493055552</v>
      </c>
      <c r="T2080">
        <f>YEAR(Table1[[#This Row],[Date Created Conversion]])</f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8">
        <f>ROUND(Table1[[#This Row],[pledged]]/Table1[[#This Row],[goal]],2)</f>
        <v>2.88</v>
      </c>
      <c r="Q2081" s="10">
        <f>IFERROR(Table1[[#This Row],[pledged]]/Table1[[#This Row],[backers_count]],0)</f>
        <v>47.474464579901152</v>
      </c>
      <c r="R2081" s="15">
        <f t="shared" si="64"/>
        <v>42150.71056712963</v>
      </c>
      <c r="S2081" s="15">
        <f t="shared" si="65"/>
        <v>42180.791666666672</v>
      </c>
      <c r="T2081">
        <f>YEAR(Table1[[#This Row],[Date Created Conversion]])</f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8">
        <f>ROUND(Table1[[#This Row],[pledged]]/Table1[[#This Row],[goal]],2)</f>
        <v>5.08</v>
      </c>
      <c r="Q2082" s="10">
        <f>IFERROR(Table1[[#This Row],[pledged]]/Table1[[#This Row],[backers_count]],0)</f>
        <v>101.56</v>
      </c>
      <c r="R2082" s="15">
        <f t="shared" si="64"/>
        <v>42289.957175925927</v>
      </c>
      <c r="S2082" s="15">
        <f t="shared" si="65"/>
        <v>42319.998842592591</v>
      </c>
      <c r="T2082">
        <f>YEAR(Table1[[#This Row],[Date Created Conversion]])</f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8">
        <f>ROUND(Table1[[#This Row],[pledged]]/Table1[[#This Row],[goal]],2)</f>
        <v>1.1499999999999999</v>
      </c>
      <c r="Q2083" s="10">
        <f>IFERROR(Table1[[#This Row],[pledged]]/Table1[[#This Row],[backers_count]],0)</f>
        <v>72.909090909090907</v>
      </c>
      <c r="R2083" s="15">
        <f t="shared" si="64"/>
        <v>41004.156886574077</v>
      </c>
      <c r="S2083" s="15">
        <f t="shared" si="65"/>
        <v>41045.207638888889</v>
      </c>
      <c r="T2083">
        <f>YEAR(Table1[[#This Row],[Date Created Conversion]])</f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8">
        <f>ROUND(Table1[[#This Row],[pledged]]/Table1[[#This Row],[goal]],2)</f>
        <v>1.1100000000000001</v>
      </c>
      <c r="Q2084" s="10">
        <f>IFERROR(Table1[[#This Row],[pledged]]/Table1[[#This Row],[backers_count]],0)</f>
        <v>43.710526315789473</v>
      </c>
      <c r="R2084" s="15">
        <f t="shared" si="64"/>
        <v>40811.120324074072</v>
      </c>
      <c r="S2084" s="15">
        <f t="shared" si="65"/>
        <v>40871.161990740737</v>
      </c>
      <c r="T2084">
        <f>YEAR(Table1[[#This Row],[Date Created Conversion]])</f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8">
        <f>ROUND(Table1[[#This Row],[pledged]]/Table1[[#This Row],[goal]],2)</f>
        <v>1.1299999999999999</v>
      </c>
      <c r="Q2085" s="10">
        <f>IFERROR(Table1[[#This Row],[pledged]]/Table1[[#This Row],[backers_count]],0)</f>
        <v>34</v>
      </c>
      <c r="R2085" s="15">
        <f t="shared" si="64"/>
        <v>41034.72216435185</v>
      </c>
      <c r="S2085" s="15">
        <f t="shared" si="65"/>
        <v>41064.72216435185</v>
      </c>
      <c r="T2085">
        <f>YEAR(Table1[[#This Row],[Date Created Conversion]])</f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8">
        <f>ROUND(Table1[[#This Row],[pledged]]/Table1[[#This Row],[goal]],2)</f>
        <v>1.08</v>
      </c>
      <c r="Q2086" s="10">
        <f>IFERROR(Table1[[#This Row],[pledged]]/Table1[[#This Row],[backers_count]],0)</f>
        <v>70.652173913043484</v>
      </c>
      <c r="R2086" s="15">
        <f t="shared" si="64"/>
        <v>41731.833124999997</v>
      </c>
      <c r="S2086" s="15">
        <f t="shared" si="65"/>
        <v>41763.290972222225</v>
      </c>
      <c r="T2086">
        <f>YEAR(Table1[[#This Row],[Date Created Conversion]])</f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8">
        <f>ROUND(Table1[[#This Row],[pledged]]/Table1[[#This Row],[goal]],2)</f>
        <v>1.24</v>
      </c>
      <c r="Q2087" s="10">
        <f>IFERROR(Table1[[#This Row],[pledged]]/Table1[[#This Row],[backers_count]],0)</f>
        <v>89.301204819277103</v>
      </c>
      <c r="R2087" s="15">
        <f t="shared" si="64"/>
        <v>41075.835497685184</v>
      </c>
      <c r="S2087" s="15">
        <f t="shared" si="65"/>
        <v>41105.835497685184</v>
      </c>
      <c r="T2087">
        <f>YEAR(Table1[[#This Row],[Date Created Conversion]])</f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8">
        <f>ROUND(Table1[[#This Row],[pledged]]/Table1[[#This Row],[goal]],2)</f>
        <v>1.01</v>
      </c>
      <c r="Q2088" s="10">
        <f>IFERROR(Table1[[#This Row],[pledged]]/Table1[[#This Row],[backers_count]],0)</f>
        <v>115.08571428571429</v>
      </c>
      <c r="R2088" s="15">
        <f t="shared" si="64"/>
        <v>40860.67050925926</v>
      </c>
      <c r="S2088" s="15">
        <f t="shared" si="65"/>
        <v>40891.207638888889</v>
      </c>
      <c r="T2088">
        <f>YEAR(Table1[[#This Row],[Date Created Conversion]])</f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8">
        <f>ROUND(Table1[[#This Row],[pledged]]/Table1[[#This Row],[goal]],2)</f>
        <v>1.04</v>
      </c>
      <c r="Q2089" s="10">
        <f>IFERROR(Table1[[#This Row],[pledged]]/Table1[[#This Row],[backers_count]],0)</f>
        <v>62.12</v>
      </c>
      <c r="R2089" s="15">
        <f t="shared" si="64"/>
        <v>40764.204375000001</v>
      </c>
      <c r="S2089" s="15">
        <f t="shared" si="65"/>
        <v>40794.204375000001</v>
      </c>
      <c r="T2089">
        <f>YEAR(Table1[[#This Row],[Date Created Conversion]])</f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8">
        <f>ROUND(Table1[[#This Row],[pledged]]/Table1[[#This Row],[goal]],2)</f>
        <v>1.1599999999999999</v>
      </c>
      <c r="Q2090" s="10">
        <f>IFERROR(Table1[[#This Row],[pledged]]/Table1[[#This Row],[backers_count]],0)</f>
        <v>46.204266666666669</v>
      </c>
      <c r="R2090" s="15">
        <f t="shared" si="64"/>
        <v>40395.714722222219</v>
      </c>
      <c r="S2090" s="15">
        <f t="shared" si="65"/>
        <v>40432.165972222225</v>
      </c>
      <c r="T2090">
        <f>YEAR(Table1[[#This Row],[Date Created Conversion]])</f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8">
        <f>ROUND(Table1[[#This Row],[pledged]]/Table1[[#This Row],[goal]],2)</f>
        <v>1.2</v>
      </c>
      <c r="Q2091" s="10">
        <f>IFERROR(Table1[[#This Row],[pledged]]/Table1[[#This Row],[backers_count]],0)</f>
        <v>48.54854838709678</v>
      </c>
      <c r="R2091" s="15">
        <f t="shared" si="64"/>
        <v>41453.076319444444</v>
      </c>
      <c r="S2091" s="15">
        <f t="shared" si="65"/>
        <v>41488.076319444444</v>
      </c>
      <c r="T2091">
        <f>YEAR(Table1[[#This Row],[Date Created Conversion]])</f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8">
        <f>ROUND(Table1[[#This Row],[pledged]]/Table1[[#This Row],[goal]],2)</f>
        <v>1.1499999999999999</v>
      </c>
      <c r="Q2092" s="10">
        <f>IFERROR(Table1[[#This Row],[pledged]]/Table1[[#This Row],[backers_count]],0)</f>
        <v>57.520187499999999</v>
      </c>
      <c r="R2092" s="15">
        <f t="shared" si="64"/>
        <v>41299.381423611114</v>
      </c>
      <c r="S2092" s="15">
        <f t="shared" si="65"/>
        <v>41329.381423611114</v>
      </c>
      <c r="T2092">
        <f>YEAR(Table1[[#This Row],[Date Created Conversion]])</f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8">
        <f>ROUND(Table1[[#This Row],[pledged]]/Table1[[#This Row],[goal]],2)</f>
        <v>1.2</v>
      </c>
      <c r="Q2093" s="10">
        <f>IFERROR(Table1[[#This Row],[pledged]]/Table1[[#This Row],[backers_count]],0)</f>
        <v>88.147154471544724</v>
      </c>
      <c r="R2093" s="15">
        <f t="shared" si="64"/>
        <v>40555.322662037033</v>
      </c>
      <c r="S2093" s="15">
        <f t="shared" si="65"/>
        <v>40603.833333333336</v>
      </c>
      <c r="T2093">
        <f>YEAR(Table1[[#This Row],[Date Created Conversion]])</f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8">
        <f>ROUND(Table1[[#This Row],[pledged]]/Table1[[#This Row],[goal]],2)</f>
        <v>1.01</v>
      </c>
      <c r="Q2094" s="10">
        <f>IFERROR(Table1[[#This Row],[pledged]]/Table1[[#This Row],[backers_count]],0)</f>
        <v>110.49090909090908</v>
      </c>
      <c r="R2094" s="15">
        <f t="shared" si="64"/>
        <v>40763.707546296297</v>
      </c>
      <c r="S2094" s="15">
        <f t="shared" si="65"/>
        <v>40823.707546296297</v>
      </c>
      <c r="T2094">
        <f>YEAR(Table1[[#This Row],[Date Created Conversion]])</f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8">
        <f>ROUND(Table1[[#This Row],[pledged]]/Table1[[#This Row],[goal]],2)</f>
        <v>1.02</v>
      </c>
      <c r="Q2095" s="10">
        <f>IFERROR(Table1[[#This Row],[pledged]]/Table1[[#This Row],[backers_count]],0)</f>
        <v>66.826086956521735</v>
      </c>
      <c r="R2095" s="15">
        <f t="shared" si="64"/>
        <v>41205.854537037041</v>
      </c>
      <c r="S2095" s="15">
        <f t="shared" si="65"/>
        <v>41265.896203703705</v>
      </c>
      <c r="T2095">
        <f>YEAR(Table1[[#This Row],[Date Created Conversion]])</f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8">
        <f>ROUND(Table1[[#This Row],[pledged]]/Table1[[#This Row],[goal]],2)</f>
        <v>1.21</v>
      </c>
      <c r="Q2096" s="10">
        <f>IFERROR(Table1[[#This Row],[pledged]]/Table1[[#This Row],[backers_count]],0)</f>
        <v>58.597222222222221</v>
      </c>
      <c r="R2096" s="15">
        <f t="shared" si="64"/>
        <v>40939.02002314815</v>
      </c>
      <c r="S2096" s="15">
        <f t="shared" si="65"/>
        <v>40973.125</v>
      </c>
      <c r="T2096">
        <f>YEAR(Table1[[#This Row],[Date Created Conversion]])</f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8">
        <f>ROUND(Table1[[#This Row],[pledged]]/Table1[[#This Row],[goal]],2)</f>
        <v>1</v>
      </c>
      <c r="Q2097" s="10">
        <f>IFERROR(Table1[[#This Row],[pledged]]/Table1[[#This Row],[backers_count]],0)</f>
        <v>113.63636363636364</v>
      </c>
      <c r="R2097" s="15">
        <f t="shared" si="64"/>
        <v>40758.733483796292</v>
      </c>
      <c r="S2097" s="15">
        <f t="shared" si="65"/>
        <v>40818.733483796292</v>
      </c>
      <c r="T2097">
        <f>YEAR(Table1[[#This Row],[Date Created Conversion]])</f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8">
        <f>ROUND(Table1[[#This Row],[pledged]]/Table1[[#This Row],[goal]],2)</f>
        <v>1.02</v>
      </c>
      <c r="Q2098" s="10">
        <f>IFERROR(Table1[[#This Row],[pledged]]/Table1[[#This Row],[backers_count]],0)</f>
        <v>43.571428571428569</v>
      </c>
      <c r="R2098" s="15">
        <f t="shared" si="64"/>
        <v>41192.758506944447</v>
      </c>
      <c r="S2098" s="15">
        <f t="shared" si="65"/>
        <v>41208.165972222225</v>
      </c>
      <c r="T2098">
        <f>YEAR(Table1[[#This Row],[Date Created Conversion]])</f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8">
        <f>ROUND(Table1[[#This Row],[pledged]]/Table1[[#This Row],[goal]],2)</f>
        <v>1</v>
      </c>
      <c r="Q2099" s="10">
        <f>IFERROR(Table1[[#This Row],[pledged]]/Table1[[#This Row],[backers_count]],0)</f>
        <v>78.94736842105263</v>
      </c>
      <c r="R2099" s="15">
        <f t="shared" si="64"/>
        <v>40818.58489583333</v>
      </c>
      <c r="S2099" s="15">
        <f t="shared" si="65"/>
        <v>40878.626562500001</v>
      </c>
      <c r="T2099">
        <f>YEAR(Table1[[#This Row],[Date Created Conversion]])</f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8">
        <f>ROUND(Table1[[#This Row],[pledged]]/Table1[[#This Row],[goal]],2)</f>
        <v>1</v>
      </c>
      <c r="Q2100" s="10">
        <f>IFERROR(Table1[[#This Row],[pledged]]/Table1[[#This Row],[backers_count]],0)</f>
        <v>188.125</v>
      </c>
      <c r="R2100" s="15">
        <f t="shared" si="64"/>
        <v>40946.11383101852</v>
      </c>
      <c r="S2100" s="15">
        <f t="shared" si="65"/>
        <v>40976.11383101852</v>
      </c>
      <c r="T2100">
        <f>YEAR(Table1[[#This Row],[Date Created Conversion]])</f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8">
        <f>ROUND(Table1[[#This Row],[pledged]]/Table1[[#This Row],[goal]],2)</f>
        <v>1.32</v>
      </c>
      <c r="Q2101" s="10">
        <f>IFERROR(Table1[[#This Row],[pledged]]/Table1[[#This Row],[backers_count]],0)</f>
        <v>63.031746031746032</v>
      </c>
      <c r="R2101" s="15">
        <f t="shared" si="64"/>
        <v>42173.746342592596</v>
      </c>
      <c r="S2101" s="15">
        <f t="shared" si="65"/>
        <v>42187.152777777781</v>
      </c>
      <c r="T2101">
        <f>YEAR(Table1[[#This Row],[Date Created Conversion]])</f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8">
        <f>ROUND(Table1[[#This Row],[pledged]]/Table1[[#This Row],[goal]],2)</f>
        <v>1.37</v>
      </c>
      <c r="Q2102" s="10">
        <f>IFERROR(Table1[[#This Row],[pledged]]/Table1[[#This Row],[backers_count]],0)</f>
        <v>30.37037037037037</v>
      </c>
      <c r="R2102" s="15">
        <f t="shared" si="64"/>
        <v>41074.834965277776</v>
      </c>
      <c r="S2102" s="15">
        <f t="shared" si="65"/>
        <v>41090.165972222225</v>
      </c>
      <c r="T2102">
        <f>YEAR(Table1[[#This Row],[Date Created Conversion]])</f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8">
        <f>ROUND(Table1[[#This Row],[pledged]]/Table1[[#This Row],[goal]],2)</f>
        <v>1.1299999999999999</v>
      </c>
      <c r="Q2103" s="10">
        <f>IFERROR(Table1[[#This Row],[pledged]]/Table1[[#This Row],[backers_count]],0)</f>
        <v>51.477272727272727</v>
      </c>
      <c r="R2103" s="15">
        <f t="shared" si="64"/>
        <v>40892.149467592593</v>
      </c>
      <c r="S2103" s="15">
        <f t="shared" si="65"/>
        <v>40952.149467592593</v>
      </c>
      <c r="T2103">
        <f>YEAR(Table1[[#This Row],[Date Created Conversion]])</f>
        <v>2011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8">
        <f>ROUND(Table1[[#This Row],[pledged]]/Table1[[#This Row],[goal]],2)</f>
        <v>1.36</v>
      </c>
      <c r="Q2104" s="10">
        <f>IFERROR(Table1[[#This Row],[pledged]]/Table1[[#This Row],[backers_count]],0)</f>
        <v>35.789473684210527</v>
      </c>
      <c r="R2104" s="15">
        <f t="shared" si="64"/>
        <v>40638.868611111109</v>
      </c>
      <c r="S2104" s="15">
        <f t="shared" si="65"/>
        <v>40668.868611111109</v>
      </c>
      <c r="T2104">
        <f>YEAR(Table1[[#This Row],[Date Created Conversion]])</f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8">
        <f>ROUND(Table1[[#This Row],[pledged]]/Table1[[#This Row],[goal]],2)</f>
        <v>1.46</v>
      </c>
      <c r="Q2105" s="10">
        <f>IFERROR(Table1[[#This Row],[pledged]]/Table1[[#This Row],[backers_count]],0)</f>
        <v>98.817391304347822</v>
      </c>
      <c r="R2105" s="15">
        <f t="shared" si="64"/>
        <v>41192.754942129628</v>
      </c>
      <c r="S2105" s="15">
        <f t="shared" si="65"/>
        <v>41222.7966087963</v>
      </c>
      <c r="T2105">
        <f>YEAR(Table1[[#This Row],[Date Created Conversion]])</f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8">
        <f>ROUND(Table1[[#This Row],[pledged]]/Table1[[#This Row],[goal]],2)</f>
        <v>1.3</v>
      </c>
      <c r="Q2106" s="10">
        <f>IFERROR(Table1[[#This Row],[pledged]]/Table1[[#This Row],[backers_count]],0)</f>
        <v>28</v>
      </c>
      <c r="R2106" s="15">
        <f t="shared" si="64"/>
        <v>41394.074467592596</v>
      </c>
      <c r="S2106" s="15">
        <f t="shared" si="65"/>
        <v>41425</v>
      </c>
      <c r="T2106">
        <f>YEAR(Table1[[#This Row],[Date Created Conversion]])</f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8">
        <f>ROUND(Table1[[#This Row],[pledged]]/Table1[[#This Row],[goal]],2)</f>
        <v>2.54</v>
      </c>
      <c r="Q2107" s="10">
        <f>IFERROR(Table1[[#This Row],[pledged]]/Table1[[#This Row],[backers_count]],0)</f>
        <v>51.313131313131315</v>
      </c>
      <c r="R2107" s="15">
        <f t="shared" si="64"/>
        <v>41951.788807870369</v>
      </c>
      <c r="S2107" s="15">
        <f t="shared" si="65"/>
        <v>41964.166666666672</v>
      </c>
      <c r="T2107">
        <f>YEAR(Table1[[#This Row],[Date Created Conversion]])</f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8">
        <f>ROUND(Table1[[#This Row],[pledged]]/Table1[[#This Row],[goal]],2)</f>
        <v>1.07</v>
      </c>
      <c r="Q2108" s="10">
        <f>IFERROR(Table1[[#This Row],[pledged]]/Table1[[#This Row],[backers_count]],0)</f>
        <v>53.522727272727273</v>
      </c>
      <c r="R2108" s="15">
        <f t="shared" si="64"/>
        <v>41270.21497685185</v>
      </c>
      <c r="S2108" s="15">
        <f t="shared" si="65"/>
        <v>41300.21497685185</v>
      </c>
      <c r="T2108">
        <f>YEAR(Table1[[#This Row],[Date Created Conversion]])</f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8">
        <f>ROUND(Table1[[#This Row],[pledged]]/Table1[[#This Row],[goal]],2)</f>
        <v>1.08</v>
      </c>
      <c r="Q2109" s="10">
        <f>IFERROR(Table1[[#This Row],[pledged]]/Table1[[#This Row],[backers_count]],0)</f>
        <v>37.149310344827583</v>
      </c>
      <c r="R2109" s="15">
        <f t="shared" si="64"/>
        <v>41934.71056712963</v>
      </c>
      <c r="S2109" s="15">
        <f t="shared" si="65"/>
        <v>41955.752233796295</v>
      </c>
      <c r="T2109">
        <f>YEAR(Table1[[#This Row],[Date Created Conversion]])</f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8">
        <f>ROUND(Table1[[#This Row],[pledged]]/Table1[[#This Row],[goal]],2)</f>
        <v>1.07</v>
      </c>
      <c r="Q2110" s="10">
        <f>IFERROR(Table1[[#This Row],[pledged]]/Table1[[#This Row],[backers_count]],0)</f>
        <v>89.895287958115176</v>
      </c>
      <c r="R2110" s="15">
        <f t="shared" si="64"/>
        <v>41135.175694444442</v>
      </c>
      <c r="S2110" s="15">
        <f t="shared" si="65"/>
        <v>41162.163194444445</v>
      </c>
      <c r="T2110">
        <f>YEAR(Table1[[#This Row],[Date Created Conversion]])</f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8">
        <f>ROUND(Table1[[#This Row],[pledged]]/Table1[[#This Row],[goal]],2)</f>
        <v>1.07</v>
      </c>
      <c r="Q2111" s="10">
        <f>IFERROR(Table1[[#This Row],[pledged]]/Table1[[#This Row],[backers_count]],0)</f>
        <v>106.52500000000001</v>
      </c>
      <c r="R2111" s="15">
        <f t="shared" si="64"/>
        <v>42160.708530092597</v>
      </c>
      <c r="S2111" s="15">
        <f t="shared" si="65"/>
        <v>42190.708530092597</v>
      </c>
      <c r="T2111">
        <f>YEAR(Table1[[#This Row],[Date Created Conversion]])</f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8">
        <f>ROUND(Table1[[#This Row],[pledged]]/Table1[[#This Row],[goal]],2)</f>
        <v>1</v>
      </c>
      <c r="Q2112" s="10">
        <f>IFERROR(Table1[[#This Row],[pledged]]/Table1[[#This Row],[backers_count]],0)</f>
        <v>52.815789473684212</v>
      </c>
      <c r="R2112" s="15">
        <f t="shared" si="64"/>
        <v>41759.670937499999</v>
      </c>
      <c r="S2112" s="15">
        <f t="shared" si="65"/>
        <v>41787.207638888889</v>
      </c>
      <c r="T2112">
        <f>YEAR(Table1[[#This Row],[Date Created Conversion]])</f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8">
        <f>ROUND(Table1[[#This Row],[pledged]]/Table1[[#This Row],[goal]],2)</f>
        <v>1.07</v>
      </c>
      <c r="Q2113" s="10">
        <f>IFERROR(Table1[[#This Row],[pledged]]/Table1[[#This Row],[backers_count]],0)</f>
        <v>54.615384615384613</v>
      </c>
      <c r="R2113" s="15">
        <f t="shared" si="64"/>
        <v>40703.197048611109</v>
      </c>
      <c r="S2113" s="15">
        <f t="shared" si="65"/>
        <v>40770.041666666664</v>
      </c>
      <c r="T2113">
        <f>YEAR(Table1[[#This Row],[Date Created Conversion]])</f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8">
        <f>ROUND(Table1[[#This Row],[pledged]]/Table1[[#This Row],[goal]],2)</f>
        <v>1</v>
      </c>
      <c r="Q2114" s="10">
        <f>IFERROR(Table1[[#This Row],[pledged]]/Table1[[#This Row],[backers_count]],0)</f>
        <v>27.272727272727273</v>
      </c>
      <c r="R2114" s="15">
        <f t="shared" ref="R2114:R2177" si="66">(((J2114/60)/60)/24)+DATE(1970,1,1)</f>
        <v>41365.928159722222</v>
      </c>
      <c r="S2114" s="15">
        <f t="shared" ref="S2114:S2177" si="67">(((I2114/60)/60)/24)+DATE(1970,1,1)</f>
        <v>41379.928159722222</v>
      </c>
      <c r="T2114">
        <f>YEAR(Table1[[#This Row],[Date Created Conversion]])</f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8">
        <f>ROUND(Table1[[#This Row],[pledged]]/Table1[[#This Row],[goal]],2)</f>
        <v>1.05</v>
      </c>
      <c r="Q2115" s="10">
        <f>IFERROR(Table1[[#This Row],[pledged]]/Table1[[#This Row],[backers_count]],0)</f>
        <v>68.598130841121488</v>
      </c>
      <c r="R2115" s="15">
        <f t="shared" si="66"/>
        <v>41870.86546296296</v>
      </c>
      <c r="S2115" s="15">
        <f t="shared" si="67"/>
        <v>41905.86546296296</v>
      </c>
      <c r="T2115">
        <f>YEAR(Table1[[#This Row],[Date Created Conversion]])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8">
        <f>ROUND(Table1[[#This Row],[pledged]]/Table1[[#This Row],[goal]],2)</f>
        <v>1.05</v>
      </c>
      <c r="Q2116" s="10">
        <f>IFERROR(Table1[[#This Row],[pledged]]/Table1[[#This Row],[backers_count]],0)</f>
        <v>35.612244897959187</v>
      </c>
      <c r="R2116" s="15">
        <f t="shared" si="66"/>
        <v>40458.815625000003</v>
      </c>
      <c r="S2116" s="15">
        <f t="shared" si="67"/>
        <v>40521.207638888889</v>
      </c>
      <c r="T2116">
        <f>YEAR(Table1[[#This Row],[Date Created Conversion]])</f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8">
        <f>ROUND(Table1[[#This Row],[pledged]]/Table1[[#This Row],[goal]],2)</f>
        <v>2.2599999999999998</v>
      </c>
      <c r="Q2117" s="10">
        <f>IFERROR(Table1[[#This Row],[pledged]]/Table1[[#This Row],[backers_count]],0)</f>
        <v>94.027777777777771</v>
      </c>
      <c r="R2117" s="15">
        <f t="shared" si="66"/>
        <v>40564.081030092595</v>
      </c>
      <c r="S2117" s="15">
        <f t="shared" si="67"/>
        <v>40594.081030092595</v>
      </c>
      <c r="T2117">
        <f>YEAR(Table1[[#This Row],[Date Created Conversion]])</f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8">
        <f>ROUND(Table1[[#This Row],[pledged]]/Table1[[#This Row],[goal]],2)</f>
        <v>1.01</v>
      </c>
      <c r="Q2118" s="10">
        <f>IFERROR(Table1[[#This Row],[pledged]]/Table1[[#This Row],[backers_count]],0)</f>
        <v>526.45652173913038</v>
      </c>
      <c r="R2118" s="15">
        <f t="shared" si="66"/>
        <v>41136.777812500004</v>
      </c>
      <c r="S2118" s="15">
        <f t="shared" si="67"/>
        <v>41184.777812500004</v>
      </c>
      <c r="T2118">
        <f>YEAR(Table1[[#This Row],[Date Created Conversion]])</f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8">
        <f>ROUND(Table1[[#This Row],[pledged]]/Table1[[#This Row],[goal]],2)</f>
        <v>1.48</v>
      </c>
      <c r="Q2119" s="10">
        <f>IFERROR(Table1[[#This Row],[pledged]]/Table1[[#This Row],[backers_count]],0)</f>
        <v>50.657142857142858</v>
      </c>
      <c r="R2119" s="15">
        <f t="shared" si="66"/>
        <v>42290.059594907405</v>
      </c>
      <c r="S2119" s="15">
        <f t="shared" si="67"/>
        <v>42304.207638888889</v>
      </c>
      <c r="T2119">
        <f>YEAR(Table1[[#This Row],[Date Created Conversion]])</f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8">
        <f>ROUND(Table1[[#This Row],[pledged]]/Table1[[#This Row],[goal]],2)</f>
        <v>1.35</v>
      </c>
      <c r="Q2120" s="10">
        <f>IFERROR(Table1[[#This Row],[pledged]]/Table1[[#This Row],[backers_count]],0)</f>
        <v>79.182941176470578</v>
      </c>
      <c r="R2120" s="15">
        <f t="shared" si="66"/>
        <v>40718.839537037034</v>
      </c>
      <c r="S2120" s="15">
        <f t="shared" si="67"/>
        <v>40748.839537037034</v>
      </c>
      <c r="T2120">
        <f>YEAR(Table1[[#This Row],[Date Created Conversion]])</f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8">
        <f>ROUND(Table1[[#This Row],[pledged]]/Table1[[#This Row],[goal]],2)</f>
        <v>1.01</v>
      </c>
      <c r="Q2121" s="10">
        <f>IFERROR(Table1[[#This Row],[pledged]]/Table1[[#This Row],[backers_count]],0)</f>
        <v>91.590909090909093</v>
      </c>
      <c r="R2121" s="15">
        <f t="shared" si="66"/>
        <v>41107.130150462966</v>
      </c>
      <c r="S2121" s="15">
        <f t="shared" si="67"/>
        <v>41137.130150462966</v>
      </c>
      <c r="T2121">
        <f>YEAR(Table1[[#This Row],[Date Created Conversion]])</f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8">
        <f>ROUND(Table1[[#This Row],[pledged]]/Table1[[#This Row],[goal]],2)</f>
        <v>1.01</v>
      </c>
      <c r="Q2122" s="10">
        <f>IFERROR(Table1[[#This Row],[pledged]]/Table1[[#This Row],[backers_count]],0)</f>
        <v>116.96275362318841</v>
      </c>
      <c r="R2122" s="15">
        <f t="shared" si="66"/>
        <v>41591.964537037034</v>
      </c>
      <c r="S2122" s="15">
        <f t="shared" si="67"/>
        <v>41640.964537037034</v>
      </c>
      <c r="T2122">
        <f>YEAR(Table1[[#This Row],[Date Created Conversion]])</f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8">
        <f>ROUND(Table1[[#This Row],[pledged]]/Table1[[#This Row],[goal]],2)</f>
        <v>0.01</v>
      </c>
      <c r="Q2123" s="10">
        <f>IFERROR(Table1[[#This Row],[pledged]]/Table1[[#This Row],[backers_count]],0)</f>
        <v>28.4</v>
      </c>
      <c r="R2123" s="15">
        <f t="shared" si="66"/>
        <v>42716.7424537037</v>
      </c>
      <c r="S2123" s="15">
        <f t="shared" si="67"/>
        <v>42746.7424537037</v>
      </c>
      <c r="T2123">
        <f>YEAR(Table1[[#This Row],[Date Created Conversion]])</f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8">
        <f>ROUND(Table1[[#This Row],[pledged]]/Table1[[#This Row],[goal]],2)</f>
        <v>0</v>
      </c>
      <c r="Q2124" s="10">
        <f>IFERROR(Table1[[#This Row],[pledged]]/Table1[[#This Row],[backers_count]],0)</f>
        <v>103.33333333333333</v>
      </c>
      <c r="R2124" s="15">
        <f t="shared" si="66"/>
        <v>42712.300567129627</v>
      </c>
      <c r="S2124" s="15">
        <f t="shared" si="67"/>
        <v>42742.300567129627</v>
      </c>
      <c r="T2124">
        <f>YEAR(Table1[[#This Row],[Date Created Conversion]])</f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8">
        <f>ROUND(Table1[[#This Row],[pledged]]/Table1[[#This Row],[goal]],2)</f>
        <v>0.1</v>
      </c>
      <c r="Q2125" s="10">
        <f>IFERROR(Table1[[#This Row],[pledged]]/Table1[[#This Row],[backers_count]],0)</f>
        <v>10</v>
      </c>
      <c r="R2125" s="15">
        <f t="shared" si="66"/>
        <v>40198.424849537041</v>
      </c>
      <c r="S2125" s="15">
        <f t="shared" si="67"/>
        <v>40252.290972222225</v>
      </c>
      <c r="T2125">
        <f>YEAR(Table1[[#This Row],[Date Created Conversion]])</f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8">
        <f>ROUND(Table1[[#This Row],[pledged]]/Table1[[#This Row],[goal]],2)</f>
        <v>0.1</v>
      </c>
      <c r="Q2126" s="10">
        <f>IFERROR(Table1[[#This Row],[pledged]]/Table1[[#This Row],[backers_count]],0)</f>
        <v>23</v>
      </c>
      <c r="R2126" s="15">
        <f t="shared" si="66"/>
        <v>40464.028182870366</v>
      </c>
      <c r="S2126" s="15">
        <f t="shared" si="67"/>
        <v>40512.208333333336</v>
      </c>
      <c r="T2126">
        <f>YEAR(Table1[[#This Row],[Date Created Conversion]])</f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8">
        <f>ROUND(Table1[[#This Row],[pledged]]/Table1[[#This Row],[goal]],2)</f>
        <v>0.01</v>
      </c>
      <c r="Q2127" s="10">
        <f>IFERROR(Table1[[#This Row],[pledged]]/Table1[[#This Row],[backers_count]],0)</f>
        <v>31.555555555555557</v>
      </c>
      <c r="R2127" s="15">
        <f t="shared" si="66"/>
        <v>42191.023530092592</v>
      </c>
      <c r="S2127" s="15">
        <f t="shared" si="67"/>
        <v>42221.023530092592</v>
      </c>
      <c r="T2127">
        <f>YEAR(Table1[[#This Row],[Date Created Conversion]])</f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8">
        <f>ROUND(Table1[[#This Row],[pledged]]/Table1[[#This Row],[goal]],2)</f>
        <v>0</v>
      </c>
      <c r="Q2128" s="10">
        <f>IFERROR(Table1[[#This Row],[pledged]]/Table1[[#This Row],[backers_count]],0)</f>
        <v>5</v>
      </c>
      <c r="R2128" s="15">
        <f t="shared" si="66"/>
        <v>41951.973229166666</v>
      </c>
      <c r="S2128" s="15">
        <f t="shared" si="67"/>
        <v>41981.973229166666</v>
      </c>
      <c r="T2128">
        <f>YEAR(Table1[[#This Row],[Date Created Conversion]])</f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8">
        <f>ROUND(Table1[[#This Row],[pledged]]/Table1[[#This Row],[goal]],2)</f>
        <v>0.28999999999999998</v>
      </c>
      <c r="Q2129" s="10">
        <f>IFERROR(Table1[[#This Row],[pledged]]/Table1[[#This Row],[backers_count]],0)</f>
        <v>34.220338983050844</v>
      </c>
      <c r="R2129" s="15">
        <f t="shared" si="66"/>
        <v>42045.50535879629</v>
      </c>
      <c r="S2129" s="15">
        <f t="shared" si="67"/>
        <v>42075.463692129633</v>
      </c>
      <c r="T2129">
        <f>YEAR(Table1[[#This Row],[Date Created Conversion]])</f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8">
        <f>ROUND(Table1[[#This Row],[pledged]]/Table1[[#This Row],[goal]],2)</f>
        <v>0</v>
      </c>
      <c r="Q2130" s="10">
        <f>IFERROR(Table1[[#This Row],[pledged]]/Table1[[#This Row],[backers_count]],0)</f>
        <v>25</v>
      </c>
      <c r="R2130" s="15">
        <f t="shared" si="66"/>
        <v>41843.772789351853</v>
      </c>
      <c r="S2130" s="15">
        <f t="shared" si="67"/>
        <v>41903.772789351853</v>
      </c>
      <c r="T2130">
        <f>YEAR(Table1[[#This Row],[Date Created Conversion]])</f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8">
        <f>ROUND(Table1[[#This Row],[pledged]]/Table1[[#This Row],[goal]],2)</f>
        <v>0.12</v>
      </c>
      <c r="Q2131" s="10">
        <f>IFERROR(Table1[[#This Row],[pledged]]/Table1[[#This Row],[backers_count]],0)</f>
        <v>19.666666666666668</v>
      </c>
      <c r="R2131" s="15">
        <f t="shared" si="66"/>
        <v>42409.024305555555</v>
      </c>
      <c r="S2131" s="15">
        <f t="shared" si="67"/>
        <v>42439.024305555555</v>
      </c>
      <c r="T2131">
        <f>YEAR(Table1[[#This Row],[Date Created Conversion]])</f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8">
        <f>ROUND(Table1[[#This Row],[pledged]]/Table1[[#This Row],[goal]],2)</f>
        <v>0</v>
      </c>
      <c r="Q2132" s="10">
        <f>IFERROR(Table1[[#This Row],[pledged]]/Table1[[#This Row],[backers_count]],0)</f>
        <v>21.25</v>
      </c>
      <c r="R2132" s="15">
        <f t="shared" si="66"/>
        <v>41832.086377314816</v>
      </c>
      <c r="S2132" s="15">
        <f t="shared" si="67"/>
        <v>41867.086377314816</v>
      </c>
      <c r="T2132">
        <f>YEAR(Table1[[#This Row],[Date Created Conversion]])</f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8">
        <f>ROUND(Table1[[#This Row],[pledged]]/Table1[[#This Row],[goal]],2)</f>
        <v>0.05</v>
      </c>
      <c r="Q2133" s="10">
        <f>IFERROR(Table1[[#This Row],[pledged]]/Table1[[#This Row],[backers_count]],0)</f>
        <v>8.3333333333333339</v>
      </c>
      <c r="R2133" s="15">
        <f t="shared" si="66"/>
        <v>42167.207071759258</v>
      </c>
      <c r="S2133" s="15">
        <f t="shared" si="67"/>
        <v>42197.207071759258</v>
      </c>
      <c r="T2133">
        <f>YEAR(Table1[[#This Row],[Date Created Conversion]])</f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8">
        <f>ROUND(Table1[[#This Row],[pledged]]/Table1[[#This Row],[goal]],2)</f>
        <v>0.02</v>
      </c>
      <c r="Q2134" s="10">
        <f>IFERROR(Table1[[#This Row],[pledged]]/Table1[[#This Row],[backers_count]],0)</f>
        <v>21.34333333333333</v>
      </c>
      <c r="R2134" s="15">
        <f t="shared" si="66"/>
        <v>41643.487175925926</v>
      </c>
      <c r="S2134" s="15">
        <f t="shared" si="67"/>
        <v>41673.487175925926</v>
      </c>
      <c r="T2134">
        <f>YEAR(Table1[[#This Row],[Date Created Conversion]])</f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8">
        <f>ROUND(Table1[[#This Row],[pledged]]/Table1[[#This Row],[goal]],2)</f>
        <v>0.02</v>
      </c>
      <c r="Q2135" s="10">
        <f>IFERROR(Table1[[#This Row],[pledged]]/Table1[[#This Row],[backers_count]],0)</f>
        <v>5.333333333333333</v>
      </c>
      <c r="R2135" s="15">
        <f t="shared" si="66"/>
        <v>40619.097210648149</v>
      </c>
      <c r="S2135" s="15">
        <f t="shared" si="67"/>
        <v>40657.290972222225</v>
      </c>
      <c r="T2135">
        <f>YEAR(Table1[[#This Row],[Date Created Conversion]])</f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8">
        <f>ROUND(Table1[[#This Row],[pledged]]/Table1[[#This Row],[goal]],2)</f>
        <v>0.02</v>
      </c>
      <c r="Q2136" s="10">
        <f>IFERROR(Table1[[#This Row],[pledged]]/Table1[[#This Row],[backers_count]],0)</f>
        <v>34.666666666666664</v>
      </c>
      <c r="R2136" s="15">
        <f t="shared" si="66"/>
        <v>41361.886469907404</v>
      </c>
      <c r="S2136" s="15">
        <f t="shared" si="67"/>
        <v>41391.886469907404</v>
      </c>
      <c r="T2136">
        <f>YEAR(Table1[[#This Row],[Date Created Conversion]])</f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8">
        <f>ROUND(Table1[[#This Row],[pledged]]/Table1[[#This Row],[goal]],2)</f>
        <v>0.1</v>
      </c>
      <c r="Q2137" s="10">
        <f>IFERROR(Table1[[#This Row],[pledged]]/Table1[[#This Row],[backers_count]],0)</f>
        <v>21.727272727272727</v>
      </c>
      <c r="R2137" s="15">
        <f t="shared" si="66"/>
        <v>41156.963344907403</v>
      </c>
      <c r="S2137" s="15">
        <f t="shared" si="67"/>
        <v>41186.963344907403</v>
      </c>
      <c r="T2137">
        <f>YEAR(Table1[[#This Row],[Date Created Conversion]])</f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8">
        <f>ROUND(Table1[[#This Row],[pledged]]/Table1[[#This Row],[goal]],2)</f>
        <v>0</v>
      </c>
      <c r="Q2138" s="10">
        <f>IFERROR(Table1[[#This Row],[pledged]]/Table1[[#This Row],[backers_count]],0)</f>
        <v>11.922499999999999</v>
      </c>
      <c r="R2138" s="15">
        <f t="shared" si="66"/>
        <v>41536.509097222224</v>
      </c>
      <c r="S2138" s="15">
        <f t="shared" si="67"/>
        <v>41566.509097222224</v>
      </c>
      <c r="T2138">
        <f>YEAR(Table1[[#This Row],[Date Created Conversion]])</f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8">
        <f>ROUND(Table1[[#This Row],[pledged]]/Table1[[#This Row],[goal]],2)</f>
        <v>0.28000000000000003</v>
      </c>
      <c r="Q2139" s="10">
        <f>IFERROR(Table1[[#This Row],[pledged]]/Table1[[#This Row],[backers_count]],0)</f>
        <v>26.59737827715356</v>
      </c>
      <c r="R2139" s="15">
        <f t="shared" si="66"/>
        <v>41948.771168981482</v>
      </c>
      <c r="S2139" s="15">
        <f t="shared" si="67"/>
        <v>41978.771168981482</v>
      </c>
      <c r="T2139">
        <f>YEAR(Table1[[#This Row],[Date Created Conversion]])</f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8">
        <f>ROUND(Table1[[#This Row],[pledged]]/Table1[[#This Row],[goal]],2)</f>
        <v>0.13</v>
      </c>
      <c r="Q2140" s="10">
        <f>IFERROR(Table1[[#This Row],[pledged]]/Table1[[#This Row],[backers_count]],0)</f>
        <v>10.666666666666666</v>
      </c>
      <c r="R2140" s="15">
        <f t="shared" si="66"/>
        <v>41557.013182870374</v>
      </c>
      <c r="S2140" s="15">
        <f t="shared" si="67"/>
        <v>41587.054849537039</v>
      </c>
      <c r="T2140">
        <f>YEAR(Table1[[#This Row],[Date Created Conversion]])</f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8">
        <f>ROUND(Table1[[#This Row],[pledged]]/Table1[[#This Row],[goal]],2)</f>
        <v>0.05</v>
      </c>
      <c r="Q2141" s="10">
        <f>IFERROR(Table1[[#This Row],[pledged]]/Table1[[#This Row],[backers_count]],0)</f>
        <v>29.035714285714285</v>
      </c>
      <c r="R2141" s="15">
        <f t="shared" si="66"/>
        <v>42647.750092592592</v>
      </c>
      <c r="S2141" s="15">
        <f t="shared" si="67"/>
        <v>42677.750092592592</v>
      </c>
      <c r="T2141">
        <f>YEAR(Table1[[#This Row],[Date Created Conversion]])</f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8">
        <f>ROUND(Table1[[#This Row],[pledged]]/Table1[[#This Row],[goal]],2)</f>
        <v>0</v>
      </c>
      <c r="Q2142" s="10">
        <f>IFERROR(Table1[[#This Row],[pledged]]/Table1[[#This Row],[backers_count]],0)</f>
        <v>50.909090909090907</v>
      </c>
      <c r="R2142" s="15">
        <f t="shared" si="66"/>
        <v>41255.833611111113</v>
      </c>
      <c r="S2142" s="15">
        <f t="shared" si="67"/>
        <v>41285.833611111113</v>
      </c>
      <c r="T2142">
        <f>YEAR(Table1[[#This Row],[Date Created Conversion]])</f>
        <v>2012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8">
        <f>ROUND(Table1[[#This Row],[pledged]]/Table1[[#This Row],[goal]],2)</f>
        <v>0</v>
      </c>
      <c r="Q2143" s="10">
        <f>IFERROR(Table1[[#This Row],[pledged]]/Table1[[#This Row],[backers_count]],0)</f>
        <v>0</v>
      </c>
      <c r="R2143" s="15">
        <f t="shared" si="66"/>
        <v>41927.235636574071</v>
      </c>
      <c r="S2143" s="15">
        <f t="shared" si="67"/>
        <v>41957.277303240742</v>
      </c>
      <c r="T2143">
        <f>YEAR(Table1[[#This Row],[Date Created Conversion]])</f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8">
        <f>ROUND(Table1[[#This Row],[pledged]]/Table1[[#This Row],[goal]],2)</f>
        <v>0.06</v>
      </c>
      <c r="Q2144" s="10">
        <f>IFERROR(Table1[[#This Row],[pledged]]/Table1[[#This Row],[backers_count]],0)</f>
        <v>50.083333333333336</v>
      </c>
      <c r="R2144" s="15">
        <f t="shared" si="66"/>
        <v>42340.701504629629</v>
      </c>
      <c r="S2144" s="15">
        <f t="shared" si="67"/>
        <v>42368.701504629629</v>
      </c>
      <c r="T2144">
        <f>YEAR(Table1[[#This Row],[Date Created Conversion]])</f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8">
        <f>ROUND(Table1[[#This Row],[pledged]]/Table1[[#This Row],[goal]],2)</f>
        <v>0.11</v>
      </c>
      <c r="Q2145" s="10">
        <f>IFERROR(Table1[[#This Row],[pledged]]/Table1[[#This Row],[backers_count]],0)</f>
        <v>45</v>
      </c>
      <c r="R2145" s="15">
        <f t="shared" si="66"/>
        <v>40332.886712962965</v>
      </c>
      <c r="S2145" s="15">
        <f t="shared" si="67"/>
        <v>40380.791666666664</v>
      </c>
      <c r="T2145">
        <f>YEAR(Table1[[#This Row],[Date Created Conversion]])</f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8">
        <f>ROUND(Table1[[#This Row],[pledged]]/Table1[[#This Row],[goal]],2)</f>
        <v>0.02</v>
      </c>
      <c r="Q2146" s="10">
        <f>IFERROR(Table1[[#This Row],[pledged]]/Table1[[#This Row],[backers_count]],0)</f>
        <v>25.291666666666668</v>
      </c>
      <c r="R2146" s="15">
        <f t="shared" si="66"/>
        <v>41499.546759259261</v>
      </c>
      <c r="S2146" s="15">
        <f t="shared" si="67"/>
        <v>41531.546759259261</v>
      </c>
      <c r="T2146">
        <f>YEAR(Table1[[#This Row],[Date Created Conversion]])</f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8">
        <f>ROUND(Table1[[#This Row],[pledged]]/Table1[[#This Row],[goal]],2)</f>
        <v>0.3</v>
      </c>
      <c r="Q2147" s="10">
        <f>IFERROR(Table1[[#This Row],[pledged]]/Table1[[#This Row],[backers_count]],0)</f>
        <v>51.292134831460672</v>
      </c>
      <c r="R2147" s="15">
        <f t="shared" si="66"/>
        <v>41575.237430555557</v>
      </c>
      <c r="S2147" s="15">
        <f t="shared" si="67"/>
        <v>41605.279097222221</v>
      </c>
      <c r="T2147">
        <f>YEAR(Table1[[#This Row],[Date Created Conversion]])</f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8">
        <f>ROUND(Table1[[#This Row],[pledged]]/Table1[[#This Row],[goal]],2)</f>
        <v>0</v>
      </c>
      <c r="Q2148" s="10">
        <f>IFERROR(Table1[[#This Row],[pledged]]/Table1[[#This Row],[backers_count]],0)</f>
        <v>1</v>
      </c>
      <c r="R2148" s="15">
        <f t="shared" si="66"/>
        <v>42397.679513888885</v>
      </c>
      <c r="S2148" s="15">
        <f t="shared" si="67"/>
        <v>42411.679513888885</v>
      </c>
      <c r="T2148">
        <f>YEAR(Table1[[#This Row],[Date Created Conversion]])</f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8">
        <f>ROUND(Table1[[#This Row],[pledged]]/Table1[[#This Row],[goal]],2)</f>
        <v>0.01</v>
      </c>
      <c r="Q2149" s="10">
        <f>IFERROR(Table1[[#This Row],[pledged]]/Table1[[#This Row],[backers_count]],0)</f>
        <v>49.381818181818183</v>
      </c>
      <c r="R2149" s="15">
        <f t="shared" si="66"/>
        <v>41927.295694444445</v>
      </c>
      <c r="S2149" s="15">
        <f t="shared" si="67"/>
        <v>41959.337361111116</v>
      </c>
      <c r="T2149">
        <f>YEAR(Table1[[#This Row],[Date Created Conversion]])</f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8">
        <f>ROUND(Table1[[#This Row],[pledged]]/Table1[[#This Row],[goal]],2)</f>
        <v>0.02</v>
      </c>
      <c r="Q2150" s="10">
        <f>IFERROR(Table1[[#This Row],[pledged]]/Table1[[#This Row],[backers_count]],0)</f>
        <v>1</v>
      </c>
      <c r="R2150" s="15">
        <f t="shared" si="66"/>
        <v>42066.733587962968</v>
      </c>
      <c r="S2150" s="15">
        <f t="shared" si="67"/>
        <v>42096.691921296297</v>
      </c>
      <c r="T2150">
        <f>YEAR(Table1[[#This Row],[Date Created Conversion]])</f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8">
        <f>ROUND(Table1[[#This Row],[pledged]]/Table1[[#This Row],[goal]],2)</f>
        <v>0</v>
      </c>
      <c r="Q2151" s="10">
        <f>IFERROR(Table1[[#This Row],[pledged]]/Table1[[#This Row],[backers_count]],0)</f>
        <v>0</v>
      </c>
      <c r="R2151" s="15">
        <f t="shared" si="66"/>
        <v>40355.024953703702</v>
      </c>
      <c r="S2151" s="15">
        <f t="shared" si="67"/>
        <v>40390</v>
      </c>
      <c r="T2151">
        <f>YEAR(Table1[[#This Row],[Date Created Conversion]])</f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8">
        <f>ROUND(Table1[[#This Row],[pledged]]/Table1[[#This Row],[goal]],2)</f>
        <v>0.01</v>
      </c>
      <c r="Q2152" s="10">
        <f>IFERROR(Table1[[#This Row],[pledged]]/Table1[[#This Row],[backers_count]],0)</f>
        <v>101.25</v>
      </c>
      <c r="R2152" s="15">
        <f t="shared" si="66"/>
        <v>42534.284710648149</v>
      </c>
      <c r="S2152" s="15">
        <f t="shared" si="67"/>
        <v>42564.284710648149</v>
      </c>
      <c r="T2152">
        <f>YEAR(Table1[[#This Row],[Date Created Conversion]])</f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8">
        <f>ROUND(Table1[[#This Row],[pledged]]/Table1[[#This Row],[goal]],2)</f>
        <v>0</v>
      </c>
      <c r="Q2153" s="10">
        <f>IFERROR(Table1[[#This Row],[pledged]]/Table1[[#This Row],[backers_count]],0)</f>
        <v>19.666666666666668</v>
      </c>
      <c r="R2153" s="15">
        <f t="shared" si="66"/>
        <v>42520.847384259265</v>
      </c>
      <c r="S2153" s="15">
        <f t="shared" si="67"/>
        <v>42550.847384259265</v>
      </c>
      <c r="T2153">
        <f>YEAR(Table1[[#This Row],[Date Created Conversion]])</f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8">
        <f>ROUND(Table1[[#This Row],[pledged]]/Table1[[#This Row],[goal]],2)</f>
        <v>0</v>
      </c>
      <c r="Q2154" s="10">
        <f>IFERROR(Table1[[#This Row],[pledged]]/Table1[[#This Row],[backers_count]],0)</f>
        <v>12.5</v>
      </c>
      <c r="R2154" s="15">
        <f t="shared" si="66"/>
        <v>41683.832280092596</v>
      </c>
      <c r="S2154" s="15">
        <f t="shared" si="67"/>
        <v>41713.790613425925</v>
      </c>
      <c r="T2154">
        <f>YEAR(Table1[[#This Row],[Date Created Conversion]])</f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8">
        <f>ROUND(Table1[[#This Row],[pledged]]/Table1[[#This Row],[goal]],2)</f>
        <v>0</v>
      </c>
      <c r="Q2155" s="10">
        <f>IFERROR(Table1[[#This Row],[pledged]]/Table1[[#This Row],[backers_count]],0)</f>
        <v>8.5</v>
      </c>
      <c r="R2155" s="15">
        <f t="shared" si="66"/>
        <v>41974.911087962959</v>
      </c>
      <c r="S2155" s="15">
        <f t="shared" si="67"/>
        <v>42014.332638888889</v>
      </c>
      <c r="T2155">
        <f>YEAR(Table1[[#This Row],[Date Created Conversion]])</f>
        <v>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8">
        <f>ROUND(Table1[[#This Row],[pledged]]/Table1[[#This Row],[goal]],2)</f>
        <v>0.01</v>
      </c>
      <c r="Q2156" s="10">
        <f>IFERROR(Table1[[#This Row],[pledged]]/Table1[[#This Row],[backers_count]],0)</f>
        <v>1</v>
      </c>
      <c r="R2156" s="15">
        <f t="shared" si="66"/>
        <v>41647.632256944446</v>
      </c>
      <c r="S2156" s="15">
        <f t="shared" si="67"/>
        <v>41667.632256944446</v>
      </c>
      <c r="T2156">
        <f>YEAR(Table1[[#This Row],[Date Created Conversion]])</f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8">
        <f>ROUND(Table1[[#This Row],[pledged]]/Table1[[#This Row],[goal]],2)</f>
        <v>0.02</v>
      </c>
      <c r="Q2157" s="10">
        <f>IFERROR(Table1[[#This Row],[pledged]]/Table1[[#This Row],[backers_count]],0)</f>
        <v>23</v>
      </c>
      <c r="R2157" s="15">
        <f t="shared" si="66"/>
        <v>42430.747511574074</v>
      </c>
      <c r="S2157" s="15">
        <f t="shared" si="67"/>
        <v>42460.70584490741</v>
      </c>
      <c r="T2157">
        <f>YEAR(Table1[[#This Row],[Date Created Conversion]])</f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8">
        <f>ROUND(Table1[[#This Row],[pledged]]/Table1[[#This Row],[goal]],2)</f>
        <v>0.03</v>
      </c>
      <c r="Q2158" s="10">
        <f>IFERROR(Table1[[#This Row],[pledged]]/Table1[[#This Row],[backers_count]],0)</f>
        <v>17.987951807228917</v>
      </c>
      <c r="R2158" s="15">
        <f t="shared" si="66"/>
        <v>41488.85423611111</v>
      </c>
      <c r="S2158" s="15">
        <f t="shared" si="67"/>
        <v>41533.85423611111</v>
      </c>
      <c r="T2158">
        <f>YEAR(Table1[[#This Row],[Date Created Conversion]])</f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8">
        <f>ROUND(Table1[[#This Row],[pledged]]/Table1[[#This Row],[goal]],2)</f>
        <v>0.28000000000000003</v>
      </c>
      <c r="Q2159" s="10">
        <f>IFERROR(Table1[[#This Row],[pledged]]/Table1[[#This Row],[backers_count]],0)</f>
        <v>370.94736842105266</v>
      </c>
      <c r="R2159" s="15">
        <f t="shared" si="66"/>
        <v>42694.98128472222</v>
      </c>
      <c r="S2159" s="15">
        <f t="shared" si="67"/>
        <v>42727.332638888889</v>
      </c>
      <c r="T2159">
        <f>YEAR(Table1[[#This Row],[Date Created Conversion]])</f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8">
        <f>ROUND(Table1[[#This Row],[pledged]]/Table1[[#This Row],[goal]],2)</f>
        <v>7.0000000000000007E-2</v>
      </c>
      <c r="Q2160" s="10">
        <f>IFERROR(Table1[[#This Row],[pledged]]/Table1[[#This Row],[backers_count]],0)</f>
        <v>63.569485530546629</v>
      </c>
      <c r="R2160" s="15">
        <f t="shared" si="66"/>
        <v>41264.853865740741</v>
      </c>
      <c r="S2160" s="15">
        <f t="shared" si="67"/>
        <v>41309.853865740741</v>
      </c>
      <c r="T2160">
        <f>YEAR(Table1[[#This Row],[Date Created Conversion]])</f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8">
        <f>ROUND(Table1[[#This Row],[pledged]]/Table1[[#This Row],[goal]],2)</f>
        <v>0.01</v>
      </c>
      <c r="Q2161" s="10">
        <f>IFERROR(Table1[[#This Row],[pledged]]/Table1[[#This Row],[backers_count]],0)</f>
        <v>13</v>
      </c>
      <c r="R2161" s="15">
        <f t="shared" si="66"/>
        <v>40710.731180555551</v>
      </c>
      <c r="S2161" s="15">
        <f t="shared" si="67"/>
        <v>40740.731180555551</v>
      </c>
      <c r="T2161">
        <f>YEAR(Table1[[#This Row],[Date Created Conversion]])</f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8">
        <f>ROUND(Table1[[#This Row],[pledged]]/Table1[[#This Row],[goal]],2)</f>
        <v>0.01</v>
      </c>
      <c r="Q2162" s="10">
        <f>IFERROR(Table1[[#This Row],[pledged]]/Table1[[#This Row],[backers_count]],0)</f>
        <v>5.3125</v>
      </c>
      <c r="R2162" s="15">
        <f t="shared" si="66"/>
        <v>41018.711863425924</v>
      </c>
      <c r="S2162" s="15">
        <f t="shared" si="67"/>
        <v>41048.711863425924</v>
      </c>
      <c r="T2162">
        <f>YEAR(Table1[[#This Row],[Date Created Conversion]])</f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8">
        <f>ROUND(Table1[[#This Row],[pledged]]/Table1[[#This Row],[goal]],2)</f>
        <v>1.1599999999999999</v>
      </c>
      <c r="Q2163" s="10">
        <f>IFERROR(Table1[[#This Row],[pledged]]/Table1[[#This Row],[backers_count]],0)</f>
        <v>35.615384615384613</v>
      </c>
      <c r="R2163" s="15">
        <f t="shared" si="66"/>
        <v>42240.852534722217</v>
      </c>
      <c r="S2163" s="15">
        <f t="shared" si="67"/>
        <v>42270.852534722217</v>
      </c>
      <c r="T2163">
        <f>YEAR(Table1[[#This Row],[Date Created Conversion]])</f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8">
        <f>ROUND(Table1[[#This Row],[pledged]]/Table1[[#This Row],[goal]],2)</f>
        <v>1.1200000000000001</v>
      </c>
      <c r="Q2164" s="10">
        <f>IFERROR(Table1[[#This Row],[pledged]]/Table1[[#This Row],[backers_count]],0)</f>
        <v>87.103448275862064</v>
      </c>
      <c r="R2164" s="15">
        <f t="shared" si="66"/>
        <v>41813.766099537039</v>
      </c>
      <c r="S2164" s="15">
        <f t="shared" si="67"/>
        <v>41844.766099537039</v>
      </c>
      <c r="T2164">
        <f>YEAR(Table1[[#This Row],[Date Created Conversion]])</f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8">
        <f>ROUND(Table1[[#This Row],[pledged]]/Table1[[#This Row],[goal]],2)</f>
        <v>1.32</v>
      </c>
      <c r="Q2165" s="10">
        <f>IFERROR(Table1[[#This Row],[pledged]]/Table1[[#This Row],[backers_count]],0)</f>
        <v>75.11363636363636</v>
      </c>
      <c r="R2165" s="15">
        <f t="shared" si="66"/>
        <v>42111.899537037039</v>
      </c>
      <c r="S2165" s="15">
        <f t="shared" si="67"/>
        <v>42163.159722222219</v>
      </c>
      <c r="T2165">
        <f>YEAR(Table1[[#This Row],[Date Created Conversion]])</f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8">
        <f>ROUND(Table1[[#This Row],[pledged]]/Table1[[#This Row],[goal]],2)</f>
        <v>1.03</v>
      </c>
      <c r="Q2166" s="10">
        <f>IFERROR(Table1[[#This Row],[pledged]]/Table1[[#This Row],[backers_count]],0)</f>
        <v>68.01204819277109</v>
      </c>
      <c r="R2166" s="15">
        <f t="shared" si="66"/>
        <v>42515.71775462963</v>
      </c>
      <c r="S2166" s="15">
        <f t="shared" si="67"/>
        <v>42546.165972222225</v>
      </c>
      <c r="T2166">
        <f>YEAR(Table1[[#This Row],[Date Created Conversion]])</f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8">
        <f>ROUND(Table1[[#This Row],[pledged]]/Table1[[#This Row],[goal]],2)</f>
        <v>1.39</v>
      </c>
      <c r="Q2167" s="10">
        <f>IFERROR(Table1[[#This Row],[pledged]]/Table1[[#This Row],[backers_count]],0)</f>
        <v>29.623931623931625</v>
      </c>
      <c r="R2167" s="15">
        <f t="shared" si="66"/>
        <v>42438.667071759264</v>
      </c>
      <c r="S2167" s="15">
        <f t="shared" si="67"/>
        <v>42468.625405092593</v>
      </c>
      <c r="T2167">
        <f>YEAR(Table1[[#This Row],[Date Created Conversion]])</f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8">
        <f>ROUND(Table1[[#This Row],[pledged]]/Table1[[#This Row],[goal]],2)</f>
        <v>1.47</v>
      </c>
      <c r="Q2168" s="10">
        <f>IFERROR(Table1[[#This Row],[pledged]]/Table1[[#This Row],[backers_count]],0)</f>
        <v>91.625</v>
      </c>
      <c r="R2168" s="15">
        <f t="shared" si="66"/>
        <v>41933.838171296295</v>
      </c>
      <c r="S2168" s="15">
        <f t="shared" si="67"/>
        <v>41978.879837962959</v>
      </c>
      <c r="T2168">
        <f>YEAR(Table1[[#This Row],[Date Created Conversion]])</f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8">
        <f>ROUND(Table1[[#This Row],[pledged]]/Table1[[#This Row],[goal]],2)</f>
        <v>1.2</v>
      </c>
      <c r="Q2169" s="10">
        <f>IFERROR(Table1[[#This Row],[pledged]]/Table1[[#This Row],[backers_count]],0)</f>
        <v>22.5</v>
      </c>
      <c r="R2169" s="15">
        <f t="shared" si="66"/>
        <v>41153.066400462965</v>
      </c>
      <c r="S2169" s="15">
        <f t="shared" si="67"/>
        <v>41167.066400462965</v>
      </c>
      <c r="T2169">
        <f>YEAR(Table1[[#This Row],[Date Created Conversion]])</f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8">
        <f>ROUND(Table1[[#This Row],[pledged]]/Table1[[#This Row],[goal]],2)</f>
        <v>1.22</v>
      </c>
      <c r="Q2170" s="10">
        <f>IFERROR(Table1[[#This Row],[pledged]]/Table1[[#This Row],[backers_count]],0)</f>
        <v>64.366735294117646</v>
      </c>
      <c r="R2170" s="15">
        <f t="shared" si="66"/>
        <v>42745.600243055553</v>
      </c>
      <c r="S2170" s="15">
        <f t="shared" si="67"/>
        <v>42776.208333333328</v>
      </c>
      <c r="T2170">
        <f>YEAR(Table1[[#This Row],[Date Created Conversion]])</f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8">
        <f>ROUND(Table1[[#This Row],[pledged]]/Table1[[#This Row],[goal]],2)</f>
        <v>1</v>
      </c>
      <c r="Q2171" s="10">
        <f>IFERROR(Table1[[#This Row],[pledged]]/Table1[[#This Row],[backers_count]],0)</f>
        <v>21.857142857142858</v>
      </c>
      <c r="R2171" s="15">
        <f t="shared" si="66"/>
        <v>42793.700821759259</v>
      </c>
      <c r="S2171" s="15">
        <f t="shared" si="67"/>
        <v>42796.700821759259</v>
      </c>
      <c r="T2171">
        <f>YEAR(Table1[[#This Row],[Date Created Conversion]])</f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8">
        <f>ROUND(Table1[[#This Row],[pledged]]/Table1[[#This Row],[goal]],2)</f>
        <v>1.81</v>
      </c>
      <c r="Q2172" s="10">
        <f>IFERROR(Table1[[#This Row],[pledged]]/Table1[[#This Row],[backers_count]],0)</f>
        <v>33.315789473684212</v>
      </c>
      <c r="R2172" s="15">
        <f t="shared" si="66"/>
        <v>42198.750254629631</v>
      </c>
      <c r="S2172" s="15">
        <f t="shared" si="67"/>
        <v>42238.750254629631</v>
      </c>
      <c r="T2172">
        <f>YEAR(Table1[[#This Row],[Date Created Conversion]])</f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8">
        <f>ROUND(Table1[[#This Row],[pledged]]/Table1[[#This Row],[goal]],2)</f>
        <v>1.06</v>
      </c>
      <c r="Q2173" s="10">
        <f>IFERROR(Table1[[#This Row],[pledged]]/Table1[[#This Row],[backers_count]],0)</f>
        <v>90.276595744680847</v>
      </c>
      <c r="R2173" s="15">
        <f t="shared" si="66"/>
        <v>42141.95711805555</v>
      </c>
      <c r="S2173" s="15">
        <f t="shared" si="67"/>
        <v>42177.208333333328</v>
      </c>
      <c r="T2173">
        <f>YEAR(Table1[[#This Row],[Date Created Conversion]])</f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8">
        <f>ROUND(Table1[[#This Row],[pledged]]/Table1[[#This Row],[goal]],2)</f>
        <v>1</v>
      </c>
      <c r="Q2174" s="10">
        <f>IFERROR(Table1[[#This Row],[pledged]]/Table1[[#This Row],[backers_count]],0)</f>
        <v>76.92307692307692</v>
      </c>
      <c r="R2174" s="15">
        <f t="shared" si="66"/>
        <v>42082.580092592587</v>
      </c>
      <c r="S2174" s="15">
        <f t="shared" si="67"/>
        <v>42112.580092592587</v>
      </c>
      <c r="T2174">
        <f>YEAR(Table1[[#This Row],[Date Created Conversion]])</f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8">
        <f>ROUND(Table1[[#This Row],[pledged]]/Table1[[#This Row],[goal]],2)</f>
        <v>1.27</v>
      </c>
      <c r="Q2175" s="10">
        <f>IFERROR(Table1[[#This Row],[pledged]]/Table1[[#This Row],[backers_count]],0)</f>
        <v>59.233333333333334</v>
      </c>
      <c r="R2175" s="15">
        <f t="shared" si="66"/>
        <v>41495.692627314813</v>
      </c>
      <c r="S2175" s="15">
        <f t="shared" si="67"/>
        <v>41527.165972222225</v>
      </c>
      <c r="T2175">
        <f>YEAR(Table1[[#This Row],[Date Created Conversion]])</f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8">
        <f>ROUND(Table1[[#This Row],[pledged]]/Table1[[#This Row],[goal]],2)</f>
        <v>1.03</v>
      </c>
      <c r="Q2176" s="10">
        <f>IFERROR(Table1[[#This Row],[pledged]]/Table1[[#This Row],[backers_count]],0)</f>
        <v>65.38095238095238</v>
      </c>
      <c r="R2176" s="15">
        <f t="shared" si="66"/>
        <v>42465.542905092589</v>
      </c>
      <c r="S2176" s="15">
        <f t="shared" si="67"/>
        <v>42495.542905092589</v>
      </c>
      <c r="T2176">
        <f>YEAR(Table1[[#This Row],[Date Created Conversion]])</f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8">
        <f>ROUND(Table1[[#This Row],[pledged]]/Table1[[#This Row],[goal]],2)</f>
        <v>2.5</v>
      </c>
      <c r="Q2177" s="10">
        <f>IFERROR(Table1[[#This Row],[pledged]]/Table1[[#This Row],[backers_count]],0)</f>
        <v>67.307692307692307</v>
      </c>
      <c r="R2177" s="15">
        <f t="shared" si="66"/>
        <v>42565.009097222224</v>
      </c>
      <c r="S2177" s="15">
        <f t="shared" si="67"/>
        <v>42572.009097222224</v>
      </c>
      <c r="T2177">
        <f>YEAR(Table1[[#This Row],[Date Created Conversion]])</f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8">
        <f>ROUND(Table1[[#This Row],[pledged]]/Table1[[#This Row],[goal]],2)</f>
        <v>1.26</v>
      </c>
      <c r="Q2178" s="10">
        <f>IFERROR(Table1[[#This Row],[pledged]]/Table1[[#This Row],[backers_count]],0)</f>
        <v>88.74647887323944</v>
      </c>
      <c r="R2178" s="15">
        <f t="shared" ref="R2178:R2241" si="68">(((J2178/60)/60)/24)+DATE(1970,1,1)</f>
        <v>42096.633206018523</v>
      </c>
      <c r="S2178" s="15">
        <f t="shared" ref="S2178:S2241" si="69">(((I2178/60)/60)/24)+DATE(1970,1,1)</f>
        <v>42126.633206018523</v>
      </c>
      <c r="T2178">
        <f>YEAR(Table1[[#This Row],[Date Created Conversion]])</f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8">
        <f>ROUND(Table1[[#This Row],[pledged]]/Table1[[#This Row],[goal]],2)</f>
        <v>1</v>
      </c>
      <c r="Q2179" s="10">
        <f>IFERROR(Table1[[#This Row],[pledged]]/Table1[[#This Row],[backers_count]],0)</f>
        <v>65.868421052631575</v>
      </c>
      <c r="R2179" s="15">
        <f t="shared" si="68"/>
        <v>42502.250775462962</v>
      </c>
      <c r="S2179" s="15">
        <f t="shared" si="69"/>
        <v>42527.250775462962</v>
      </c>
      <c r="T2179">
        <f>YEAR(Table1[[#This Row],[Date Created Conversion]])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8">
        <f>ROUND(Table1[[#This Row],[pledged]]/Table1[[#This Row],[goal]],2)</f>
        <v>1.39</v>
      </c>
      <c r="Q2180" s="10">
        <f>IFERROR(Table1[[#This Row],[pledged]]/Table1[[#This Row],[backers_count]],0)</f>
        <v>40.349243306169967</v>
      </c>
      <c r="R2180" s="15">
        <f t="shared" si="68"/>
        <v>42723.63653935185</v>
      </c>
      <c r="S2180" s="15">
        <f t="shared" si="69"/>
        <v>42753.63653935185</v>
      </c>
      <c r="T2180">
        <f>YEAR(Table1[[#This Row],[Date Created Conversion]])</f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8">
        <f>ROUND(Table1[[#This Row],[pledged]]/Table1[[#This Row],[goal]],2)</f>
        <v>1.61</v>
      </c>
      <c r="Q2181" s="10">
        <f>IFERROR(Table1[[#This Row],[pledged]]/Table1[[#This Row],[backers_count]],0)</f>
        <v>76.857142857142861</v>
      </c>
      <c r="R2181" s="15">
        <f t="shared" si="68"/>
        <v>42075.171203703707</v>
      </c>
      <c r="S2181" s="15">
        <f t="shared" si="69"/>
        <v>42105.171203703707</v>
      </c>
      <c r="T2181">
        <f>YEAR(Table1[[#This Row],[Date Created Conversion]])</f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8">
        <f>ROUND(Table1[[#This Row],[pledged]]/Table1[[#This Row],[goal]],2)</f>
        <v>1.07</v>
      </c>
      <c r="Q2182" s="10">
        <f>IFERROR(Table1[[#This Row],[pledged]]/Table1[[#This Row],[backers_count]],0)</f>
        <v>68.707820512820518</v>
      </c>
      <c r="R2182" s="15">
        <f t="shared" si="68"/>
        <v>42279.669768518521</v>
      </c>
      <c r="S2182" s="15">
        <f t="shared" si="69"/>
        <v>42321.711435185185</v>
      </c>
      <c r="T2182">
        <f>YEAR(Table1[[#This Row],[Date Created Conversion]])</f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8">
        <f>ROUND(Table1[[#This Row],[pledged]]/Table1[[#This Row],[goal]],2)</f>
        <v>1.53</v>
      </c>
      <c r="Q2183" s="10">
        <f>IFERROR(Table1[[#This Row],[pledged]]/Table1[[#This Row],[backers_count]],0)</f>
        <v>57.773584905660378</v>
      </c>
      <c r="R2183" s="15">
        <f t="shared" si="68"/>
        <v>42773.005243055552</v>
      </c>
      <c r="S2183" s="15">
        <f t="shared" si="69"/>
        <v>42787.005243055552</v>
      </c>
      <c r="T2183">
        <f>YEAR(Table1[[#This Row],[Date Created Conversion]])</f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8">
        <f>ROUND(Table1[[#This Row],[pledged]]/Table1[[#This Row],[goal]],2)</f>
        <v>5.24</v>
      </c>
      <c r="Q2184" s="10">
        <f>IFERROR(Table1[[#This Row],[pledged]]/Table1[[#This Row],[backers_count]],0)</f>
        <v>44.171348314606739</v>
      </c>
      <c r="R2184" s="15">
        <f t="shared" si="68"/>
        <v>41879.900752314818</v>
      </c>
      <c r="S2184" s="15">
        <f t="shared" si="69"/>
        <v>41914.900752314818</v>
      </c>
      <c r="T2184">
        <f>YEAR(Table1[[#This Row],[Date Created Conversion]])</f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8">
        <f>ROUND(Table1[[#This Row],[pledged]]/Table1[[#This Row],[goal]],2)</f>
        <v>4.8899999999999997</v>
      </c>
      <c r="Q2185" s="10">
        <f>IFERROR(Table1[[#This Row],[pledged]]/Table1[[#This Row],[backers_count]],0)</f>
        <v>31.566308243727597</v>
      </c>
      <c r="R2185" s="15">
        <f t="shared" si="68"/>
        <v>42745.365474537044</v>
      </c>
      <c r="S2185" s="15">
        <f t="shared" si="69"/>
        <v>42775.208333333328</v>
      </c>
      <c r="T2185">
        <f>YEAR(Table1[[#This Row],[Date Created Conversion]])</f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8">
        <f>ROUND(Table1[[#This Row],[pledged]]/Table1[[#This Row],[goal]],2)</f>
        <v>2.85</v>
      </c>
      <c r="Q2186" s="10">
        <f>IFERROR(Table1[[#This Row],[pledged]]/Table1[[#This Row],[backers_count]],0)</f>
        <v>107.04511278195488</v>
      </c>
      <c r="R2186" s="15">
        <f t="shared" si="68"/>
        <v>42380.690289351856</v>
      </c>
      <c r="S2186" s="15">
        <f t="shared" si="69"/>
        <v>42394.666666666672</v>
      </c>
      <c r="T2186">
        <f>YEAR(Table1[[#This Row],[Date Created Conversion]])</f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8">
        <f>ROUND(Table1[[#This Row],[pledged]]/Table1[[#This Row],[goal]],2)</f>
        <v>18.57</v>
      </c>
      <c r="Q2187" s="10">
        <f>IFERROR(Table1[[#This Row],[pledged]]/Table1[[#This Row],[backers_count]],0)</f>
        <v>149.03451043338683</v>
      </c>
      <c r="R2187" s="15">
        <f t="shared" si="68"/>
        <v>41319.349988425929</v>
      </c>
      <c r="S2187" s="15">
        <f t="shared" si="69"/>
        <v>41359.349988425929</v>
      </c>
      <c r="T2187">
        <f>YEAR(Table1[[#This Row],[Date Created Conversion]])</f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8">
        <f>ROUND(Table1[[#This Row],[pledged]]/Table1[[#This Row],[goal]],2)</f>
        <v>1.1000000000000001</v>
      </c>
      <c r="Q2188" s="10">
        <f>IFERROR(Table1[[#This Row],[pledged]]/Table1[[#This Row],[backers_count]],0)</f>
        <v>55.956632653061227</v>
      </c>
      <c r="R2188" s="15">
        <f t="shared" si="68"/>
        <v>42583.615081018521</v>
      </c>
      <c r="S2188" s="15">
        <f t="shared" si="69"/>
        <v>42620.083333333328</v>
      </c>
      <c r="T2188">
        <f>YEAR(Table1[[#This Row],[Date Created Conversion]])</f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8">
        <f>ROUND(Table1[[#This Row],[pledged]]/Table1[[#This Row],[goal]],2)</f>
        <v>10.15</v>
      </c>
      <c r="Q2189" s="10">
        <f>IFERROR(Table1[[#This Row],[pledged]]/Table1[[#This Row],[backers_count]],0)</f>
        <v>56.970381807973048</v>
      </c>
      <c r="R2189" s="15">
        <f t="shared" si="68"/>
        <v>42068.209097222221</v>
      </c>
      <c r="S2189" s="15">
        <f t="shared" si="69"/>
        <v>42097.165972222225</v>
      </c>
      <c r="T2189">
        <f>YEAR(Table1[[#This Row],[Date Created Conversion]])</f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8">
        <f>ROUND(Table1[[#This Row],[pledged]]/Table1[[#This Row],[goal]],2)</f>
        <v>4.12</v>
      </c>
      <c r="Q2190" s="10">
        <f>IFERROR(Table1[[#This Row],[pledged]]/Table1[[#This Row],[backers_count]],0)</f>
        <v>44.056420233463037</v>
      </c>
      <c r="R2190" s="15">
        <f t="shared" si="68"/>
        <v>42633.586122685185</v>
      </c>
      <c r="S2190" s="15">
        <f t="shared" si="69"/>
        <v>42668.708333333328</v>
      </c>
      <c r="T2190">
        <f>YEAR(Table1[[#This Row],[Date Created Conversion]])</f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8">
        <f>ROUND(Table1[[#This Row],[pledged]]/Table1[[#This Row],[goal]],2)</f>
        <v>5.03</v>
      </c>
      <c r="Q2191" s="10">
        <f>IFERROR(Table1[[#This Row],[pledged]]/Table1[[#This Row],[backers_count]],0)</f>
        <v>68.625</v>
      </c>
      <c r="R2191" s="15">
        <f t="shared" si="68"/>
        <v>42467.788194444445</v>
      </c>
      <c r="S2191" s="15">
        <f t="shared" si="69"/>
        <v>42481.916666666672</v>
      </c>
      <c r="T2191">
        <f>YEAR(Table1[[#This Row],[Date Created Conversion]])</f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8">
        <f>ROUND(Table1[[#This Row],[pledged]]/Table1[[#This Row],[goal]],2)</f>
        <v>1.85</v>
      </c>
      <c r="Q2192" s="10">
        <f>IFERROR(Table1[[#This Row],[pledged]]/Table1[[#This Row],[backers_count]],0)</f>
        <v>65.318435754189949</v>
      </c>
      <c r="R2192" s="15">
        <f t="shared" si="68"/>
        <v>42417.625046296293</v>
      </c>
      <c r="S2192" s="15">
        <f t="shared" si="69"/>
        <v>42452.290972222225</v>
      </c>
      <c r="T2192">
        <f>YEAR(Table1[[#This Row],[Date Created Conversion]])</f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8">
        <f>ROUND(Table1[[#This Row],[pledged]]/Table1[[#This Row],[goal]],2)</f>
        <v>1.2</v>
      </c>
      <c r="Q2193" s="10">
        <f>IFERROR(Table1[[#This Row],[pledged]]/Table1[[#This Row],[backers_count]],0)</f>
        <v>35.92</v>
      </c>
      <c r="R2193" s="15">
        <f t="shared" si="68"/>
        <v>42768.833645833336</v>
      </c>
      <c r="S2193" s="15">
        <f t="shared" si="69"/>
        <v>42780.833645833336</v>
      </c>
      <c r="T2193">
        <f>YEAR(Table1[[#This Row],[Date Created Conversion]])</f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8">
        <f>ROUND(Table1[[#This Row],[pledged]]/Table1[[#This Row],[goal]],2)</f>
        <v>10.81</v>
      </c>
      <c r="Q2194" s="10">
        <f>IFERROR(Table1[[#This Row],[pledged]]/Table1[[#This Row],[backers_count]],0)</f>
        <v>40.070667078443485</v>
      </c>
      <c r="R2194" s="15">
        <f t="shared" si="68"/>
        <v>42691.8512037037</v>
      </c>
      <c r="S2194" s="15">
        <f t="shared" si="69"/>
        <v>42719.958333333328</v>
      </c>
      <c r="T2194">
        <f>YEAR(Table1[[#This Row],[Date Created Conversion]])</f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8">
        <f>ROUND(Table1[[#This Row],[pledged]]/Table1[[#This Row],[goal]],2)</f>
        <v>4.5199999999999996</v>
      </c>
      <c r="Q2195" s="10">
        <f>IFERROR(Table1[[#This Row],[pledged]]/Table1[[#This Row],[backers_count]],0)</f>
        <v>75.647714604236342</v>
      </c>
      <c r="R2195" s="15">
        <f t="shared" si="68"/>
        <v>42664.405925925923</v>
      </c>
      <c r="S2195" s="15">
        <f t="shared" si="69"/>
        <v>42695.207638888889</v>
      </c>
      <c r="T2195">
        <f>YEAR(Table1[[#This Row],[Date Created Conversion]])</f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8">
        <f>ROUND(Table1[[#This Row],[pledged]]/Table1[[#This Row],[goal]],2)</f>
        <v>5.37</v>
      </c>
      <c r="Q2196" s="10">
        <f>IFERROR(Table1[[#This Row],[pledged]]/Table1[[#This Row],[backers_count]],0)</f>
        <v>61.203872437357631</v>
      </c>
      <c r="R2196" s="15">
        <f t="shared" si="68"/>
        <v>42425.757986111115</v>
      </c>
      <c r="S2196" s="15">
        <f t="shared" si="69"/>
        <v>42455.716319444444</v>
      </c>
      <c r="T2196">
        <f>YEAR(Table1[[#This Row],[Date Created Conversion]])</f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8">
        <f>ROUND(Table1[[#This Row],[pledged]]/Table1[[#This Row],[goal]],2)</f>
        <v>1.2</v>
      </c>
      <c r="Q2197" s="10">
        <f>IFERROR(Table1[[#This Row],[pledged]]/Table1[[#This Row],[backers_count]],0)</f>
        <v>48.130434782608695</v>
      </c>
      <c r="R2197" s="15">
        <f t="shared" si="68"/>
        <v>42197.771990740745</v>
      </c>
      <c r="S2197" s="15">
        <f t="shared" si="69"/>
        <v>42227.771990740745</v>
      </c>
      <c r="T2197">
        <f>YEAR(Table1[[#This Row],[Date Created Conversion]])</f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8">
        <f>ROUND(Table1[[#This Row],[pledged]]/Table1[[#This Row],[goal]],2)</f>
        <v>1.1399999999999999</v>
      </c>
      <c r="Q2198" s="10">
        <f>IFERROR(Table1[[#This Row],[pledged]]/Table1[[#This Row],[backers_count]],0)</f>
        <v>68.106837606837601</v>
      </c>
      <c r="R2198" s="15">
        <f t="shared" si="68"/>
        <v>42675.487291666665</v>
      </c>
      <c r="S2198" s="15">
        <f t="shared" si="69"/>
        <v>42706.291666666672</v>
      </c>
      <c r="T2198">
        <f>YEAR(Table1[[#This Row],[Date Created Conversion]])</f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8">
        <f>ROUND(Table1[[#This Row],[pledged]]/Table1[[#This Row],[goal]],2)</f>
        <v>9.51</v>
      </c>
      <c r="Q2199" s="10">
        <f>IFERROR(Table1[[#This Row],[pledged]]/Table1[[#This Row],[backers_count]],0)</f>
        <v>65.891300230946882</v>
      </c>
      <c r="R2199" s="15">
        <f t="shared" si="68"/>
        <v>42033.584016203706</v>
      </c>
      <c r="S2199" s="15">
        <f t="shared" si="69"/>
        <v>42063.584016203706</v>
      </c>
      <c r="T2199">
        <f>YEAR(Table1[[#This Row],[Date Created Conversion]])</f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8">
        <f>ROUND(Table1[[#This Row],[pledged]]/Table1[[#This Row],[goal]],2)</f>
        <v>1.33</v>
      </c>
      <c r="Q2200" s="10">
        <f>IFERROR(Table1[[#This Row],[pledged]]/Table1[[#This Row],[backers_count]],0)</f>
        <v>81.654377880184327</v>
      </c>
      <c r="R2200" s="15">
        <f t="shared" si="68"/>
        <v>42292.513888888891</v>
      </c>
      <c r="S2200" s="15">
        <f t="shared" si="69"/>
        <v>42322.555555555555</v>
      </c>
      <c r="T2200">
        <f>YEAR(Table1[[#This Row],[Date Created Conversion]])</f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8">
        <f>ROUND(Table1[[#This Row],[pledged]]/Table1[[#This Row],[goal]],2)</f>
        <v>1.47</v>
      </c>
      <c r="Q2201" s="10">
        <f>IFERROR(Table1[[#This Row],[pledged]]/Table1[[#This Row],[backers_count]],0)</f>
        <v>52.701195219123505</v>
      </c>
      <c r="R2201" s="15">
        <f t="shared" si="68"/>
        <v>42262.416643518518</v>
      </c>
      <c r="S2201" s="15">
        <f t="shared" si="69"/>
        <v>42292.416643518518</v>
      </c>
      <c r="T2201">
        <f>YEAR(Table1[[#This Row],[Date Created Conversion]])</f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8">
        <f>ROUND(Table1[[#This Row],[pledged]]/Table1[[#This Row],[goal]],2)</f>
        <v>5.42</v>
      </c>
      <c r="Q2202" s="10">
        <f>IFERROR(Table1[[#This Row],[pledged]]/Table1[[#This Row],[backers_count]],0)</f>
        <v>41.228136882129277</v>
      </c>
      <c r="R2202" s="15">
        <f t="shared" si="68"/>
        <v>42163.625787037032</v>
      </c>
      <c r="S2202" s="15">
        <f t="shared" si="69"/>
        <v>42191.125</v>
      </c>
      <c r="T2202">
        <f>YEAR(Table1[[#This Row],[Date Created Conversion]])</f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8">
        <f>ROUND(Table1[[#This Row],[pledged]]/Table1[[#This Row],[goal]],2)</f>
        <v>3.83</v>
      </c>
      <c r="Q2203" s="10">
        <f>IFERROR(Table1[[#This Row],[pledged]]/Table1[[#This Row],[backers_count]],0)</f>
        <v>15.035357142857142</v>
      </c>
      <c r="R2203" s="15">
        <f t="shared" si="68"/>
        <v>41276.846817129634</v>
      </c>
      <c r="S2203" s="15">
        <f t="shared" si="69"/>
        <v>41290.846817129634</v>
      </c>
      <c r="T2203">
        <f>YEAR(Table1[[#This Row],[Date Created Conversion]])</f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8">
        <f>ROUND(Table1[[#This Row],[pledged]]/Table1[[#This Row],[goal]],2)</f>
        <v>7.04</v>
      </c>
      <c r="Q2204" s="10">
        <f>IFERROR(Table1[[#This Row],[pledged]]/Table1[[#This Row],[backers_count]],0)</f>
        <v>39.066920943134534</v>
      </c>
      <c r="R2204" s="15">
        <f t="shared" si="68"/>
        <v>41184.849166666667</v>
      </c>
      <c r="S2204" s="15">
        <f t="shared" si="69"/>
        <v>41214.849166666667</v>
      </c>
      <c r="T2204">
        <f>YEAR(Table1[[#This Row],[Date Created Conversion]])</f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8">
        <f>ROUND(Table1[[#This Row],[pledged]]/Table1[[#This Row],[goal]],2)</f>
        <v>1.1000000000000001</v>
      </c>
      <c r="Q2205" s="10">
        <f>IFERROR(Table1[[#This Row],[pledged]]/Table1[[#This Row],[backers_count]],0)</f>
        <v>43.82</v>
      </c>
      <c r="R2205" s="15">
        <f t="shared" si="68"/>
        <v>42241.85974537037</v>
      </c>
      <c r="S2205" s="15">
        <f t="shared" si="69"/>
        <v>42271.85974537037</v>
      </c>
      <c r="T2205">
        <f>YEAR(Table1[[#This Row],[Date Created Conversion]])</f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8">
        <f>ROUND(Table1[[#This Row],[pledged]]/Table1[[#This Row],[goal]],2)</f>
        <v>1.33</v>
      </c>
      <c r="Q2206" s="10">
        <f>IFERROR(Table1[[#This Row],[pledged]]/Table1[[#This Row],[backers_count]],0)</f>
        <v>27.301369863013697</v>
      </c>
      <c r="R2206" s="15">
        <f t="shared" si="68"/>
        <v>41312.311562499999</v>
      </c>
      <c r="S2206" s="15">
        <f t="shared" si="69"/>
        <v>41342.311562499999</v>
      </c>
      <c r="T2206">
        <f>YEAR(Table1[[#This Row],[Date Created Conversion]])</f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8">
        <f>ROUND(Table1[[#This Row],[pledged]]/Table1[[#This Row],[goal]],2)</f>
        <v>1.52</v>
      </c>
      <c r="Q2207" s="10">
        <f>IFERROR(Table1[[#This Row],[pledged]]/Table1[[#This Row],[backers_count]],0)</f>
        <v>42.222222222222221</v>
      </c>
      <c r="R2207" s="15">
        <f t="shared" si="68"/>
        <v>41031.82163194444</v>
      </c>
      <c r="S2207" s="15">
        <f t="shared" si="69"/>
        <v>41061.82163194444</v>
      </c>
      <c r="T2207">
        <f>YEAR(Table1[[#This Row],[Date Created Conversion]])</f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8">
        <f>ROUND(Table1[[#This Row],[pledged]]/Table1[[#This Row],[goal]],2)</f>
        <v>1.03</v>
      </c>
      <c r="Q2208" s="10">
        <f>IFERROR(Table1[[#This Row],[pledged]]/Table1[[#This Row],[backers_count]],0)</f>
        <v>33.235294117647058</v>
      </c>
      <c r="R2208" s="15">
        <f t="shared" si="68"/>
        <v>40997.257222222222</v>
      </c>
      <c r="S2208" s="15">
        <f t="shared" si="69"/>
        <v>41015.257222222222</v>
      </c>
      <c r="T2208">
        <f>YEAR(Table1[[#This Row],[Date Created Conversion]])</f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8">
        <f>ROUND(Table1[[#This Row],[pledged]]/Table1[[#This Row],[goal]],2)</f>
        <v>1</v>
      </c>
      <c r="Q2209" s="10">
        <f>IFERROR(Table1[[#This Row],[pledged]]/Table1[[#This Row],[backers_count]],0)</f>
        <v>285.71428571428572</v>
      </c>
      <c r="R2209" s="15">
        <f t="shared" si="68"/>
        <v>41564.194131944445</v>
      </c>
      <c r="S2209" s="15">
        <f t="shared" si="69"/>
        <v>41594.235798611109</v>
      </c>
      <c r="T2209">
        <f>YEAR(Table1[[#This Row],[Date Created Conversion]])</f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8">
        <f>ROUND(Table1[[#This Row],[pledged]]/Table1[[#This Row],[goal]],2)</f>
        <v>1.02</v>
      </c>
      <c r="Q2210" s="10">
        <f>IFERROR(Table1[[#This Row],[pledged]]/Table1[[#This Row],[backers_count]],0)</f>
        <v>42.333333333333336</v>
      </c>
      <c r="R2210" s="15">
        <f t="shared" si="68"/>
        <v>40946.882245370369</v>
      </c>
      <c r="S2210" s="15">
        <f t="shared" si="69"/>
        <v>41006.166666666664</v>
      </c>
      <c r="T2210">
        <f>YEAR(Table1[[#This Row],[Date Created Conversion]])</f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8">
        <f>ROUND(Table1[[#This Row],[pledged]]/Table1[[#This Row],[goal]],2)</f>
        <v>1.51</v>
      </c>
      <c r="Q2211" s="10">
        <f>IFERROR(Table1[[#This Row],[pledged]]/Table1[[#This Row],[backers_count]],0)</f>
        <v>50.266666666666666</v>
      </c>
      <c r="R2211" s="15">
        <f t="shared" si="68"/>
        <v>41732.479675925926</v>
      </c>
      <c r="S2211" s="15">
        <f t="shared" si="69"/>
        <v>41743.958333333336</v>
      </c>
      <c r="T2211">
        <f>YEAR(Table1[[#This Row],[Date Created Conversion]])</f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8">
        <f>ROUND(Table1[[#This Row],[pledged]]/Table1[[#This Row],[goal]],2)</f>
        <v>1.1100000000000001</v>
      </c>
      <c r="Q2212" s="10">
        <f>IFERROR(Table1[[#This Row],[pledged]]/Table1[[#This Row],[backers_count]],0)</f>
        <v>61.902777777777779</v>
      </c>
      <c r="R2212" s="15">
        <f t="shared" si="68"/>
        <v>40956.066087962965</v>
      </c>
      <c r="S2212" s="15">
        <f t="shared" si="69"/>
        <v>41013.73333333333</v>
      </c>
      <c r="T2212">
        <f>YEAR(Table1[[#This Row],[Date Created Conversion]])</f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8">
        <f>ROUND(Table1[[#This Row],[pledged]]/Table1[[#This Row],[goal]],2)</f>
        <v>1.96</v>
      </c>
      <c r="Q2213" s="10">
        <f>IFERROR(Table1[[#This Row],[pledged]]/Table1[[#This Row],[backers_count]],0)</f>
        <v>40.75</v>
      </c>
      <c r="R2213" s="15">
        <f t="shared" si="68"/>
        <v>41716.785011574073</v>
      </c>
      <c r="S2213" s="15">
        <f t="shared" si="69"/>
        <v>41739.290972222225</v>
      </c>
      <c r="T2213">
        <f>YEAR(Table1[[#This Row],[Date Created Conversion]])</f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8">
        <f>ROUND(Table1[[#This Row],[pledged]]/Table1[[#This Row],[goal]],2)</f>
        <v>1.1399999999999999</v>
      </c>
      <c r="Q2214" s="10">
        <f>IFERROR(Table1[[#This Row],[pledged]]/Table1[[#This Row],[backers_count]],0)</f>
        <v>55.796747967479675</v>
      </c>
      <c r="R2214" s="15">
        <f t="shared" si="68"/>
        <v>41548.747418981482</v>
      </c>
      <c r="S2214" s="15">
        <f t="shared" si="69"/>
        <v>41582.041666666664</v>
      </c>
      <c r="T2214">
        <f>YEAR(Table1[[#This Row],[Date Created Conversion]])</f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8">
        <f>ROUND(Table1[[#This Row],[pledged]]/Table1[[#This Row],[goal]],2)</f>
        <v>2</v>
      </c>
      <c r="Q2215" s="10">
        <f>IFERROR(Table1[[#This Row],[pledged]]/Table1[[#This Row],[backers_count]],0)</f>
        <v>10</v>
      </c>
      <c r="R2215" s="15">
        <f t="shared" si="68"/>
        <v>42109.826145833329</v>
      </c>
      <c r="S2215" s="15">
        <f t="shared" si="69"/>
        <v>42139.826145833329</v>
      </c>
      <c r="T2215">
        <f>YEAR(Table1[[#This Row],[Date Created Conversion]])</f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8">
        <f>ROUND(Table1[[#This Row],[pledged]]/Table1[[#This Row],[goal]],2)</f>
        <v>2.93</v>
      </c>
      <c r="Q2216" s="10">
        <f>IFERROR(Table1[[#This Row],[pledged]]/Table1[[#This Row],[backers_count]],0)</f>
        <v>73.125416666666666</v>
      </c>
      <c r="R2216" s="15">
        <f t="shared" si="68"/>
        <v>41646.792222222226</v>
      </c>
      <c r="S2216" s="15">
        <f t="shared" si="69"/>
        <v>41676.792222222226</v>
      </c>
      <c r="T2216">
        <f>YEAR(Table1[[#This Row],[Date Created Conversion]])</f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8">
        <f>ROUND(Table1[[#This Row],[pledged]]/Table1[[#This Row],[goal]],2)</f>
        <v>1.56</v>
      </c>
      <c r="Q2217" s="10">
        <f>IFERROR(Table1[[#This Row],[pledged]]/Table1[[#This Row],[backers_count]],0)</f>
        <v>26.060606060606062</v>
      </c>
      <c r="R2217" s="15">
        <f t="shared" si="68"/>
        <v>40958.717268518521</v>
      </c>
      <c r="S2217" s="15">
        <f t="shared" si="69"/>
        <v>40981.290972222225</v>
      </c>
      <c r="T2217">
        <f>YEAR(Table1[[#This Row],[Date Created Conversion]])</f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8">
        <f>ROUND(Table1[[#This Row],[pledged]]/Table1[[#This Row],[goal]],2)</f>
        <v>1.06</v>
      </c>
      <c r="Q2218" s="10">
        <f>IFERROR(Table1[[#This Row],[pledged]]/Table1[[#This Row],[backers_count]],0)</f>
        <v>22.642857142857142</v>
      </c>
      <c r="R2218" s="15">
        <f t="shared" si="68"/>
        <v>42194.751678240747</v>
      </c>
      <c r="S2218" s="15">
        <f t="shared" si="69"/>
        <v>42208.751678240747</v>
      </c>
      <c r="T2218">
        <f>YEAR(Table1[[#This Row],[Date Created Conversion]])</f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8">
        <f>ROUND(Table1[[#This Row],[pledged]]/Table1[[#This Row],[goal]],2)</f>
        <v>1.01</v>
      </c>
      <c r="Q2219" s="10">
        <f>IFERROR(Table1[[#This Row],[pledged]]/Table1[[#This Row],[backers_count]],0)</f>
        <v>47.222222222222221</v>
      </c>
      <c r="R2219" s="15">
        <f t="shared" si="68"/>
        <v>42299.776770833334</v>
      </c>
      <c r="S2219" s="15">
        <f t="shared" si="69"/>
        <v>42310.333333333328</v>
      </c>
      <c r="T2219">
        <f>YEAR(Table1[[#This Row],[Date Created Conversion]])</f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8">
        <f>ROUND(Table1[[#This Row],[pledged]]/Table1[[#This Row],[goal]],2)</f>
        <v>1.23</v>
      </c>
      <c r="Q2220" s="10">
        <f>IFERROR(Table1[[#This Row],[pledged]]/Table1[[#This Row],[backers_count]],0)</f>
        <v>32.324473684210524</v>
      </c>
      <c r="R2220" s="15">
        <f t="shared" si="68"/>
        <v>41127.812303240738</v>
      </c>
      <c r="S2220" s="15">
        <f t="shared" si="69"/>
        <v>41150</v>
      </c>
      <c r="T2220">
        <f>YEAR(Table1[[#This Row],[Date Created Conversion]])</f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8">
        <f>ROUND(Table1[[#This Row],[pledged]]/Table1[[#This Row],[goal]],2)</f>
        <v>1.02</v>
      </c>
      <c r="Q2221" s="10">
        <f>IFERROR(Table1[[#This Row],[pledged]]/Table1[[#This Row],[backers_count]],0)</f>
        <v>53.421052631578945</v>
      </c>
      <c r="R2221" s="15">
        <f t="shared" si="68"/>
        <v>42205.718888888892</v>
      </c>
      <c r="S2221" s="15">
        <f t="shared" si="69"/>
        <v>42235.718888888892</v>
      </c>
      <c r="T2221">
        <f>YEAR(Table1[[#This Row],[Date Created Conversion]])</f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8">
        <f>ROUND(Table1[[#This Row],[pledged]]/Table1[[#This Row],[goal]],2)</f>
        <v>1.01</v>
      </c>
      <c r="Q2222" s="10">
        <f>IFERROR(Table1[[#This Row],[pledged]]/Table1[[#This Row],[backers_count]],0)</f>
        <v>51.304347826086953</v>
      </c>
      <c r="R2222" s="15">
        <f t="shared" si="68"/>
        <v>41452.060601851852</v>
      </c>
      <c r="S2222" s="15">
        <f t="shared" si="69"/>
        <v>41482.060601851852</v>
      </c>
      <c r="T2222">
        <f>YEAR(Table1[[#This Row],[Date Created Conversion]])</f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8">
        <f>ROUND(Table1[[#This Row],[pledged]]/Table1[[#This Row],[goal]],2)</f>
        <v>1.08</v>
      </c>
      <c r="Q2223" s="10">
        <f>IFERROR(Table1[[#This Row],[pledged]]/Table1[[#This Row],[backers_count]],0)</f>
        <v>37.197247706422019</v>
      </c>
      <c r="R2223" s="15">
        <f t="shared" si="68"/>
        <v>42452.666770833333</v>
      </c>
      <c r="S2223" s="15">
        <f t="shared" si="69"/>
        <v>42483</v>
      </c>
      <c r="T2223">
        <f>YEAR(Table1[[#This Row],[Date Created Conversion]])</f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8">
        <f>ROUND(Table1[[#This Row],[pledged]]/Table1[[#This Row],[goal]],2)</f>
        <v>1.63</v>
      </c>
      <c r="Q2224" s="10">
        <f>IFERROR(Table1[[#This Row],[pledged]]/Table1[[#This Row],[backers_count]],0)</f>
        <v>27.1</v>
      </c>
      <c r="R2224" s="15">
        <f t="shared" si="68"/>
        <v>40906.787581018521</v>
      </c>
      <c r="S2224" s="15">
        <f t="shared" si="69"/>
        <v>40936.787581018521</v>
      </c>
      <c r="T2224">
        <f>YEAR(Table1[[#This Row],[Date Created Conversion]])</f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8">
        <f>ROUND(Table1[[#This Row],[pledged]]/Table1[[#This Row],[goal]],2)</f>
        <v>1.06</v>
      </c>
      <c r="Q2225" s="10">
        <f>IFERROR(Table1[[#This Row],[pledged]]/Table1[[#This Row],[backers_count]],0)</f>
        <v>206.31</v>
      </c>
      <c r="R2225" s="15">
        <f t="shared" si="68"/>
        <v>42152.640833333338</v>
      </c>
      <c r="S2225" s="15">
        <f t="shared" si="69"/>
        <v>42182.640833333338</v>
      </c>
      <c r="T2225">
        <f>YEAR(Table1[[#This Row],[Date Created Conversion]])</f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8">
        <f>ROUND(Table1[[#This Row],[pledged]]/Table1[[#This Row],[goal]],2)</f>
        <v>2.4300000000000002</v>
      </c>
      <c r="Q2226" s="10">
        <f>IFERROR(Table1[[#This Row],[pledged]]/Table1[[#This Row],[backers_count]],0)</f>
        <v>82.145270270270274</v>
      </c>
      <c r="R2226" s="15">
        <f t="shared" si="68"/>
        <v>42644.667534722219</v>
      </c>
      <c r="S2226" s="15">
        <f t="shared" si="69"/>
        <v>42672.791666666672</v>
      </c>
      <c r="T2226">
        <f>YEAR(Table1[[#This Row],[Date Created Conversion]])</f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8">
        <f>ROUND(Table1[[#This Row],[pledged]]/Table1[[#This Row],[goal]],2)</f>
        <v>9.4499999999999993</v>
      </c>
      <c r="Q2227" s="10">
        <f>IFERROR(Table1[[#This Row],[pledged]]/Table1[[#This Row],[backers_count]],0)</f>
        <v>164.79651993355483</v>
      </c>
      <c r="R2227" s="15">
        <f t="shared" si="68"/>
        <v>41873.79184027778</v>
      </c>
      <c r="S2227" s="15">
        <f t="shared" si="69"/>
        <v>41903.79184027778</v>
      </c>
      <c r="T2227">
        <f>YEAR(Table1[[#This Row],[Date Created Conversion]])</f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8">
        <f>ROUND(Table1[[#This Row],[pledged]]/Table1[[#This Row],[goal]],2)</f>
        <v>1.08</v>
      </c>
      <c r="Q2228" s="10">
        <f>IFERROR(Table1[[#This Row],[pledged]]/Table1[[#This Row],[backers_count]],0)</f>
        <v>60.820280373831778</v>
      </c>
      <c r="R2228" s="15">
        <f t="shared" si="68"/>
        <v>42381.79886574074</v>
      </c>
      <c r="S2228" s="15">
        <f t="shared" si="69"/>
        <v>42412.207638888889</v>
      </c>
      <c r="T2228">
        <f>YEAR(Table1[[#This Row],[Date Created Conversion]])</f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8">
        <f>ROUND(Table1[[#This Row],[pledged]]/Table1[[#This Row],[goal]],2)</f>
        <v>1.57</v>
      </c>
      <c r="Q2229" s="10">
        <f>IFERROR(Table1[[#This Row],[pledged]]/Table1[[#This Row],[backers_count]],0)</f>
        <v>67.970099667774093</v>
      </c>
      <c r="R2229" s="15">
        <f t="shared" si="68"/>
        <v>41561.807349537034</v>
      </c>
      <c r="S2229" s="15">
        <f t="shared" si="69"/>
        <v>41591.849016203705</v>
      </c>
      <c r="T2229">
        <f>YEAR(Table1[[#This Row],[Date Created Conversion]])</f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8">
        <f>ROUND(Table1[[#This Row],[pledged]]/Table1[[#This Row],[goal]],2)</f>
        <v>11.74</v>
      </c>
      <c r="Q2230" s="10">
        <f>IFERROR(Table1[[#This Row],[pledged]]/Table1[[#This Row],[backers_count]],0)</f>
        <v>81.561805555555551</v>
      </c>
      <c r="R2230" s="15">
        <f t="shared" si="68"/>
        <v>42202.278194444443</v>
      </c>
      <c r="S2230" s="15">
        <f t="shared" si="69"/>
        <v>42232.278194444443</v>
      </c>
      <c r="T2230">
        <f>YEAR(Table1[[#This Row],[Date Created Conversion]])</f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8">
        <f>ROUND(Table1[[#This Row],[pledged]]/Table1[[#This Row],[goal]],2)</f>
        <v>1.71</v>
      </c>
      <c r="Q2231" s="10">
        <f>IFERROR(Table1[[#This Row],[pledged]]/Table1[[#This Row],[backers_count]],0)</f>
        <v>25.42547309833024</v>
      </c>
      <c r="R2231" s="15">
        <f t="shared" si="68"/>
        <v>41484.664247685185</v>
      </c>
      <c r="S2231" s="15">
        <f t="shared" si="69"/>
        <v>41520.166666666664</v>
      </c>
      <c r="T2231">
        <f>YEAR(Table1[[#This Row],[Date Created Conversion]])</f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8">
        <f>ROUND(Table1[[#This Row],[pledged]]/Table1[[#This Row],[goal]],2)</f>
        <v>1.26</v>
      </c>
      <c r="Q2232" s="10">
        <f>IFERROR(Table1[[#This Row],[pledged]]/Table1[[#This Row],[backers_count]],0)</f>
        <v>21.497991967871485</v>
      </c>
      <c r="R2232" s="15">
        <f t="shared" si="68"/>
        <v>41724.881099537037</v>
      </c>
      <c r="S2232" s="15">
        <f t="shared" si="69"/>
        <v>41754.881099537037</v>
      </c>
      <c r="T2232">
        <f>YEAR(Table1[[#This Row],[Date Created Conversion]])</f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8">
        <f>ROUND(Table1[[#This Row],[pledged]]/Table1[[#This Row],[goal]],2)</f>
        <v>12.12</v>
      </c>
      <c r="Q2233" s="10">
        <f>IFERROR(Table1[[#This Row],[pledged]]/Table1[[#This Row],[backers_count]],0)</f>
        <v>27.226630727762803</v>
      </c>
      <c r="R2233" s="15">
        <f t="shared" si="68"/>
        <v>41423.910891203705</v>
      </c>
      <c r="S2233" s="15">
        <f t="shared" si="69"/>
        <v>41450.208333333336</v>
      </c>
      <c r="T2233">
        <f>YEAR(Table1[[#This Row],[Date Created Conversion]])</f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8">
        <f>ROUND(Table1[[#This Row],[pledged]]/Table1[[#This Row],[goal]],2)</f>
        <v>4.96</v>
      </c>
      <c r="Q2234" s="10">
        <f>IFERROR(Table1[[#This Row],[pledged]]/Table1[[#This Row],[backers_count]],0)</f>
        <v>25.091093117408906</v>
      </c>
      <c r="R2234" s="15">
        <f t="shared" si="68"/>
        <v>41806.794074074074</v>
      </c>
      <c r="S2234" s="15">
        <f t="shared" si="69"/>
        <v>41839.125</v>
      </c>
      <c r="T2234">
        <f>YEAR(Table1[[#This Row],[Date Created Conversion]])</f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8">
        <f>ROUND(Table1[[#This Row],[pledged]]/Table1[[#This Row],[goal]],2)</f>
        <v>3.32</v>
      </c>
      <c r="Q2235" s="10">
        <f>IFERROR(Table1[[#This Row],[pledged]]/Table1[[#This Row],[backers_count]],0)</f>
        <v>21.230179028132991</v>
      </c>
      <c r="R2235" s="15">
        <f t="shared" si="68"/>
        <v>42331.378923611104</v>
      </c>
      <c r="S2235" s="15">
        <f t="shared" si="69"/>
        <v>42352</v>
      </c>
      <c r="T2235">
        <f>YEAR(Table1[[#This Row],[Date Created Conversion]])</f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8">
        <f>ROUND(Table1[[#This Row],[pledged]]/Table1[[#This Row],[goal]],2)</f>
        <v>11.65</v>
      </c>
      <c r="Q2236" s="10">
        <f>IFERROR(Table1[[#This Row],[pledged]]/Table1[[#This Row],[backers_count]],0)</f>
        <v>41.607142857142854</v>
      </c>
      <c r="R2236" s="15">
        <f t="shared" si="68"/>
        <v>42710.824618055558</v>
      </c>
      <c r="S2236" s="15">
        <f t="shared" si="69"/>
        <v>42740.824618055558</v>
      </c>
      <c r="T2236">
        <f>YEAR(Table1[[#This Row],[Date Created Conversion]])</f>
        <v>2016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8">
        <f>ROUND(Table1[[#This Row],[pledged]]/Table1[[#This Row],[goal]],2)</f>
        <v>1.53</v>
      </c>
      <c r="Q2237" s="10">
        <f>IFERROR(Table1[[#This Row],[pledged]]/Table1[[#This Row],[backers_count]],0)</f>
        <v>135.58503401360545</v>
      </c>
      <c r="R2237" s="15">
        <f t="shared" si="68"/>
        <v>42062.022118055553</v>
      </c>
      <c r="S2237" s="15">
        <f t="shared" si="69"/>
        <v>42091.980451388896</v>
      </c>
      <c r="T2237">
        <f>YEAR(Table1[[#This Row],[Date Created Conversion]])</f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8">
        <f>ROUND(Table1[[#This Row],[pledged]]/Table1[[#This Row],[goal]],2)</f>
        <v>5.37</v>
      </c>
      <c r="Q2238" s="10">
        <f>IFERROR(Table1[[#This Row],[pledged]]/Table1[[#This Row],[backers_count]],0)</f>
        <v>22.116176470588236</v>
      </c>
      <c r="R2238" s="15">
        <f t="shared" si="68"/>
        <v>42371.617164351846</v>
      </c>
      <c r="S2238" s="15">
        <f t="shared" si="69"/>
        <v>42401.617164351846</v>
      </c>
      <c r="T2238">
        <f>YEAR(Table1[[#This Row],[Date Created Conversion]])</f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8">
        <f>ROUND(Table1[[#This Row],[pledged]]/Table1[[#This Row],[goal]],2)</f>
        <v>3.53</v>
      </c>
      <c r="Q2239" s="10">
        <f>IFERROR(Table1[[#This Row],[pledged]]/Table1[[#This Row],[backers_count]],0)</f>
        <v>64.625635808748726</v>
      </c>
      <c r="R2239" s="15">
        <f t="shared" si="68"/>
        <v>41915.003275462965</v>
      </c>
      <c r="S2239" s="15">
        <f t="shared" si="69"/>
        <v>41955.332638888889</v>
      </c>
      <c r="T2239">
        <f>YEAR(Table1[[#This Row],[Date Created Conversion]])</f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8">
        <f>ROUND(Table1[[#This Row],[pledged]]/Table1[[#This Row],[goal]],2)</f>
        <v>1.37</v>
      </c>
      <c r="Q2240" s="10">
        <f>IFERROR(Table1[[#This Row],[pledged]]/Table1[[#This Row],[backers_count]],0)</f>
        <v>69.569620253164558</v>
      </c>
      <c r="R2240" s="15">
        <f t="shared" si="68"/>
        <v>42774.621712962966</v>
      </c>
      <c r="S2240" s="15">
        <f t="shared" si="69"/>
        <v>42804.621712962966</v>
      </c>
      <c r="T2240">
        <f>YEAR(Table1[[#This Row],[Date Created Conversion]])</f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8">
        <f>ROUND(Table1[[#This Row],[pledged]]/Table1[[#This Row],[goal]],2)</f>
        <v>1.28</v>
      </c>
      <c r="Q2241" s="10">
        <f>IFERROR(Table1[[#This Row],[pledged]]/Table1[[#This Row],[backers_count]],0)</f>
        <v>75.133028169014082</v>
      </c>
      <c r="R2241" s="15">
        <f t="shared" si="68"/>
        <v>41572.958495370374</v>
      </c>
      <c r="S2241" s="15">
        <f t="shared" si="69"/>
        <v>41609.168055555558</v>
      </c>
      <c r="T2241">
        <f>YEAR(Table1[[#This Row],[Date Created Conversion]])</f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8">
        <f>ROUND(Table1[[#This Row],[pledged]]/Table1[[#This Row],[goal]],2)</f>
        <v>2.71</v>
      </c>
      <c r="Q2242" s="10">
        <f>IFERROR(Table1[[#This Row],[pledged]]/Table1[[#This Row],[backers_count]],0)</f>
        <v>140.97916666666666</v>
      </c>
      <c r="R2242" s="15">
        <f t="shared" ref="R2242:R2305" si="70">(((J2242/60)/60)/24)+DATE(1970,1,1)</f>
        <v>42452.825740740736</v>
      </c>
      <c r="S2242" s="15">
        <f t="shared" ref="S2242:S2305" si="71">(((I2242/60)/60)/24)+DATE(1970,1,1)</f>
        <v>42482.825740740736</v>
      </c>
      <c r="T2242">
        <f>YEAR(Table1[[#This Row],[Date Created Conversion]])</f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8">
        <f>ROUND(Table1[[#This Row],[pledged]]/Table1[[#This Row],[goal]],2)</f>
        <v>8.06</v>
      </c>
      <c r="Q2243" s="10">
        <f>IFERROR(Table1[[#This Row],[pledged]]/Table1[[#This Row],[backers_count]],0)</f>
        <v>49.472392638036808</v>
      </c>
      <c r="R2243" s="15">
        <f t="shared" si="70"/>
        <v>42766.827546296292</v>
      </c>
      <c r="S2243" s="15">
        <f t="shared" si="71"/>
        <v>42796.827546296292</v>
      </c>
      <c r="T2243">
        <f>YEAR(Table1[[#This Row],[Date Created Conversion]])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8">
        <f>ROUND(Table1[[#This Row],[pledged]]/Table1[[#This Row],[goal]],2)</f>
        <v>13.6</v>
      </c>
      <c r="Q2244" s="10">
        <f>IFERROR(Table1[[#This Row],[pledged]]/Table1[[#This Row],[backers_count]],0)</f>
        <v>53.865251485148519</v>
      </c>
      <c r="R2244" s="15">
        <f t="shared" si="70"/>
        <v>41569.575613425928</v>
      </c>
      <c r="S2244" s="15">
        <f t="shared" si="71"/>
        <v>41605.126388888886</v>
      </c>
      <c r="T2244">
        <f>YEAR(Table1[[#This Row],[Date Created Conversion]])</f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8">
        <f>ROUND(Table1[[#This Row],[pledged]]/Table1[[#This Row],[goal]],2)</f>
        <v>9302.5</v>
      </c>
      <c r="Q2245" s="10">
        <f>IFERROR(Table1[[#This Row],[pledged]]/Table1[[#This Row],[backers_count]],0)</f>
        <v>4.5712530712530715</v>
      </c>
      <c r="R2245" s="15">
        <f t="shared" si="70"/>
        <v>42800.751041666663</v>
      </c>
      <c r="S2245" s="15">
        <f t="shared" si="71"/>
        <v>42807.125</v>
      </c>
      <c r="T2245">
        <f>YEAR(Table1[[#This Row],[Date Created Conversion]])</f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8">
        <f>ROUND(Table1[[#This Row],[pledged]]/Table1[[#This Row],[goal]],2)</f>
        <v>3.77</v>
      </c>
      <c r="Q2246" s="10">
        <f>IFERROR(Table1[[#This Row],[pledged]]/Table1[[#This Row],[backers_count]],0)</f>
        <v>65.00344827586207</v>
      </c>
      <c r="R2246" s="15">
        <f t="shared" si="70"/>
        <v>42647.818819444445</v>
      </c>
      <c r="S2246" s="15">
        <f t="shared" si="71"/>
        <v>42659.854166666672</v>
      </c>
      <c r="T2246">
        <f>YEAR(Table1[[#This Row],[Date Created Conversion]])</f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8">
        <f>ROUND(Table1[[#This Row],[pledged]]/Table1[[#This Row],[goal]],2)</f>
        <v>26.47</v>
      </c>
      <c r="Q2247" s="10">
        <f>IFERROR(Table1[[#This Row],[pledged]]/Table1[[#This Row],[backers_count]],0)</f>
        <v>53.475252525252522</v>
      </c>
      <c r="R2247" s="15">
        <f t="shared" si="70"/>
        <v>41660.708530092597</v>
      </c>
      <c r="S2247" s="15">
        <f t="shared" si="71"/>
        <v>41691.75</v>
      </c>
      <c r="T2247">
        <f>YEAR(Table1[[#This Row],[Date Created Conversion]])</f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8">
        <f>ROUND(Table1[[#This Row],[pledged]]/Table1[[#This Row],[goal]],2)</f>
        <v>1</v>
      </c>
      <c r="Q2248" s="10">
        <f>IFERROR(Table1[[#This Row],[pledged]]/Table1[[#This Row],[backers_count]],0)</f>
        <v>43.912280701754383</v>
      </c>
      <c r="R2248" s="15">
        <f t="shared" si="70"/>
        <v>42221.79178240741</v>
      </c>
      <c r="S2248" s="15">
        <f t="shared" si="71"/>
        <v>42251.79178240741</v>
      </c>
      <c r="T2248">
        <f>YEAR(Table1[[#This Row],[Date Created Conversion]])</f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8">
        <f>ROUND(Table1[[#This Row],[pledged]]/Table1[[#This Row],[goal]],2)</f>
        <v>1.04</v>
      </c>
      <c r="Q2249" s="10">
        <f>IFERROR(Table1[[#This Row],[pledged]]/Table1[[#This Row],[backers_count]],0)</f>
        <v>50.852631578947367</v>
      </c>
      <c r="R2249" s="15">
        <f t="shared" si="70"/>
        <v>42200.666261574079</v>
      </c>
      <c r="S2249" s="15">
        <f t="shared" si="71"/>
        <v>42214.666261574079</v>
      </c>
      <c r="T2249">
        <f>YEAR(Table1[[#This Row],[Date Created Conversion]])</f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8">
        <f>ROUND(Table1[[#This Row],[pledged]]/Table1[[#This Row],[goal]],2)</f>
        <v>1.07</v>
      </c>
      <c r="Q2250" s="10">
        <f>IFERROR(Table1[[#This Row],[pledged]]/Table1[[#This Row],[backers_count]],0)</f>
        <v>58.6328125</v>
      </c>
      <c r="R2250" s="15">
        <f t="shared" si="70"/>
        <v>42688.875902777778</v>
      </c>
      <c r="S2250" s="15">
        <f t="shared" si="71"/>
        <v>42718.875902777778</v>
      </c>
      <c r="T2250">
        <f>YEAR(Table1[[#This Row],[Date Created Conversion]])</f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8">
        <f>ROUND(Table1[[#This Row],[pledged]]/Table1[[#This Row],[goal]],2)</f>
        <v>1.69</v>
      </c>
      <c r="Q2251" s="10">
        <f>IFERROR(Table1[[#This Row],[pledged]]/Table1[[#This Row],[backers_count]],0)</f>
        <v>32.81666666666667</v>
      </c>
      <c r="R2251" s="15">
        <f t="shared" si="70"/>
        <v>41336.703298611108</v>
      </c>
      <c r="S2251" s="15">
        <f t="shared" si="71"/>
        <v>41366.661631944444</v>
      </c>
      <c r="T2251">
        <f>YEAR(Table1[[#This Row],[Date Created Conversion]])</f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8">
        <f>ROUND(Table1[[#This Row],[pledged]]/Table1[[#This Row],[goal]],2)</f>
        <v>9.75</v>
      </c>
      <c r="Q2252" s="10">
        <f>IFERROR(Table1[[#This Row],[pledged]]/Table1[[#This Row],[backers_count]],0)</f>
        <v>426.93169877408059</v>
      </c>
      <c r="R2252" s="15">
        <f t="shared" si="70"/>
        <v>42677.005474537036</v>
      </c>
      <c r="S2252" s="15">
        <f t="shared" si="71"/>
        <v>42707.0471412037</v>
      </c>
      <c r="T2252">
        <f>YEAR(Table1[[#This Row],[Date Created Conversion]])</f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8">
        <f>ROUND(Table1[[#This Row],[pledged]]/Table1[[#This Row],[goal]],2)</f>
        <v>1.34</v>
      </c>
      <c r="Q2253" s="10">
        <f>IFERROR(Table1[[#This Row],[pledged]]/Table1[[#This Row],[backers_count]],0)</f>
        <v>23.808729166666669</v>
      </c>
      <c r="R2253" s="15">
        <f t="shared" si="70"/>
        <v>41846.34579861111</v>
      </c>
      <c r="S2253" s="15">
        <f t="shared" si="71"/>
        <v>41867.34579861111</v>
      </c>
      <c r="T2253">
        <f>YEAR(Table1[[#This Row],[Date Created Conversion]])</f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8">
        <f>ROUND(Table1[[#This Row],[pledged]]/Table1[[#This Row],[goal]],2)</f>
        <v>2.72</v>
      </c>
      <c r="Q2254" s="10">
        <f>IFERROR(Table1[[#This Row],[pledged]]/Table1[[#This Row],[backers_count]],0)</f>
        <v>98.413654618473899</v>
      </c>
      <c r="R2254" s="15">
        <f t="shared" si="70"/>
        <v>42573.327986111108</v>
      </c>
      <c r="S2254" s="15">
        <f t="shared" si="71"/>
        <v>42588.327986111108</v>
      </c>
      <c r="T2254">
        <f>YEAR(Table1[[#This Row],[Date Created Conversion]])</f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8">
        <f>ROUND(Table1[[#This Row],[pledged]]/Table1[[#This Row],[goal]],2)</f>
        <v>1.1299999999999999</v>
      </c>
      <c r="Q2255" s="10">
        <f>IFERROR(Table1[[#This Row],[pledged]]/Table1[[#This Row],[backers_count]],0)</f>
        <v>107.32142857142857</v>
      </c>
      <c r="R2255" s="15">
        <f t="shared" si="70"/>
        <v>42296.631331018521</v>
      </c>
      <c r="S2255" s="15">
        <f t="shared" si="71"/>
        <v>42326.672997685186</v>
      </c>
      <c r="T2255">
        <f>YEAR(Table1[[#This Row],[Date Created Conversion]])</f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8">
        <f>ROUND(Table1[[#This Row],[pledged]]/Table1[[#This Row],[goal]],2)</f>
        <v>4.5999999999999996</v>
      </c>
      <c r="Q2256" s="10">
        <f>IFERROR(Table1[[#This Row],[pledged]]/Table1[[#This Row],[backers_count]],0)</f>
        <v>11.67005076142132</v>
      </c>
      <c r="R2256" s="15">
        <f t="shared" si="70"/>
        <v>42752.647777777776</v>
      </c>
      <c r="S2256" s="15">
        <f t="shared" si="71"/>
        <v>42759.647777777776</v>
      </c>
      <c r="T2256">
        <f>YEAR(Table1[[#This Row],[Date Created Conversion]])</f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8">
        <f>ROUND(Table1[[#This Row],[pledged]]/Table1[[#This Row],[goal]],2)</f>
        <v>2.87</v>
      </c>
      <c r="Q2257" s="10">
        <f>IFERROR(Table1[[#This Row],[pledged]]/Table1[[#This Row],[backers_count]],0)</f>
        <v>41.782287822878232</v>
      </c>
      <c r="R2257" s="15">
        <f t="shared" si="70"/>
        <v>42467.951979166668</v>
      </c>
      <c r="S2257" s="15">
        <f t="shared" si="71"/>
        <v>42497.951979166668</v>
      </c>
      <c r="T2257">
        <f>YEAR(Table1[[#This Row],[Date Created Conversion]])</f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8">
        <f>ROUND(Table1[[#This Row],[pledged]]/Table1[[#This Row],[goal]],2)</f>
        <v>2.23</v>
      </c>
      <c r="Q2258" s="10">
        <f>IFERROR(Table1[[#This Row],[pledged]]/Table1[[#This Row],[backers_count]],0)</f>
        <v>21.38</v>
      </c>
      <c r="R2258" s="15">
        <f t="shared" si="70"/>
        <v>42682.451921296291</v>
      </c>
      <c r="S2258" s="15">
        <f t="shared" si="71"/>
        <v>42696.451921296291</v>
      </c>
      <c r="T2258">
        <f>YEAR(Table1[[#This Row],[Date Created Conversion]])</f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8">
        <f>ROUND(Table1[[#This Row],[pledged]]/Table1[[#This Row],[goal]],2)</f>
        <v>6.36</v>
      </c>
      <c r="Q2259" s="10">
        <f>IFERROR(Table1[[#This Row],[pledged]]/Table1[[#This Row],[backers_count]],0)</f>
        <v>94.103550295857985</v>
      </c>
      <c r="R2259" s="15">
        <f t="shared" si="70"/>
        <v>42505.936678240745</v>
      </c>
      <c r="S2259" s="15">
        <f t="shared" si="71"/>
        <v>42540.958333333328</v>
      </c>
      <c r="T2259">
        <f>YEAR(Table1[[#This Row],[Date Created Conversion]])</f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8">
        <f>ROUND(Table1[[#This Row],[pledged]]/Table1[[#This Row],[goal]],2)</f>
        <v>1.47</v>
      </c>
      <c r="Q2260" s="10">
        <f>IFERROR(Table1[[#This Row],[pledged]]/Table1[[#This Row],[backers_count]],0)</f>
        <v>15.721951219512196</v>
      </c>
      <c r="R2260" s="15">
        <f t="shared" si="70"/>
        <v>42136.75100694444</v>
      </c>
      <c r="S2260" s="15">
        <f t="shared" si="71"/>
        <v>42166.75100694444</v>
      </c>
      <c r="T2260">
        <f>YEAR(Table1[[#This Row],[Date Created Conversion]])</f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8">
        <f>ROUND(Table1[[#This Row],[pledged]]/Table1[[#This Row],[goal]],2)</f>
        <v>18.670000000000002</v>
      </c>
      <c r="Q2261" s="10">
        <f>IFERROR(Table1[[#This Row],[pledged]]/Table1[[#This Row],[backers_count]],0)</f>
        <v>90.635922330097088</v>
      </c>
      <c r="R2261" s="15">
        <f t="shared" si="70"/>
        <v>42702.804814814815</v>
      </c>
      <c r="S2261" s="15">
        <f t="shared" si="71"/>
        <v>42712.804814814815</v>
      </c>
      <c r="T2261">
        <f>YEAR(Table1[[#This Row],[Date Created Conversion]])</f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8">
        <f>ROUND(Table1[[#This Row],[pledged]]/Table1[[#This Row],[goal]],2)</f>
        <v>3.27</v>
      </c>
      <c r="Q2262" s="10">
        <f>IFERROR(Table1[[#This Row],[pledged]]/Table1[[#This Row],[backers_count]],0)</f>
        <v>97.297619047619051</v>
      </c>
      <c r="R2262" s="15">
        <f t="shared" si="70"/>
        <v>41695.016782407409</v>
      </c>
      <c r="S2262" s="15">
        <f t="shared" si="71"/>
        <v>41724.975115740745</v>
      </c>
      <c r="T2262">
        <f>YEAR(Table1[[#This Row],[Date Created Conversion]])</f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8">
        <f>ROUND(Table1[[#This Row],[pledged]]/Table1[[#This Row],[goal]],2)</f>
        <v>7.8</v>
      </c>
      <c r="Q2263" s="10">
        <f>IFERROR(Table1[[#This Row],[pledged]]/Table1[[#This Row],[backers_count]],0)</f>
        <v>37.11904761904762</v>
      </c>
      <c r="R2263" s="15">
        <f t="shared" si="70"/>
        <v>42759.724768518514</v>
      </c>
      <c r="S2263" s="15">
        <f t="shared" si="71"/>
        <v>42780.724768518514</v>
      </c>
      <c r="T2263">
        <f>YEAR(Table1[[#This Row],[Date Created Conversion]])</f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8">
        <f>ROUND(Table1[[#This Row],[pledged]]/Table1[[#This Row],[goal]],2)</f>
        <v>1.54</v>
      </c>
      <c r="Q2264" s="10">
        <f>IFERROR(Table1[[#This Row],[pledged]]/Table1[[#This Row],[backers_count]],0)</f>
        <v>28.104972375690608</v>
      </c>
      <c r="R2264" s="15">
        <f t="shared" si="70"/>
        <v>41926.585162037038</v>
      </c>
      <c r="S2264" s="15">
        <f t="shared" si="71"/>
        <v>41961</v>
      </c>
      <c r="T2264">
        <f>YEAR(Table1[[#This Row],[Date Created Conversion]])</f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8">
        <f>ROUND(Table1[[#This Row],[pledged]]/Table1[[#This Row],[goal]],2)</f>
        <v>1.1599999999999999</v>
      </c>
      <c r="Q2265" s="10">
        <f>IFERROR(Table1[[#This Row],[pledged]]/Table1[[#This Row],[backers_count]],0)</f>
        <v>144.43333333333334</v>
      </c>
      <c r="R2265" s="15">
        <f t="shared" si="70"/>
        <v>42014.832326388889</v>
      </c>
      <c r="S2265" s="15">
        <f t="shared" si="71"/>
        <v>42035.832326388889</v>
      </c>
      <c r="T2265">
        <f>YEAR(Table1[[#This Row],[Date Created Conversion]])</f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8">
        <f>ROUND(Table1[[#This Row],[pledged]]/Table1[[#This Row],[goal]],2)</f>
        <v>1.8</v>
      </c>
      <c r="Q2266" s="10">
        <f>IFERROR(Table1[[#This Row],[pledged]]/Table1[[#This Row],[backers_count]],0)</f>
        <v>24.274157303370785</v>
      </c>
      <c r="R2266" s="15">
        <f t="shared" si="70"/>
        <v>42496.582337962958</v>
      </c>
      <c r="S2266" s="15">
        <f t="shared" si="71"/>
        <v>42513.125</v>
      </c>
      <c r="T2266">
        <f>YEAR(Table1[[#This Row],[Date Created Conversion]])</f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8">
        <f>ROUND(Table1[[#This Row],[pledged]]/Table1[[#This Row],[goal]],2)</f>
        <v>2.99</v>
      </c>
      <c r="Q2267" s="10">
        <f>IFERROR(Table1[[#This Row],[pledged]]/Table1[[#This Row],[backers_count]],0)</f>
        <v>35.117647058823529</v>
      </c>
      <c r="R2267" s="15">
        <f t="shared" si="70"/>
        <v>42689.853090277778</v>
      </c>
      <c r="S2267" s="15">
        <f t="shared" si="71"/>
        <v>42696.853090277778</v>
      </c>
      <c r="T2267">
        <f>YEAR(Table1[[#This Row],[Date Created Conversion]])</f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8">
        <f>ROUND(Table1[[#This Row],[pledged]]/Table1[[#This Row],[goal]],2)</f>
        <v>3.2</v>
      </c>
      <c r="Q2268" s="10">
        <f>IFERROR(Table1[[#This Row],[pledged]]/Table1[[#This Row],[backers_count]],0)</f>
        <v>24.762886597938145</v>
      </c>
      <c r="R2268" s="15">
        <f t="shared" si="70"/>
        <v>42469.874907407408</v>
      </c>
      <c r="S2268" s="15">
        <f t="shared" si="71"/>
        <v>42487.083333333328</v>
      </c>
      <c r="T2268">
        <f>YEAR(Table1[[#This Row],[Date Created Conversion]])</f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8">
        <f>ROUND(Table1[[#This Row],[pledged]]/Table1[[#This Row],[goal]],2)</f>
        <v>3.81</v>
      </c>
      <c r="Q2269" s="10">
        <f>IFERROR(Table1[[#This Row],[pledged]]/Table1[[#This Row],[backers_count]],0)</f>
        <v>188.37871287128712</v>
      </c>
      <c r="R2269" s="15">
        <f t="shared" si="70"/>
        <v>41968.829826388886</v>
      </c>
      <c r="S2269" s="15">
        <f t="shared" si="71"/>
        <v>41994.041666666672</v>
      </c>
      <c r="T2269">
        <f>YEAR(Table1[[#This Row],[Date Created Conversion]])</f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8">
        <f>ROUND(Table1[[#This Row],[pledged]]/Table1[[#This Row],[goal]],2)</f>
        <v>1.03</v>
      </c>
      <c r="Q2270" s="10">
        <f>IFERROR(Table1[[#This Row],[pledged]]/Table1[[#This Row],[backers_count]],0)</f>
        <v>148.08247422680412</v>
      </c>
      <c r="R2270" s="15">
        <f t="shared" si="70"/>
        <v>42776.082349537035</v>
      </c>
      <c r="S2270" s="15">
        <f t="shared" si="71"/>
        <v>42806.082349537035</v>
      </c>
      <c r="T2270">
        <f>YEAR(Table1[[#This Row],[Date Created Conversion]])</f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8">
        <f>ROUND(Table1[[#This Row],[pledged]]/Table1[[#This Row],[goal]],2)</f>
        <v>18.02</v>
      </c>
      <c r="Q2271" s="10">
        <f>IFERROR(Table1[[#This Row],[pledged]]/Table1[[#This Row],[backers_count]],0)</f>
        <v>49.934589800443462</v>
      </c>
      <c r="R2271" s="15">
        <f t="shared" si="70"/>
        <v>42776.704432870371</v>
      </c>
      <c r="S2271" s="15">
        <f t="shared" si="71"/>
        <v>42801.208333333328</v>
      </c>
      <c r="T2271">
        <f>YEAR(Table1[[#This Row],[Date Created Conversion]])</f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8">
        <f>ROUND(Table1[[#This Row],[pledged]]/Table1[[#This Row],[goal]],2)</f>
        <v>7.2</v>
      </c>
      <c r="Q2272" s="10">
        <f>IFERROR(Table1[[#This Row],[pledged]]/Table1[[#This Row],[backers_count]],0)</f>
        <v>107.82155688622754</v>
      </c>
      <c r="R2272" s="15">
        <f t="shared" si="70"/>
        <v>42725.869363425925</v>
      </c>
      <c r="S2272" s="15">
        <f t="shared" si="71"/>
        <v>42745.915972222225</v>
      </c>
      <c r="T2272">
        <f>YEAR(Table1[[#This Row],[Date Created Conversion]])</f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8">
        <f>ROUND(Table1[[#This Row],[pledged]]/Table1[[#This Row],[goal]],2)</f>
        <v>2.83</v>
      </c>
      <c r="Q2273" s="10">
        <f>IFERROR(Table1[[#This Row],[pledged]]/Table1[[#This Row],[backers_count]],0)</f>
        <v>42.63403614457831</v>
      </c>
      <c r="R2273" s="15">
        <f t="shared" si="70"/>
        <v>42684.000046296293</v>
      </c>
      <c r="S2273" s="15">
        <f t="shared" si="71"/>
        <v>42714.000046296293</v>
      </c>
      <c r="T2273">
        <f>YEAR(Table1[[#This Row],[Date Created Conversion]])</f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8">
        <f>ROUND(Table1[[#This Row],[pledged]]/Table1[[#This Row],[goal]],2)</f>
        <v>13.57</v>
      </c>
      <c r="Q2274" s="10">
        <f>IFERROR(Table1[[#This Row],[pledged]]/Table1[[#This Row],[backers_count]],0)</f>
        <v>14.370762711864407</v>
      </c>
      <c r="R2274" s="15">
        <f t="shared" si="70"/>
        <v>42315.699490740735</v>
      </c>
      <c r="S2274" s="15">
        <f t="shared" si="71"/>
        <v>42345.699490740735</v>
      </c>
      <c r="T2274">
        <f>YEAR(Table1[[#This Row],[Date Created Conversion]])</f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8">
        <f>ROUND(Table1[[#This Row],[pledged]]/Table1[[#This Row],[goal]],2)</f>
        <v>2.2000000000000002</v>
      </c>
      <c r="Q2275" s="10">
        <f>IFERROR(Table1[[#This Row],[pledged]]/Table1[[#This Row],[backers_count]],0)</f>
        <v>37.476190476190474</v>
      </c>
      <c r="R2275" s="15">
        <f t="shared" si="70"/>
        <v>42781.549097222218</v>
      </c>
      <c r="S2275" s="15">
        <f t="shared" si="71"/>
        <v>42806.507430555561</v>
      </c>
      <c r="T2275">
        <f>YEAR(Table1[[#This Row],[Date Created Conversion]])</f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8">
        <f>ROUND(Table1[[#This Row],[pledged]]/Table1[[#This Row],[goal]],2)</f>
        <v>1.2</v>
      </c>
      <c r="Q2276" s="10">
        <f>IFERROR(Table1[[#This Row],[pledged]]/Table1[[#This Row],[backers_count]],0)</f>
        <v>30.202020202020201</v>
      </c>
      <c r="R2276" s="15">
        <f t="shared" si="70"/>
        <v>41663.500659722224</v>
      </c>
      <c r="S2276" s="15">
        <f t="shared" si="71"/>
        <v>41693.500659722224</v>
      </c>
      <c r="T2276">
        <f>YEAR(Table1[[#This Row],[Date Created Conversion]])</f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8">
        <f>ROUND(Table1[[#This Row],[pledged]]/Table1[[#This Row],[goal]],2)</f>
        <v>4.08</v>
      </c>
      <c r="Q2277" s="10">
        <f>IFERROR(Table1[[#This Row],[pledged]]/Table1[[#This Row],[backers_count]],0)</f>
        <v>33.550632911392405</v>
      </c>
      <c r="R2277" s="15">
        <f t="shared" si="70"/>
        <v>41965.616655092599</v>
      </c>
      <c r="S2277" s="15">
        <f t="shared" si="71"/>
        <v>41995.616655092599</v>
      </c>
      <c r="T2277">
        <f>YEAR(Table1[[#This Row],[Date Created Conversion]])</f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8">
        <f>ROUND(Table1[[#This Row],[pledged]]/Table1[[#This Row],[goal]],2)</f>
        <v>1.06</v>
      </c>
      <c r="Q2278" s="10">
        <f>IFERROR(Table1[[#This Row],[pledged]]/Table1[[#This Row],[backers_count]],0)</f>
        <v>64.74666666666667</v>
      </c>
      <c r="R2278" s="15">
        <f t="shared" si="70"/>
        <v>41614.651493055557</v>
      </c>
      <c r="S2278" s="15">
        <f t="shared" si="71"/>
        <v>41644.651493055557</v>
      </c>
      <c r="T2278">
        <f>YEAR(Table1[[#This Row],[Date Created Conversion]])</f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8">
        <f>ROUND(Table1[[#This Row],[pledged]]/Table1[[#This Row],[goal]],2)</f>
        <v>1.41</v>
      </c>
      <c r="Q2279" s="10">
        <f>IFERROR(Table1[[#This Row],[pledged]]/Table1[[#This Row],[backers_count]],0)</f>
        <v>57.932367149758456</v>
      </c>
      <c r="R2279" s="15">
        <f t="shared" si="70"/>
        <v>40936.678506944445</v>
      </c>
      <c r="S2279" s="15">
        <f t="shared" si="71"/>
        <v>40966.678506944445</v>
      </c>
      <c r="T2279">
        <f>YEAR(Table1[[#This Row],[Date Created Conversion]])</f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8">
        <f>ROUND(Table1[[#This Row],[pledged]]/Table1[[#This Row],[goal]],2)</f>
        <v>2.71</v>
      </c>
      <c r="Q2280" s="10">
        <f>IFERROR(Table1[[#This Row],[pledged]]/Table1[[#This Row],[backers_count]],0)</f>
        <v>53.078431372549019</v>
      </c>
      <c r="R2280" s="15">
        <f t="shared" si="70"/>
        <v>42338.709108796291</v>
      </c>
      <c r="S2280" s="15">
        <f t="shared" si="71"/>
        <v>42372.957638888889</v>
      </c>
      <c r="T2280">
        <f>YEAR(Table1[[#This Row],[Date Created Conversion]])</f>
        <v>2015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8">
        <f>ROUND(Table1[[#This Row],[pledged]]/Table1[[#This Row],[goal]],2)</f>
        <v>1.54</v>
      </c>
      <c r="Q2281" s="10">
        <f>IFERROR(Table1[[#This Row],[pledged]]/Table1[[#This Row],[backers_count]],0)</f>
        <v>48.0625</v>
      </c>
      <c r="R2281" s="15">
        <f t="shared" si="70"/>
        <v>42020.806701388887</v>
      </c>
      <c r="S2281" s="15">
        <f t="shared" si="71"/>
        <v>42039.166666666672</v>
      </c>
      <c r="T2281">
        <f>YEAR(Table1[[#This Row],[Date Created Conversion]])</f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8">
        <f>ROUND(Table1[[#This Row],[pledged]]/Table1[[#This Row],[goal]],2)</f>
        <v>4.04</v>
      </c>
      <c r="Q2282" s="10">
        <f>IFERROR(Table1[[#This Row],[pledged]]/Table1[[#This Row],[backers_count]],0)</f>
        <v>82.396874999999994</v>
      </c>
      <c r="R2282" s="15">
        <f t="shared" si="70"/>
        <v>42234.624895833331</v>
      </c>
      <c r="S2282" s="15">
        <f t="shared" si="71"/>
        <v>42264.624895833331</v>
      </c>
      <c r="T2282">
        <f>YEAR(Table1[[#This Row],[Date Created Conversion]])</f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8">
        <f>ROUND(Table1[[#This Row],[pledged]]/Table1[[#This Row],[goal]],2)</f>
        <v>1.85</v>
      </c>
      <c r="Q2283" s="10">
        <f>IFERROR(Table1[[#This Row],[pledged]]/Table1[[#This Row],[backers_count]],0)</f>
        <v>50.454545454545453</v>
      </c>
      <c r="R2283" s="15">
        <f t="shared" si="70"/>
        <v>40687.285844907405</v>
      </c>
      <c r="S2283" s="15">
        <f t="shared" si="71"/>
        <v>40749.284722222219</v>
      </c>
      <c r="T2283">
        <f>YEAR(Table1[[#This Row],[Date Created Conversion]])</f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8">
        <f>ROUND(Table1[[#This Row],[pledged]]/Table1[[#This Row],[goal]],2)</f>
        <v>1.85</v>
      </c>
      <c r="Q2284" s="10">
        <f>IFERROR(Table1[[#This Row],[pledged]]/Table1[[#This Row],[backers_count]],0)</f>
        <v>115.83333333333333</v>
      </c>
      <c r="R2284" s="15">
        <f t="shared" si="70"/>
        <v>42323.17460648148</v>
      </c>
      <c r="S2284" s="15">
        <f t="shared" si="71"/>
        <v>42383.17460648148</v>
      </c>
      <c r="T2284">
        <f>YEAR(Table1[[#This Row],[Date Created Conversion]])</f>
        <v>2015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8">
        <f>ROUND(Table1[[#This Row],[pledged]]/Table1[[#This Row],[goal]],2)</f>
        <v>1.01</v>
      </c>
      <c r="Q2285" s="10">
        <f>IFERROR(Table1[[#This Row],[pledged]]/Table1[[#This Row],[backers_count]],0)</f>
        <v>63.03458333333333</v>
      </c>
      <c r="R2285" s="15">
        <f t="shared" si="70"/>
        <v>40978.125046296293</v>
      </c>
      <c r="S2285" s="15">
        <f t="shared" si="71"/>
        <v>41038.083379629628</v>
      </c>
      <c r="T2285">
        <f>YEAR(Table1[[#This Row],[Date Created Conversion]])</f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8">
        <f>ROUND(Table1[[#This Row],[pledged]]/Table1[[#This Row],[goal]],2)</f>
        <v>1.06</v>
      </c>
      <c r="Q2286" s="10">
        <f>IFERROR(Table1[[#This Row],[pledged]]/Table1[[#This Row],[backers_count]],0)</f>
        <v>108.02152542372882</v>
      </c>
      <c r="R2286" s="15">
        <f t="shared" si="70"/>
        <v>40585.796817129631</v>
      </c>
      <c r="S2286" s="15">
        <f t="shared" si="71"/>
        <v>40614.166666666664</v>
      </c>
      <c r="T2286">
        <f>YEAR(Table1[[#This Row],[Date Created Conversion]])</f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8">
        <f>ROUND(Table1[[#This Row],[pledged]]/Table1[[#This Row],[goal]],2)</f>
        <v>1.21</v>
      </c>
      <c r="Q2287" s="10">
        <f>IFERROR(Table1[[#This Row],[pledged]]/Table1[[#This Row],[backers_count]],0)</f>
        <v>46.088607594936711</v>
      </c>
      <c r="R2287" s="15">
        <f t="shared" si="70"/>
        <v>41059.185682870368</v>
      </c>
      <c r="S2287" s="15">
        <f t="shared" si="71"/>
        <v>41089.185682870368</v>
      </c>
      <c r="T2287">
        <f>YEAR(Table1[[#This Row],[Date Created Conversion]])</f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8">
        <f>ROUND(Table1[[#This Row],[pledged]]/Table1[[#This Row],[goal]],2)</f>
        <v>1</v>
      </c>
      <c r="Q2288" s="10">
        <f>IFERROR(Table1[[#This Row],[pledged]]/Table1[[#This Row],[backers_count]],0)</f>
        <v>107.21428571428571</v>
      </c>
      <c r="R2288" s="15">
        <f t="shared" si="70"/>
        <v>41494.963587962964</v>
      </c>
      <c r="S2288" s="15">
        <f t="shared" si="71"/>
        <v>41523.165972222225</v>
      </c>
      <c r="T2288">
        <f>YEAR(Table1[[#This Row],[Date Created Conversion]])</f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8">
        <f>ROUND(Table1[[#This Row],[pledged]]/Table1[[#This Row],[goal]],2)</f>
        <v>1.2</v>
      </c>
      <c r="Q2289" s="10">
        <f>IFERROR(Table1[[#This Row],[pledged]]/Table1[[#This Row],[backers_count]],0)</f>
        <v>50.9338679245283</v>
      </c>
      <c r="R2289" s="15">
        <f t="shared" si="70"/>
        <v>41792.667361111111</v>
      </c>
      <c r="S2289" s="15">
        <f t="shared" si="71"/>
        <v>41813.667361111111</v>
      </c>
      <c r="T2289">
        <f>YEAR(Table1[[#This Row],[Date Created Conversion]])</f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8">
        <f>ROUND(Table1[[#This Row],[pledged]]/Table1[[#This Row],[goal]],2)</f>
        <v>1</v>
      </c>
      <c r="Q2290" s="10">
        <f>IFERROR(Table1[[#This Row],[pledged]]/Table1[[#This Row],[backers_count]],0)</f>
        <v>40.04</v>
      </c>
      <c r="R2290" s="15">
        <f t="shared" si="70"/>
        <v>41067.827418981484</v>
      </c>
      <c r="S2290" s="15">
        <f t="shared" si="71"/>
        <v>41086.75</v>
      </c>
      <c r="T2290">
        <f>YEAR(Table1[[#This Row],[Date Created Conversion]])</f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8">
        <f>ROUND(Table1[[#This Row],[pledged]]/Table1[[#This Row],[goal]],2)</f>
        <v>1.07</v>
      </c>
      <c r="Q2291" s="10">
        <f>IFERROR(Table1[[#This Row],[pledged]]/Table1[[#This Row],[backers_count]],0)</f>
        <v>64.44</v>
      </c>
      <c r="R2291" s="15">
        <f t="shared" si="70"/>
        <v>41571.998379629629</v>
      </c>
      <c r="S2291" s="15">
        <f t="shared" si="71"/>
        <v>41614.973611111112</v>
      </c>
      <c r="T2291">
        <f>YEAR(Table1[[#This Row],[Date Created Conversion]])</f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8">
        <f>ROUND(Table1[[#This Row],[pledged]]/Table1[[#This Row],[goal]],2)</f>
        <v>1.04</v>
      </c>
      <c r="Q2292" s="10">
        <f>IFERROR(Table1[[#This Row],[pledged]]/Table1[[#This Row],[backers_count]],0)</f>
        <v>53.827586206896555</v>
      </c>
      <c r="R2292" s="15">
        <f t="shared" si="70"/>
        <v>40070.253819444442</v>
      </c>
      <c r="S2292" s="15">
        <f t="shared" si="71"/>
        <v>40148.708333333336</v>
      </c>
      <c r="T2292">
        <f>YEAR(Table1[[#This Row],[Date Created Conversion]])</f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8">
        <f>ROUND(Table1[[#This Row],[pledged]]/Table1[[#This Row],[goal]],2)</f>
        <v>1.73</v>
      </c>
      <c r="Q2293" s="10">
        <f>IFERROR(Table1[[#This Row],[pledged]]/Table1[[#This Row],[backers_count]],0)</f>
        <v>100.46511627906976</v>
      </c>
      <c r="R2293" s="15">
        <f t="shared" si="70"/>
        <v>40987.977060185185</v>
      </c>
      <c r="S2293" s="15">
        <f t="shared" si="71"/>
        <v>41022.166666666664</v>
      </c>
      <c r="T2293">
        <f>YEAR(Table1[[#This Row],[Date Created Conversion]])</f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8">
        <f>ROUND(Table1[[#This Row],[pledged]]/Table1[[#This Row],[goal]],2)</f>
        <v>1.07</v>
      </c>
      <c r="Q2294" s="10">
        <f>IFERROR(Table1[[#This Row],[pledged]]/Table1[[#This Row],[backers_count]],0)</f>
        <v>46.630652173913049</v>
      </c>
      <c r="R2294" s="15">
        <f t="shared" si="70"/>
        <v>40987.697638888887</v>
      </c>
      <c r="S2294" s="15">
        <f t="shared" si="71"/>
        <v>41017.697638888887</v>
      </c>
      <c r="T2294">
        <f>YEAR(Table1[[#This Row],[Date Created Conversion]])</f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8">
        <f>ROUND(Table1[[#This Row],[pledged]]/Table1[[#This Row],[goal]],2)</f>
        <v>1.08</v>
      </c>
      <c r="Q2295" s="10">
        <f>IFERROR(Table1[[#This Row],[pledged]]/Table1[[#This Row],[backers_count]],0)</f>
        <v>34.074074074074076</v>
      </c>
      <c r="R2295" s="15">
        <f t="shared" si="70"/>
        <v>41151.708321759259</v>
      </c>
      <c r="S2295" s="15">
        <f t="shared" si="71"/>
        <v>41177.165972222225</v>
      </c>
      <c r="T2295">
        <f>YEAR(Table1[[#This Row],[Date Created Conversion]])</f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8">
        <f>ROUND(Table1[[#This Row],[pledged]]/Table1[[#This Row],[goal]],2)</f>
        <v>1.46</v>
      </c>
      <c r="Q2296" s="10">
        <f>IFERROR(Table1[[#This Row],[pledged]]/Table1[[#This Row],[backers_count]],0)</f>
        <v>65.214642857142863</v>
      </c>
      <c r="R2296" s="15">
        <f t="shared" si="70"/>
        <v>41264.72314814815</v>
      </c>
      <c r="S2296" s="15">
        <f t="shared" si="71"/>
        <v>41294.72314814815</v>
      </c>
      <c r="T2296">
        <f>YEAR(Table1[[#This Row],[Date Created Conversion]])</f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8">
        <f>ROUND(Table1[[#This Row],[pledged]]/Table1[[#This Row],[goal]],2)</f>
        <v>1.25</v>
      </c>
      <c r="Q2297" s="10">
        <f>IFERROR(Table1[[#This Row],[pledged]]/Table1[[#This Row],[backers_count]],0)</f>
        <v>44.205882352941174</v>
      </c>
      <c r="R2297" s="15">
        <f t="shared" si="70"/>
        <v>41270.954351851848</v>
      </c>
      <c r="S2297" s="15">
        <f t="shared" si="71"/>
        <v>41300.954351851848</v>
      </c>
      <c r="T2297">
        <f>YEAR(Table1[[#This Row],[Date Created Conversion]])</f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8">
        <f>ROUND(Table1[[#This Row],[pledged]]/Table1[[#This Row],[goal]],2)</f>
        <v>1.49</v>
      </c>
      <c r="Q2298" s="10">
        <f>IFERROR(Table1[[#This Row],[pledged]]/Table1[[#This Row],[backers_count]],0)</f>
        <v>71.965517241379317</v>
      </c>
      <c r="R2298" s="15">
        <f t="shared" si="70"/>
        <v>40927.731782407405</v>
      </c>
      <c r="S2298" s="15">
        <f t="shared" si="71"/>
        <v>40962.731782407405</v>
      </c>
      <c r="T2298">
        <f>YEAR(Table1[[#This Row],[Date Created Conversion]])</f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8">
        <f>ROUND(Table1[[#This Row],[pledged]]/Table1[[#This Row],[goal]],2)</f>
        <v>1.01</v>
      </c>
      <c r="Q2299" s="10">
        <f>IFERROR(Table1[[#This Row],[pledged]]/Table1[[#This Row],[backers_count]],0)</f>
        <v>52.94736842105263</v>
      </c>
      <c r="R2299" s="15">
        <f t="shared" si="70"/>
        <v>40948.042233796295</v>
      </c>
      <c r="S2299" s="15">
        <f t="shared" si="71"/>
        <v>40982.165972222225</v>
      </c>
      <c r="T2299">
        <f>YEAR(Table1[[#This Row],[Date Created Conversion]])</f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8">
        <f>ROUND(Table1[[#This Row],[pledged]]/Table1[[#This Row],[goal]],2)</f>
        <v>1.05</v>
      </c>
      <c r="Q2300" s="10">
        <f>IFERROR(Table1[[#This Row],[pledged]]/Table1[[#This Row],[backers_count]],0)</f>
        <v>109.45138888888889</v>
      </c>
      <c r="R2300" s="15">
        <f t="shared" si="70"/>
        <v>41694.84065972222</v>
      </c>
      <c r="S2300" s="15">
        <f t="shared" si="71"/>
        <v>41724.798993055556</v>
      </c>
      <c r="T2300">
        <f>YEAR(Table1[[#This Row],[Date Created Conversion]])</f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8">
        <f>ROUND(Table1[[#This Row],[pledged]]/Table1[[#This Row],[goal]],2)</f>
        <v>3.5</v>
      </c>
      <c r="Q2301" s="10">
        <f>IFERROR(Table1[[#This Row],[pledged]]/Table1[[#This Row],[backers_count]],0)</f>
        <v>75.035714285714292</v>
      </c>
      <c r="R2301" s="15">
        <f t="shared" si="70"/>
        <v>40565.032511574071</v>
      </c>
      <c r="S2301" s="15">
        <f t="shared" si="71"/>
        <v>40580.032511574071</v>
      </c>
      <c r="T2301">
        <f>YEAR(Table1[[#This Row],[Date Created Conversion]])</f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8">
        <f>ROUND(Table1[[#This Row],[pledged]]/Table1[[#This Row],[goal]],2)</f>
        <v>1.01</v>
      </c>
      <c r="Q2302" s="10">
        <f>IFERROR(Table1[[#This Row],[pledged]]/Table1[[#This Row],[backers_count]],0)</f>
        <v>115.71428571428571</v>
      </c>
      <c r="R2302" s="15">
        <f t="shared" si="70"/>
        <v>41074.727037037039</v>
      </c>
      <c r="S2302" s="15">
        <f t="shared" si="71"/>
        <v>41088.727037037039</v>
      </c>
      <c r="T2302">
        <f>YEAR(Table1[[#This Row],[Date Created Conversion]])</f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8">
        <f>ROUND(Table1[[#This Row],[pledged]]/Table1[[#This Row],[goal]],2)</f>
        <v>1.34</v>
      </c>
      <c r="Q2303" s="10">
        <f>IFERROR(Table1[[#This Row],[pledged]]/Table1[[#This Row],[backers_count]],0)</f>
        <v>31.659810426540286</v>
      </c>
      <c r="R2303" s="15">
        <f t="shared" si="70"/>
        <v>41416.146944444445</v>
      </c>
      <c r="S2303" s="15">
        <f t="shared" si="71"/>
        <v>41446.146944444445</v>
      </c>
      <c r="T2303">
        <f>YEAR(Table1[[#This Row],[Date Created Conversion]])</f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8">
        <f>ROUND(Table1[[#This Row],[pledged]]/Table1[[#This Row],[goal]],2)</f>
        <v>1.71</v>
      </c>
      <c r="Q2304" s="10">
        <f>IFERROR(Table1[[#This Row],[pledged]]/Table1[[#This Row],[backers_count]],0)</f>
        <v>46.176470588235297</v>
      </c>
      <c r="R2304" s="15">
        <f t="shared" si="70"/>
        <v>41605.868449074071</v>
      </c>
      <c r="S2304" s="15">
        <f t="shared" si="71"/>
        <v>41639.291666666664</v>
      </c>
      <c r="T2304">
        <f>YEAR(Table1[[#This Row],[Date Created Conversion]])</f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8">
        <f>ROUND(Table1[[#This Row],[pledged]]/Table1[[#This Row],[goal]],2)</f>
        <v>1.0900000000000001</v>
      </c>
      <c r="Q2305" s="10">
        <f>IFERROR(Table1[[#This Row],[pledged]]/Table1[[#This Row],[backers_count]],0)</f>
        <v>68.481650485436887</v>
      </c>
      <c r="R2305" s="15">
        <f t="shared" si="70"/>
        <v>40850.111064814817</v>
      </c>
      <c r="S2305" s="15">
        <f t="shared" si="71"/>
        <v>40890.152731481481</v>
      </c>
      <c r="T2305">
        <f>YEAR(Table1[[#This Row],[Date Created Conversion]])</f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8">
        <f>ROUND(Table1[[#This Row],[pledged]]/Table1[[#This Row],[goal]],2)</f>
        <v>1.01</v>
      </c>
      <c r="Q2306" s="10">
        <f>IFERROR(Table1[[#This Row],[pledged]]/Table1[[#This Row],[backers_count]],0)</f>
        <v>53.469203539823013</v>
      </c>
      <c r="R2306" s="15">
        <f t="shared" ref="R2306:R2369" si="72">(((J2306/60)/60)/24)+DATE(1970,1,1)</f>
        <v>40502.815868055557</v>
      </c>
      <c r="S2306" s="15">
        <f t="shared" ref="S2306:S2369" si="73">(((I2306/60)/60)/24)+DATE(1970,1,1)</f>
        <v>40544.207638888889</v>
      </c>
      <c r="T2306">
        <f>YEAR(Table1[[#This Row],[Date Created Conversion]])</f>
        <v>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8">
        <f>ROUND(Table1[[#This Row],[pledged]]/Table1[[#This Row],[goal]],2)</f>
        <v>1.01</v>
      </c>
      <c r="Q2307" s="10">
        <f>IFERROR(Table1[[#This Row],[pledged]]/Table1[[#This Row],[backers_count]],0)</f>
        <v>109.10778443113773</v>
      </c>
      <c r="R2307" s="15">
        <f t="shared" si="72"/>
        <v>41834.695277777777</v>
      </c>
      <c r="S2307" s="15">
        <f t="shared" si="73"/>
        <v>41859.75</v>
      </c>
      <c r="T2307">
        <f>YEAR(Table1[[#This Row],[Date Created Conversion]])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8">
        <f>ROUND(Table1[[#This Row],[pledged]]/Table1[[#This Row],[goal]],2)</f>
        <v>1.07</v>
      </c>
      <c r="Q2308" s="10">
        <f>IFERROR(Table1[[#This Row],[pledged]]/Table1[[#This Row],[backers_count]],0)</f>
        <v>51.185616438356163</v>
      </c>
      <c r="R2308" s="15">
        <f t="shared" si="72"/>
        <v>40948.16815972222</v>
      </c>
      <c r="S2308" s="15">
        <f t="shared" si="73"/>
        <v>40978.16815972222</v>
      </c>
      <c r="T2308">
        <f>YEAR(Table1[[#This Row],[Date Created Conversion]])</f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8">
        <f>ROUND(Table1[[#This Row],[pledged]]/Table1[[#This Row],[goal]],2)</f>
        <v>1.07</v>
      </c>
      <c r="Q2309" s="10">
        <f>IFERROR(Table1[[#This Row],[pledged]]/Table1[[#This Row],[backers_count]],0)</f>
        <v>27.936800000000002</v>
      </c>
      <c r="R2309" s="15">
        <f t="shared" si="72"/>
        <v>41004.802465277775</v>
      </c>
      <c r="S2309" s="15">
        <f t="shared" si="73"/>
        <v>41034.802407407406</v>
      </c>
      <c r="T2309">
        <f>YEAR(Table1[[#This Row],[Date Created Conversion]])</f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8">
        <f>ROUND(Table1[[#This Row],[pledged]]/Table1[[#This Row],[goal]],2)</f>
        <v>1.01</v>
      </c>
      <c r="Q2310" s="10">
        <f>IFERROR(Table1[[#This Row],[pledged]]/Table1[[#This Row],[backers_count]],0)</f>
        <v>82.496921824104234</v>
      </c>
      <c r="R2310" s="15">
        <f t="shared" si="72"/>
        <v>41851.962916666671</v>
      </c>
      <c r="S2310" s="15">
        <f t="shared" si="73"/>
        <v>41880.041666666664</v>
      </c>
      <c r="T2310">
        <f>YEAR(Table1[[#This Row],[Date Created Conversion]])</f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8">
        <f>ROUND(Table1[[#This Row],[pledged]]/Table1[[#This Row],[goal]],2)</f>
        <v>1.07</v>
      </c>
      <c r="Q2311" s="10">
        <f>IFERROR(Table1[[#This Row],[pledged]]/Table1[[#This Row],[backers_count]],0)</f>
        <v>59.817476635514019</v>
      </c>
      <c r="R2311" s="15">
        <f t="shared" si="72"/>
        <v>41307.987696759257</v>
      </c>
      <c r="S2311" s="15">
        <f t="shared" si="73"/>
        <v>41342.987696759257</v>
      </c>
      <c r="T2311">
        <f>YEAR(Table1[[#This Row],[Date Created Conversion]])</f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8">
        <f>ROUND(Table1[[#This Row],[pledged]]/Table1[[#This Row],[goal]],2)</f>
        <v>4.29</v>
      </c>
      <c r="Q2312" s="10">
        <f>IFERROR(Table1[[#This Row],[pledged]]/Table1[[#This Row],[backers_count]],0)</f>
        <v>64.816470588235291</v>
      </c>
      <c r="R2312" s="15">
        <f t="shared" si="72"/>
        <v>41324.79415509259</v>
      </c>
      <c r="S2312" s="15">
        <f t="shared" si="73"/>
        <v>41354.752488425926</v>
      </c>
      <c r="T2312">
        <f>YEAR(Table1[[#This Row],[Date Created Conversion]])</f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8">
        <f>ROUND(Table1[[#This Row],[pledged]]/Table1[[#This Row],[goal]],2)</f>
        <v>1.04</v>
      </c>
      <c r="Q2313" s="10">
        <f>IFERROR(Table1[[#This Row],[pledged]]/Table1[[#This Row],[backers_count]],0)</f>
        <v>90.09615384615384</v>
      </c>
      <c r="R2313" s="15">
        <f t="shared" si="72"/>
        <v>41736.004502314812</v>
      </c>
      <c r="S2313" s="15">
        <f t="shared" si="73"/>
        <v>41766.004502314812</v>
      </c>
      <c r="T2313">
        <f>YEAR(Table1[[#This Row],[Date Created Conversion]])</f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8">
        <f>ROUND(Table1[[#This Row],[pledged]]/Table1[[#This Row],[goal]],2)</f>
        <v>1.08</v>
      </c>
      <c r="Q2314" s="10">
        <f>IFERROR(Table1[[#This Row],[pledged]]/Table1[[#This Row],[backers_count]],0)</f>
        <v>40.962025316455694</v>
      </c>
      <c r="R2314" s="15">
        <f t="shared" si="72"/>
        <v>41716.632847222223</v>
      </c>
      <c r="S2314" s="15">
        <f t="shared" si="73"/>
        <v>41747.958333333336</v>
      </c>
      <c r="T2314">
        <f>YEAR(Table1[[#This Row],[Date Created Conversion]])</f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8">
        <f>ROUND(Table1[[#This Row],[pledged]]/Table1[[#This Row],[goal]],2)</f>
        <v>1.76</v>
      </c>
      <c r="Q2315" s="10">
        <f>IFERROR(Table1[[#This Row],[pledged]]/Table1[[#This Row],[backers_count]],0)</f>
        <v>56.000127388535034</v>
      </c>
      <c r="R2315" s="15">
        <f t="shared" si="72"/>
        <v>41002.958634259259</v>
      </c>
      <c r="S2315" s="15">
        <f t="shared" si="73"/>
        <v>41032.958634259259</v>
      </c>
      <c r="T2315">
        <f>YEAR(Table1[[#This Row],[Date Created Conversion]])</f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8">
        <f>ROUND(Table1[[#This Row],[pledged]]/Table1[[#This Row],[goal]],2)</f>
        <v>1.57</v>
      </c>
      <c r="Q2316" s="10">
        <f>IFERROR(Table1[[#This Row],[pledged]]/Table1[[#This Row],[backers_count]],0)</f>
        <v>37.672800000000002</v>
      </c>
      <c r="R2316" s="15">
        <f t="shared" si="72"/>
        <v>41037.551585648151</v>
      </c>
      <c r="S2316" s="15">
        <f t="shared" si="73"/>
        <v>41067.551585648151</v>
      </c>
      <c r="T2316">
        <f>YEAR(Table1[[#This Row],[Date Created Conversion]])</f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8">
        <f>ROUND(Table1[[#This Row],[pledged]]/Table1[[#This Row],[goal]],2)</f>
        <v>1.03</v>
      </c>
      <c r="Q2317" s="10">
        <f>IFERROR(Table1[[#This Row],[pledged]]/Table1[[#This Row],[backers_count]],0)</f>
        <v>40.078125</v>
      </c>
      <c r="R2317" s="15">
        <f t="shared" si="72"/>
        <v>41004.72619212963</v>
      </c>
      <c r="S2317" s="15">
        <f t="shared" si="73"/>
        <v>41034.72619212963</v>
      </c>
      <c r="T2317">
        <f>YEAR(Table1[[#This Row],[Date Created Conversion]])</f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8">
        <f>ROUND(Table1[[#This Row],[pledged]]/Table1[[#This Row],[goal]],2)</f>
        <v>1.04</v>
      </c>
      <c r="Q2318" s="10">
        <f>IFERROR(Table1[[#This Row],[pledged]]/Table1[[#This Row],[backers_count]],0)</f>
        <v>78.031999999999996</v>
      </c>
      <c r="R2318" s="15">
        <f t="shared" si="72"/>
        <v>40079.725115740745</v>
      </c>
      <c r="S2318" s="15">
        <f t="shared" si="73"/>
        <v>40156.76666666667</v>
      </c>
      <c r="T2318">
        <f>YEAR(Table1[[#This Row],[Date Created Conversion]])</f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8">
        <f>ROUND(Table1[[#This Row],[pledged]]/Table1[[#This Row],[goal]],2)</f>
        <v>1.04</v>
      </c>
      <c r="Q2319" s="10">
        <f>IFERROR(Table1[[#This Row],[pledged]]/Table1[[#This Row],[backers_count]],0)</f>
        <v>18.90909090909091</v>
      </c>
      <c r="R2319" s="15">
        <f t="shared" si="72"/>
        <v>40192.542233796295</v>
      </c>
      <c r="S2319" s="15">
        <f t="shared" si="73"/>
        <v>40224.208333333336</v>
      </c>
      <c r="T2319">
        <f>YEAR(Table1[[#This Row],[Date Created Conversion]])</f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8">
        <f>ROUND(Table1[[#This Row],[pledged]]/Table1[[#This Row],[goal]],2)</f>
        <v>1.21</v>
      </c>
      <c r="Q2320" s="10">
        <f>IFERROR(Table1[[#This Row],[pledged]]/Table1[[#This Row],[backers_count]],0)</f>
        <v>37.134969325153371</v>
      </c>
      <c r="R2320" s="15">
        <f t="shared" si="72"/>
        <v>40050.643680555557</v>
      </c>
      <c r="S2320" s="15">
        <f t="shared" si="73"/>
        <v>40082.165972222225</v>
      </c>
      <c r="T2320">
        <f>YEAR(Table1[[#This Row],[Date Created Conversion]])</f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8">
        <f>ROUND(Table1[[#This Row],[pledged]]/Table1[[#This Row],[goal]],2)</f>
        <v>1.08</v>
      </c>
      <c r="Q2321" s="10">
        <f>IFERROR(Table1[[#This Row],[pledged]]/Table1[[#This Row],[backers_count]],0)</f>
        <v>41.961038961038959</v>
      </c>
      <c r="R2321" s="15">
        <f t="shared" si="72"/>
        <v>41593.082002314812</v>
      </c>
      <c r="S2321" s="15">
        <f t="shared" si="73"/>
        <v>41623.082002314812</v>
      </c>
      <c r="T2321">
        <f>YEAR(Table1[[#This Row],[Date Created Conversion]])</f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8">
        <f>ROUND(Table1[[#This Row],[pledged]]/Table1[[#This Row],[goal]],2)</f>
        <v>1.0900000000000001</v>
      </c>
      <c r="Q2322" s="10">
        <f>IFERROR(Table1[[#This Row],[pledged]]/Table1[[#This Row],[backers_count]],0)</f>
        <v>61.044943820224717</v>
      </c>
      <c r="R2322" s="15">
        <f t="shared" si="72"/>
        <v>41696.817129629628</v>
      </c>
      <c r="S2322" s="15">
        <f t="shared" si="73"/>
        <v>41731.775462962964</v>
      </c>
      <c r="T2322">
        <f>YEAR(Table1[[#This Row],[Date Created Conversion]])</f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8">
        <f>ROUND(Table1[[#This Row],[pledged]]/Table1[[#This Row],[goal]],2)</f>
        <v>0.39</v>
      </c>
      <c r="Q2323" s="10">
        <f>IFERROR(Table1[[#This Row],[pledged]]/Table1[[#This Row],[backers_count]],0)</f>
        <v>64.53125</v>
      </c>
      <c r="R2323" s="15">
        <f t="shared" si="72"/>
        <v>42799.260428240741</v>
      </c>
      <c r="S2323" s="15">
        <f t="shared" si="73"/>
        <v>42829.21876157407</v>
      </c>
      <c r="T2323">
        <f>YEAR(Table1[[#This Row],[Date Created Conversion]])</f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8">
        <f>ROUND(Table1[[#This Row],[pledged]]/Table1[[#This Row],[goal]],2)</f>
        <v>0.03</v>
      </c>
      <c r="Q2324" s="10">
        <f>IFERROR(Table1[[#This Row],[pledged]]/Table1[[#This Row],[backers_count]],0)</f>
        <v>21.25</v>
      </c>
      <c r="R2324" s="15">
        <f t="shared" si="72"/>
        <v>42804.895474537043</v>
      </c>
      <c r="S2324" s="15">
        <f t="shared" si="73"/>
        <v>42834.853807870371</v>
      </c>
      <c r="T2324">
        <f>YEAR(Table1[[#This Row],[Date Created Conversion]])</f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8">
        <f>ROUND(Table1[[#This Row],[pledged]]/Table1[[#This Row],[goal]],2)</f>
        <v>0.48</v>
      </c>
      <c r="Q2325" s="10">
        <f>IFERROR(Table1[[#This Row],[pledged]]/Table1[[#This Row],[backers_count]],0)</f>
        <v>30</v>
      </c>
      <c r="R2325" s="15">
        <f t="shared" si="72"/>
        <v>42807.755173611105</v>
      </c>
      <c r="S2325" s="15">
        <f t="shared" si="73"/>
        <v>42814.755173611105</v>
      </c>
      <c r="T2325">
        <f>YEAR(Table1[[#This Row],[Date Created Conversion]])</f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8">
        <f>ROUND(Table1[[#This Row],[pledged]]/Table1[[#This Row],[goal]],2)</f>
        <v>0.21</v>
      </c>
      <c r="Q2326" s="10">
        <f>IFERROR(Table1[[#This Row],[pledged]]/Table1[[#This Row],[backers_count]],0)</f>
        <v>25.491803278688526</v>
      </c>
      <c r="R2326" s="15">
        <f t="shared" si="72"/>
        <v>42790.885243055556</v>
      </c>
      <c r="S2326" s="15">
        <f t="shared" si="73"/>
        <v>42820.843576388885</v>
      </c>
      <c r="T2326">
        <f>YEAR(Table1[[#This Row],[Date Created Conversion]])</f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8">
        <f>ROUND(Table1[[#This Row],[pledged]]/Table1[[#This Row],[goal]],2)</f>
        <v>0.08</v>
      </c>
      <c r="Q2327" s="10">
        <f>IFERROR(Table1[[#This Row],[pledged]]/Table1[[#This Row],[backers_count]],0)</f>
        <v>11.428571428571429</v>
      </c>
      <c r="R2327" s="15">
        <f t="shared" si="72"/>
        <v>42794.022349537037</v>
      </c>
      <c r="S2327" s="15">
        <f t="shared" si="73"/>
        <v>42823.980682870373</v>
      </c>
      <c r="T2327">
        <f>YEAR(Table1[[#This Row],[Date Created Conversion]])</f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8">
        <f>ROUND(Table1[[#This Row],[pledged]]/Table1[[#This Row],[goal]],2)</f>
        <v>0.01</v>
      </c>
      <c r="Q2328" s="10">
        <f>IFERROR(Table1[[#This Row],[pledged]]/Table1[[#This Row],[backers_count]],0)</f>
        <v>108</v>
      </c>
      <c r="R2328" s="15">
        <f t="shared" si="72"/>
        <v>42804.034120370372</v>
      </c>
      <c r="S2328" s="15">
        <f t="shared" si="73"/>
        <v>42855.708333333328</v>
      </c>
      <c r="T2328">
        <f>YEAR(Table1[[#This Row],[Date Created Conversion]])</f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8">
        <f>ROUND(Table1[[#This Row],[pledged]]/Table1[[#This Row],[goal]],2)</f>
        <v>5.26</v>
      </c>
      <c r="Q2329" s="10">
        <f>IFERROR(Table1[[#This Row],[pledged]]/Table1[[#This Row],[backers_count]],0)</f>
        <v>54.883162444113267</v>
      </c>
      <c r="R2329" s="15">
        <f t="shared" si="72"/>
        <v>41842.917129629634</v>
      </c>
      <c r="S2329" s="15">
        <f t="shared" si="73"/>
        <v>41877.917129629634</v>
      </c>
      <c r="T2329">
        <f>YEAR(Table1[[#This Row],[Date Created Conversion]])</f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8">
        <f>ROUND(Table1[[#This Row],[pledged]]/Table1[[#This Row],[goal]],2)</f>
        <v>2.54</v>
      </c>
      <c r="Q2330" s="10">
        <f>IFERROR(Table1[[#This Row],[pledged]]/Table1[[#This Row],[backers_count]],0)</f>
        <v>47.383612662942269</v>
      </c>
      <c r="R2330" s="15">
        <f t="shared" si="72"/>
        <v>42139.781678240746</v>
      </c>
      <c r="S2330" s="15">
        <f t="shared" si="73"/>
        <v>42169.781678240746</v>
      </c>
      <c r="T2330">
        <f>YEAR(Table1[[#This Row],[Date Created Conversion]])</f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8">
        <f>ROUND(Table1[[#This Row],[pledged]]/Table1[[#This Row],[goal]],2)</f>
        <v>1.06</v>
      </c>
      <c r="Q2331" s="10">
        <f>IFERROR(Table1[[#This Row],[pledged]]/Table1[[#This Row],[backers_count]],0)</f>
        <v>211.84</v>
      </c>
      <c r="R2331" s="15">
        <f t="shared" si="72"/>
        <v>41807.624374999999</v>
      </c>
      <c r="S2331" s="15">
        <f t="shared" si="73"/>
        <v>41837.624374999999</v>
      </c>
      <c r="T2331">
        <f>YEAR(Table1[[#This Row],[Date Created Conversion]])</f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8">
        <f>ROUND(Table1[[#This Row],[pledged]]/Table1[[#This Row],[goal]],2)</f>
        <v>1.02</v>
      </c>
      <c r="Q2332" s="10">
        <f>IFERROR(Table1[[#This Row],[pledged]]/Table1[[#This Row],[backers_count]],0)</f>
        <v>219.92638036809817</v>
      </c>
      <c r="R2332" s="15">
        <f t="shared" si="72"/>
        <v>42332.89980324074</v>
      </c>
      <c r="S2332" s="15">
        <f t="shared" si="73"/>
        <v>42363</v>
      </c>
      <c r="T2332">
        <f>YEAR(Table1[[#This Row],[Date Created Conversion]])</f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8">
        <f>ROUND(Table1[[#This Row],[pledged]]/Table1[[#This Row],[goal]],2)</f>
        <v>1.44</v>
      </c>
      <c r="Q2333" s="10">
        <f>IFERROR(Table1[[#This Row],[pledged]]/Table1[[#This Row],[backers_count]],0)</f>
        <v>40.795406360424032</v>
      </c>
      <c r="R2333" s="15">
        <f t="shared" si="72"/>
        <v>41839.005671296298</v>
      </c>
      <c r="S2333" s="15">
        <f t="shared" si="73"/>
        <v>41869.005671296298</v>
      </c>
      <c r="T2333">
        <f>YEAR(Table1[[#This Row],[Date Created Conversion]])</f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8">
        <f>ROUND(Table1[[#This Row],[pledged]]/Table1[[#This Row],[goal]],2)</f>
        <v>1.06</v>
      </c>
      <c r="Q2334" s="10">
        <f>IFERROR(Table1[[#This Row],[pledged]]/Table1[[#This Row],[backers_count]],0)</f>
        <v>75.502840909090907</v>
      </c>
      <c r="R2334" s="15">
        <f t="shared" si="72"/>
        <v>42011.628136574072</v>
      </c>
      <c r="S2334" s="15">
        <f t="shared" si="73"/>
        <v>42041.628136574072</v>
      </c>
      <c r="T2334">
        <f>YEAR(Table1[[#This Row],[Date Created Conversion]])</f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8">
        <f>ROUND(Table1[[#This Row],[pledged]]/Table1[[#This Row],[goal]],2)</f>
        <v>2.12</v>
      </c>
      <c r="Q2335" s="10">
        <f>IFERROR(Table1[[#This Row],[pledged]]/Table1[[#This Row],[backers_count]],0)</f>
        <v>13.542553191489361</v>
      </c>
      <c r="R2335" s="15">
        <f t="shared" si="72"/>
        <v>41767.650347222225</v>
      </c>
      <c r="S2335" s="15">
        <f t="shared" si="73"/>
        <v>41788.743055555555</v>
      </c>
      <c r="T2335">
        <f>YEAR(Table1[[#This Row],[Date Created Conversion]])</f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8">
        <f>ROUND(Table1[[#This Row],[pledged]]/Table1[[#This Row],[goal]],2)</f>
        <v>1.02</v>
      </c>
      <c r="Q2336" s="10">
        <f>IFERROR(Table1[[#This Row],[pledged]]/Table1[[#This Row],[backers_count]],0)</f>
        <v>60.865671641791046</v>
      </c>
      <c r="R2336" s="15">
        <f t="shared" si="72"/>
        <v>41918.670115740737</v>
      </c>
      <c r="S2336" s="15">
        <f t="shared" si="73"/>
        <v>41948.731944444444</v>
      </c>
      <c r="T2336">
        <f>YEAR(Table1[[#This Row],[Date Created Conversion]])</f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8">
        <f>ROUND(Table1[[#This Row],[pledged]]/Table1[[#This Row],[goal]],2)</f>
        <v>1.02</v>
      </c>
      <c r="Q2337" s="10">
        <f>IFERROR(Table1[[#This Row],[pledged]]/Table1[[#This Row],[backers_count]],0)</f>
        <v>115.69230769230769</v>
      </c>
      <c r="R2337" s="15">
        <f t="shared" si="72"/>
        <v>41771.572256944448</v>
      </c>
      <c r="S2337" s="15">
        <f t="shared" si="73"/>
        <v>41801.572256944448</v>
      </c>
      <c r="T2337">
        <f>YEAR(Table1[[#This Row],[Date Created Conversion]])</f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8">
        <f>ROUND(Table1[[#This Row],[pledged]]/Table1[[#This Row],[goal]],2)</f>
        <v>5.21</v>
      </c>
      <c r="Q2338" s="10">
        <f>IFERROR(Table1[[#This Row],[pledged]]/Table1[[#This Row],[backers_count]],0)</f>
        <v>48.104623556581984</v>
      </c>
      <c r="R2338" s="15">
        <f t="shared" si="72"/>
        <v>41666.924710648149</v>
      </c>
      <c r="S2338" s="15">
        <f t="shared" si="73"/>
        <v>41706.924710648149</v>
      </c>
      <c r="T2338">
        <f>YEAR(Table1[[#This Row],[Date Created Conversion]])</f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8">
        <f>ROUND(Table1[[#This Row],[pledged]]/Table1[[#This Row],[goal]],2)</f>
        <v>1.1100000000000001</v>
      </c>
      <c r="Q2339" s="10">
        <f>IFERROR(Table1[[#This Row],[pledged]]/Table1[[#This Row],[backers_count]],0)</f>
        <v>74.184357541899445</v>
      </c>
      <c r="R2339" s="15">
        <f t="shared" si="72"/>
        <v>41786.640543981484</v>
      </c>
      <c r="S2339" s="15">
        <f t="shared" si="73"/>
        <v>41816.640543981484</v>
      </c>
      <c r="T2339">
        <f>YEAR(Table1[[#This Row],[Date Created Conversion]])</f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8">
        <f>ROUND(Table1[[#This Row],[pledged]]/Table1[[#This Row],[goal]],2)</f>
        <v>1.01</v>
      </c>
      <c r="Q2340" s="10">
        <f>IFERROR(Table1[[#This Row],[pledged]]/Table1[[#This Row],[backers_count]],0)</f>
        <v>123.34552845528455</v>
      </c>
      <c r="R2340" s="15">
        <f t="shared" si="72"/>
        <v>41789.896805555552</v>
      </c>
      <c r="S2340" s="15">
        <f t="shared" si="73"/>
        <v>41819.896805555552</v>
      </c>
      <c r="T2340">
        <f>YEAR(Table1[[#This Row],[Date Created Conversion]])</f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8">
        <f>ROUND(Table1[[#This Row],[pledged]]/Table1[[#This Row],[goal]],2)</f>
        <v>2.94</v>
      </c>
      <c r="Q2341" s="10">
        <f>IFERROR(Table1[[#This Row],[pledged]]/Table1[[#This Row],[backers_count]],0)</f>
        <v>66.623188405797094</v>
      </c>
      <c r="R2341" s="15">
        <f t="shared" si="72"/>
        <v>42692.79987268518</v>
      </c>
      <c r="S2341" s="15">
        <f t="shared" si="73"/>
        <v>42723.332638888889</v>
      </c>
      <c r="T2341">
        <f>YEAR(Table1[[#This Row],[Date Created Conversion]])</f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8">
        <f>ROUND(Table1[[#This Row],[pledged]]/Table1[[#This Row],[goal]],2)</f>
        <v>1.06</v>
      </c>
      <c r="Q2342" s="10">
        <f>IFERROR(Table1[[#This Row],[pledged]]/Table1[[#This Row],[backers_count]],0)</f>
        <v>104.99007444168734</v>
      </c>
      <c r="R2342" s="15">
        <f t="shared" si="72"/>
        <v>42643.642800925925</v>
      </c>
      <c r="S2342" s="15">
        <f t="shared" si="73"/>
        <v>42673.642800925925</v>
      </c>
      <c r="T2342">
        <f>YEAR(Table1[[#This Row],[Date Created Conversion]])</f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8">
        <f>ROUND(Table1[[#This Row],[pledged]]/Table1[[#This Row],[goal]],2)</f>
        <v>0</v>
      </c>
      <c r="Q2343" s="10">
        <f>IFERROR(Table1[[#This Row],[pledged]]/Table1[[#This Row],[backers_count]],0)</f>
        <v>0</v>
      </c>
      <c r="R2343" s="15">
        <f t="shared" si="72"/>
        <v>42167.813703703709</v>
      </c>
      <c r="S2343" s="15">
        <f t="shared" si="73"/>
        <v>42197.813703703709</v>
      </c>
      <c r="T2343">
        <f>YEAR(Table1[[#This Row],[Date Created Conversion]])</f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8">
        <f>ROUND(Table1[[#This Row],[pledged]]/Table1[[#This Row],[goal]],2)</f>
        <v>0</v>
      </c>
      <c r="Q2344" s="10">
        <f>IFERROR(Table1[[#This Row],[pledged]]/Table1[[#This Row],[backers_count]],0)</f>
        <v>0</v>
      </c>
      <c r="R2344" s="15">
        <f t="shared" si="72"/>
        <v>41897.702199074076</v>
      </c>
      <c r="S2344" s="15">
        <f t="shared" si="73"/>
        <v>41918.208333333336</v>
      </c>
      <c r="T2344">
        <f>YEAR(Table1[[#This Row],[Date Created Conversion]])</f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8">
        <f>ROUND(Table1[[#This Row],[pledged]]/Table1[[#This Row],[goal]],2)</f>
        <v>0.03</v>
      </c>
      <c r="Q2345" s="10">
        <f>IFERROR(Table1[[#This Row],[pledged]]/Table1[[#This Row],[backers_count]],0)</f>
        <v>300</v>
      </c>
      <c r="R2345" s="15">
        <f t="shared" si="72"/>
        <v>42327.825289351851</v>
      </c>
      <c r="S2345" s="15">
        <f t="shared" si="73"/>
        <v>42377.82430555555</v>
      </c>
      <c r="T2345">
        <f>YEAR(Table1[[#This Row],[Date Created Conversion]])</f>
        <v>2015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8">
        <f>ROUND(Table1[[#This Row],[pledged]]/Table1[[#This Row],[goal]],2)</f>
        <v>0</v>
      </c>
      <c r="Q2346" s="10">
        <f>IFERROR(Table1[[#This Row],[pledged]]/Table1[[#This Row],[backers_count]],0)</f>
        <v>1</v>
      </c>
      <c r="R2346" s="15">
        <f t="shared" si="72"/>
        <v>42515.727650462963</v>
      </c>
      <c r="S2346" s="15">
        <f t="shared" si="73"/>
        <v>42545.727650462963</v>
      </c>
      <c r="T2346">
        <f>YEAR(Table1[[#This Row],[Date Created Conversion]])</f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8">
        <f>ROUND(Table1[[#This Row],[pledged]]/Table1[[#This Row],[goal]],2)</f>
        <v>0</v>
      </c>
      <c r="Q2347" s="10">
        <f>IFERROR(Table1[[#This Row],[pledged]]/Table1[[#This Row],[backers_count]],0)</f>
        <v>0</v>
      </c>
      <c r="R2347" s="15">
        <f t="shared" si="72"/>
        <v>42060.001805555556</v>
      </c>
      <c r="S2347" s="15">
        <f t="shared" si="73"/>
        <v>42094.985416666663</v>
      </c>
      <c r="T2347">
        <f>YEAR(Table1[[#This Row],[Date Created Conversion]])</f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8">
        <f>ROUND(Table1[[#This Row],[pledged]]/Table1[[#This Row],[goal]],2)</f>
        <v>0</v>
      </c>
      <c r="Q2348" s="10">
        <f>IFERROR(Table1[[#This Row],[pledged]]/Table1[[#This Row],[backers_count]],0)</f>
        <v>13</v>
      </c>
      <c r="R2348" s="15">
        <f t="shared" si="72"/>
        <v>42615.79896990741</v>
      </c>
      <c r="S2348" s="15">
        <f t="shared" si="73"/>
        <v>42660.79896990741</v>
      </c>
      <c r="T2348">
        <f>YEAR(Table1[[#This Row],[Date Created Conversion]])</f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8">
        <f>ROUND(Table1[[#This Row],[pledged]]/Table1[[#This Row],[goal]],2)</f>
        <v>0.02</v>
      </c>
      <c r="Q2349" s="10">
        <f>IFERROR(Table1[[#This Row],[pledged]]/Table1[[#This Row],[backers_count]],0)</f>
        <v>15</v>
      </c>
      <c r="R2349" s="15">
        <f t="shared" si="72"/>
        <v>42577.607361111113</v>
      </c>
      <c r="S2349" s="15">
        <f t="shared" si="73"/>
        <v>42607.607361111113</v>
      </c>
      <c r="T2349">
        <f>YEAR(Table1[[#This Row],[Date Created Conversion]])</f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8">
        <f>ROUND(Table1[[#This Row],[pledged]]/Table1[[#This Row],[goal]],2)</f>
        <v>0</v>
      </c>
      <c r="Q2350" s="10">
        <f>IFERROR(Table1[[#This Row],[pledged]]/Table1[[#This Row],[backers_count]],0)</f>
        <v>54</v>
      </c>
      <c r="R2350" s="15">
        <f t="shared" si="72"/>
        <v>42360.932152777779</v>
      </c>
      <c r="S2350" s="15">
        <f t="shared" si="73"/>
        <v>42420.932152777779</v>
      </c>
      <c r="T2350">
        <f>YEAR(Table1[[#This Row],[Date Created Conversion]])</f>
        <v>2015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8">
        <f>ROUND(Table1[[#This Row],[pledged]]/Table1[[#This Row],[goal]],2)</f>
        <v>0</v>
      </c>
      <c r="Q2351" s="10">
        <f>IFERROR(Table1[[#This Row],[pledged]]/Table1[[#This Row],[backers_count]],0)</f>
        <v>0</v>
      </c>
      <c r="R2351" s="15">
        <f t="shared" si="72"/>
        <v>42198.775787037041</v>
      </c>
      <c r="S2351" s="15">
        <f t="shared" si="73"/>
        <v>42227.775787037041</v>
      </c>
      <c r="T2351">
        <f>YEAR(Table1[[#This Row],[Date Created Conversion]])</f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8">
        <f>ROUND(Table1[[#This Row],[pledged]]/Table1[[#This Row],[goal]],2)</f>
        <v>0</v>
      </c>
      <c r="Q2352" s="10">
        <f>IFERROR(Table1[[#This Row],[pledged]]/Table1[[#This Row],[backers_count]],0)</f>
        <v>0</v>
      </c>
      <c r="R2352" s="15">
        <f t="shared" si="72"/>
        <v>42708.842245370368</v>
      </c>
      <c r="S2352" s="15">
        <f t="shared" si="73"/>
        <v>42738.842245370368</v>
      </c>
      <c r="T2352">
        <f>YEAR(Table1[[#This Row],[Date Created Conversion]])</f>
        <v>2016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8">
        <f>ROUND(Table1[[#This Row],[pledged]]/Table1[[#This Row],[goal]],2)</f>
        <v>0.01</v>
      </c>
      <c r="Q2353" s="10">
        <f>IFERROR(Table1[[#This Row],[pledged]]/Table1[[#This Row],[backers_count]],0)</f>
        <v>15.428571428571429</v>
      </c>
      <c r="R2353" s="15">
        <f t="shared" si="72"/>
        <v>42094.101145833338</v>
      </c>
      <c r="S2353" s="15">
        <f t="shared" si="73"/>
        <v>42124.101145833338</v>
      </c>
      <c r="T2353">
        <f>YEAR(Table1[[#This Row],[Date Created Conversion]])</f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8">
        <f>ROUND(Table1[[#This Row],[pledged]]/Table1[[#This Row],[goal]],2)</f>
        <v>0</v>
      </c>
      <c r="Q2354" s="10">
        <f>IFERROR(Table1[[#This Row],[pledged]]/Table1[[#This Row],[backers_count]],0)</f>
        <v>0</v>
      </c>
      <c r="R2354" s="15">
        <f t="shared" si="72"/>
        <v>42101.633703703701</v>
      </c>
      <c r="S2354" s="15">
        <f t="shared" si="73"/>
        <v>42161.633703703701</v>
      </c>
      <c r="T2354">
        <f>YEAR(Table1[[#This Row],[Date Created Conversion]])</f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8">
        <f>ROUND(Table1[[#This Row],[pledged]]/Table1[[#This Row],[goal]],2)</f>
        <v>0</v>
      </c>
      <c r="Q2355" s="10">
        <f>IFERROR(Table1[[#This Row],[pledged]]/Table1[[#This Row],[backers_count]],0)</f>
        <v>0</v>
      </c>
      <c r="R2355" s="15">
        <f t="shared" si="72"/>
        <v>42103.676180555558</v>
      </c>
      <c r="S2355" s="15">
        <f t="shared" si="73"/>
        <v>42115.676180555558</v>
      </c>
      <c r="T2355">
        <f>YEAR(Table1[[#This Row],[Date Created Conversion]])</f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8">
        <f>ROUND(Table1[[#This Row],[pledged]]/Table1[[#This Row],[goal]],2)</f>
        <v>0</v>
      </c>
      <c r="Q2356" s="10">
        <f>IFERROR(Table1[[#This Row],[pledged]]/Table1[[#This Row],[backers_count]],0)</f>
        <v>25</v>
      </c>
      <c r="R2356" s="15">
        <f t="shared" si="72"/>
        <v>41954.722916666666</v>
      </c>
      <c r="S2356" s="15">
        <f t="shared" si="73"/>
        <v>42014.722916666666</v>
      </c>
      <c r="T2356">
        <f>YEAR(Table1[[#This Row],[Date Created Conversion]])</f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8">
        <f>ROUND(Table1[[#This Row],[pledged]]/Table1[[#This Row],[goal]],2)</f>
        <v>0.01</v>
      </c>
      <c r="Q2357" s="10">
        <f>IFERROR(Table1[[#This Row],[pledged]]/Table1[[#This Row],[backers_count]],0)</f>
        <v>27.5</v>
      </c>
      <c r="R2357" s="15">
        <f t="shared" si="72"/>
        <v>42096.918240740735</v>
      </c>
      <c r="S2357" s="15">
        <f t="shared" si="73"/>
        <v>42126.918240740735</v>
      </c>
      <c r="T2357">
        <f>YEAR(Table1[[#This Row],[Date Created Conversion]])</f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8">
        <f>ROUND(Table1[[#This Row],[pledged]]/Table1[[#This Row],[goal]],2)</f>
        <v>0</v>
      </c>
      <c r="Q2358" s="10">
        <f>IFERROR(Table1[[#This Row],[pledged]]/Table1[[#This Row],[backers_count]],0)</f>
        <v>0</v>
      </c>
      <c r="R2358" s="15">
        <f t="shared" si="72"/>
        <v>42130.78361111111</v>
      </c>
      <c r="S2358" s="15">
        <f t="shared" si="73"/>
        <v>42160.78361111111</v>
      </c>
      <c r="T2358">
        <f>YEAR(Table1[[#This Row],[Date Created Conversion]])</f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8">
        <f>ROUND(Table1[[#This Row],[pledged]]/Table1[[#This Row],[goal]],2)</f>
        <v>0</v>
      </c>
      <c r="Q2359" s="10">
        <f>IFERROR(Table1[[#This Row],[pledged]]/Table1[[#This Row],[backers_count]],0)</f>
        <v>0</v>
      </c>
      <c r="R2359" s="15">
        <f t="shared" si="72"/>
        <v>42264.620115740734</v>
      </c>
      <c r="S2359" s="15">
        <f t="shared" si="73"/>
        <v>42294.620115740734</v>
      </c>
      <c r="T2359">
        <f>YEAR(Table1[[#This Row],[Date Created Conversion]])</f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8">
        <f>ROUND(Table1[[#This Row],[pledged]]/Table1[[#This Row],[goal]],2)</f>
        <v>0</v>
      </c>
      <c r="Q2360" s="10">
        <f>IFERROR(Table1[[#This Row],[pledged]]/Table1[[#This Row],[backers_count]],0)</f>
        <v>0</v>
      </c>
      <c r="R2360" s="15">
        <f t="shared" si="72"/>
        <v>41978.930972222224</v>
      </c>
      <c r="S2360" s="15">
        <f t="shared" si="73"/>
        <v>42035.027083333334</v>
      </c>
      <c r="T2360">
        <f>YEAR(Table1[[#This Row],[Date Created Conversion]])</f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8">
        <f>ROUND(Table1[[#This Row],[pledged]]/Table1[[#This Row],[goal]],2)</f>
        <v>0.15</v>
      </c>
      <c r="Q2361" s="10">
        <f>IFERROR(Table1[[#This Row],[pledged]]/Table1[[#This Row],[backers_count]],0)</f>
        <v>367</v>
      </c>
      <c r="R2361" s="15">
        <f t="shared" si="72"/>
        <v>42159.649583333332</v>
      </c>
      <c r="S2361" s="15">
        <f t="shared" si="73"/>
        <v>42219.649583333332</v>
      </c>
      <c r="T2361">
        <f>YEAR(Table1[[#This Row],[Date Created Conversion]])</f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8">
        <f>ROUND(Table1[[#This Row],[pledged]]/Table1[[#This Row],[goal]],2)</f>
        <v>0</v>
      </c>
      <c r="Q2362" s="10">
        <f>IFERROR(Table1[[#This Row],[pledged]]/Table1[[#This Row],[backers_count]],0)</f>
        <v>2</v>
      </c>
      <c r="R2362" s="15">
        <f t="shared" si="72"/>
        <v>42377.70694444445</v>
      </c>
      <c r="S2362" s="15">
        <f t="shared" si="73"/>
        <v>42407.70694444445</v>
      </c>
      <c r="T2362">
        <f>YEAR(Table1[[#This Row],[Date Created Conversion]])</f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8">
        <f>ROUND(Table1[[#This Row],[pledged]]/Table1[[#This Row],[goal]],2)</f>
        <v>0</v>
      </c>
      <c r="Q2363" s="10">
        <f>IFERROR(Table1[[#This Row],[pledged]]/Table1[[#This Row],[backers_count]],0)</f>
        <v>0</v>
      </c>
      <c r="R2363" s="15">
        <f t="shared" si="72"/>
        <v>42466.858888888892</v>
      </c>
      <c r="S2363" s="15">
        <f t="shared" si="73"/>
        <v>42490.916666666672</v>
      </c>
      <c r="T2363">
        <f>YEAR(Table1[[#This Row],[Date Created Conversion]])</f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8">
        <f>ROUND(Table1[[#This Row],[pledged]]/Table1[[#This Row],[goal]],2)</f>
        <v>0.28999999999999998</v>
      </c>
      <c r="Q2364" s="10">
        <f>IFERROR(Table1[[#This Row],[pledged]]/Table1[[#This Row],[backers_count]],0)</f>
        <v>60</v>
      </c>
      <c r="R2364" s="15">
        <f t="shared" si="72"/>
        <v>41954.688310185185</v>
      </c>
      <c r="S2364" s="15">
        <f t="shared" si="73"/>
        <v>41984.688310185185</v>
      </c>
      <c r="T2364">
        <f>YEAR(Table1[[#This Row],[Date Created Conversion]])</f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8">
        <f>ROUND(Table1[[#This Row],[pledged]]/Table1[[#This Row],[goal]],2)</f>
        <v>0</v>
      </c>
      <c r="Q2365" s="10">
        <f>IFERROR(Table1[[#This Row],[pledged]]/Table1[[#This Row],[backers_count]],0)</f>
        <v>0</v>
      </c>
      <c r="R2365" s="15">
        <f t="shared" si="72"/>
        <v>42322.011574074073</v>
      </c>
      <c r="S2365" s="15">
        <f t="shared" si="73"/>
        <v>42367.011574074073</v>
      </c>
      <c r="T2365">
        <f>YEAR(Table1[[#This Row],[Date Created Conversion]])</f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8">
        <f>ROUND(Table1[[#This Row],[pledged]]/Table1[[#This Row],[goal]],2)</f>
        <v>0</v>
      </c>
      <c r="Q2366" s="10">
        <f>IFERROR(Table1[[#This Row],[pledged]]/Table1[[#This Row],[backers_count]],0)</f>
        <v>0</v>
      </c>
      <c r="R2366" s="15">
        <f t="shared" si="72"/>
        <v>42248.934675925921</v>
      </c>
      <c r="S2366" s="15">
        <f t="shared" si="73"/>
        <v>42303.934675925921</v>
      </c>
      <c r="T2366">
        <f>YEAR(Table1[[#This Row],[Date Created Conversion]])</f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8">
        <f>ROUND(Table1[[#This Row],[pledged]]/Table1[[#This Row],[goal]],2)</f>
        <v>0</v>
      </c>
      <c r="Q2367" s="10">
        <f>IFERROR(Table1[[#This Row],[pledged]]/Table1[[#This Row],[backers_count]],0)</f>
        <v>0</v>
      </c>
      <c r="R2367" s="15">
        <f t="shared" si="72"/>
        <v>42346.736400462964</v>
      </c>
      <c r="S2367" s="15">
        <f t="shared" si="73"/>
        <v>42386.958333333328</v>
      </c>
      <c r="T2367">
        <f>YEAR(Table1[[#This Row],[Date Created Conversion]])</f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8">
        <f>ROUND(Table1[[#This Row],[pledged]]/Table1[[#This Row],[goal]],2)</f>
        <v>0.11</v>
      </c>
      <c r="Q2368" s="10">
        <f>IFERROR(Table1[[#This Row],[pledged]]/Table1[[#This Row],[backers_count]],0)</f>
        <v>97.407407407407405</v>
      </c>
      <c r="R2368" s="15">
        <f t="shared" si="72"/>
        <v>42268.531631944439</v>
      </c>
      <c r="S2368" s="15">
        <f t="shared" si="73"/>
        <v>42298.531631944439</v>
      </c>
      <c r="T2368">
        <f>YEAR(Table1[[#This Row],[Date Created Conversion]])</f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8">
        <f>ROUND(Table1[[#This Row],[pledged]]/Table1[[#This Row],[goal]],2)</f>
        <v>0.01</v>
      </c>
      <c r="Q2369" s="10">
        <f>IFERROR(Table1[[#This Row],[pledged]]/Table1[[#This Row],[backers_count]],0)</f>
        <v>47.857142857142854</v>
      </c>
      <c r="R2369" s="15">
        <f t="shared" si="72"/>
        <v>42425.970092592594</v>
      </c>
      <c r="S2369" s="15">
        <f t="shared" si="73"/>
        <v>42485.928425925929</v>
      </c>
      <c r="T2369">
        <f>YEAR(Table1[[#This Row],[Date Created Conversion]])</f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8">
        <f>ROUND(Table1[[#This Row],[pledged]]/Table1[[#This Row],[goal]],2)</f>
        <v>0</v>
      </c>
      <c r="Q2370" s="10">
        <f>IFERROR(Table1[[#This Row],[pledged]]/Table1[[#This Row],[backers_count]],0)</f>
        <v>50</v>
      </c>
      <c r="R2370" s="15">
        <f t="shared" ref="R2370:R2433" si="74">(((J2370/60)/60)/24)+DATE(1970,1,1)</f>
        <v>42063.721817129626</v>
      </c>
      <c r="S2370" s="15">
        <f t="shared" ref="S2370:S2433" si="75">(((I2370/60)/60)/24)+DATE(1970,1,1)</f>
        <v>42108.680150462969</v>
      </c>
      <c r="T2370">
        <f>YEAR(Table1[[#This Row],[Date Created Conversion]])</f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8">
        <f>ROUND(Table1[[#This Row],[pledged]]/Table1[[#This Row],[goal]],2)</f>
        <v>0</v>
      </c>
      <c r="Q2371" s="10">
        <f>IFERROR(Table1[[#This Row],[pledged]]/Table1[[#This Row],[backers_count]],0)</f>
        <v>0</v>
      </c>
      <c r="R2371" s="15">
        <f t="shared" si="74"/>
        <v>42380.812627314815</v>
      </c>
      <c r="S2371" s="15">
        <f t="shared" si="75"/>
        <v>42410.812627314815</v>
      </c>
      <c r="T2371">
        <f>YEAR(Table1[[#This Row],[Date Created Conversion]])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8">
        <f>ROUND(Table1[[#This Row],[pledged]]/Table1[[#This Row],[goal]],2)</f>
        <v>0</v>
      </c>
      <c r="Q2372" s="10">
        <f>IFERROR(Table1[[#This Row],[pledged]]/Table1[[#This Row],[backers_count]],0)</f>
        <v>20.5</v>
      </c>
      <c r="R2372" s="15">
        <f t="shared" si="74"/>
        <v>41961.18913194444</v>
      </c>
      <c r="S2372" s="15">
        <f t="shared" si="75"/>
        <v>41991.18913194444</v>
      </c>
      <c r="T2372">
        <f>YEAR(Table1[[#This Row],[Date Created Conversion]])</f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8">
        <f>ROUND(Table1[[#This Row],[pledged]]/Table1[[#This Row],[goal]],2)</f>
        <v>0</v>
      </c>
      <c r="Q2373" s="10">
        <f>IFERROR(Table1[[#This Row],[pledged]]/Table1[[#This Row],[backers_count]],0)</f>
        <v>0</v>
      </c>
      <c r="R2373" s="15">
        <f t="shared" si="74"/>
        <v>42150.777731481481</v>
      </c>
      <c r="S2373" s="15">
        <f t="shared" si="75"/>
        <v>42180.777731481481</v>
      </c>
      <c r="T2373">
        <f>YEAR(Table1[[#This Row],[Date Created Conversion]])</f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8">
        <f>ROUND(Table1[[#This Row],[pledged]]/Table1[[#This Row],[goal]],2)</f>
        <v>0.03</v>
      </c>
      <c r="Q2374" s="10">
        <f>IFERROR(Table1[[#This Row],[pledged]]/Table1[[#This Row],[backers_count]],0)</f>
        <v>30</v>
      </c>
      <c r="R2374" s="15">
        <f t="shared" si="74"/>
        <v>42088.069108796291</v>
      </c>
      <c r="S2374" s="15">
        <f t="shared" si="75"/>
        <v>42118.069108796291</v>
      </c>
      <c r="T2374">
        <f>YEAR(Table1[[#This Row],[Date Created Conversion]])</f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8">
        <f>ROUND(Table1[[#This Row],[pledged]]/Table1[[#This Row],[goal]],2)</f>
        <v>0</v>
      </c>
      <c r="Q2375" s="10">
        <f>IFERROR(Table1[[#This Row],[pledged]]/Table1[[#This Row],[backers_count]],0)</f>
        <v>50</v>
      </c>
      <c r="R2375" s="15">
        <f t="shared" si="74"/>
        <v>42215.662314814821</v>
      </c>
      <c r="S2375" s="15">
        <f t="shared" si="75"/>
        <v>42245.662314814821</v>
      </c>
      <c r="T2375">
        <f>YEAR(Table1[[#This Row],[Date Created Conversion]])</f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8">
        <f>ROUND(Table1[[#This Row],[pledged]]/Table1[[#This Row],[goal]],2)</f>
        <v>0</v>
      </c>
      <c r="Q2376" s="10">
        <f>IFERROR(Table1[[#This Row],[pledged]]/Table1[[#This Row],[backers_count]],0)</f>
        <v>10</v>
      </c>
      <c r="R2376" s="15">
        <f t="shared" si="74"/>
        <v>42017.843287037031</v>
      </c>
      <c r="S2376" s="15">
        <f t="shared" si="75"/>
        <v>42047.843287037031</v>
      </c>
      <c r="T2376">
        <f>YEAR(Table1[[#This Row],[Date Created Conversion]])</f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8">
        <f>ROUND(Table1[[#This Row],[pledged]]/Table1[[#This Row],[goal]],2)</f>
        <v>0</v>
      </c>
      <c r="Q2377" s="10">
        <f>IFERROR(Table1[[#This Row],[pledged]]/Table1[[#This Row],[backers_count]],0)</f>
        <v>0</v>
      </c>
      <c r="R2377" s="15">
        <f t="shared" si="74"/>
        <v>42592.836076388892</v>
      </c>
      <c r="S2377" s="15">
        <f t="shared" si="75"/>
        <v>42622.836076388892</v>
      </c>
      <c r="T2377">
        <f>YEAR(Table1[[#This Row],[Date Created Conversion]])</f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8">
        <f>ROUND(Table1[[#This Row],[pledged]]/Table1[[#This Row],[goal]],2)</f>
        <v>0.11</v>
      </c>
      <c r="Q2378" s="10">
        <f>IFERROR(Table1[[#This Row],[pledged]]/Table1[[#This Row],[backers_count]],0)</f>
        <v>81.582499999999996</v>
      </c>
      <c r="R2378" s="15">
        <f t="shared" si="74"/>
        <v>42318.925532407404</v>
      </c>
      <c r="S2378" s="15">
        <f t="shared" si="75"/>
        <v>42348.925532407404</v>
      </c>
      <c r="T2378">
        <f>YEAR(Table1[[#This Row],[Date Created Conversion]])</f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8">
        <f>ROUND(Table1[[#This Row],[pledged]]/Table1[[#This Row],[goal]],2)</f>
        <v>0</v>
      </c>
      <c r="Q2379" s="10">
        <f>IFERROR(Table1[[#This Row],[pledged]]/Table1[[#This Row],[backers_count]],0)</f>
        <v>0</v>
      </c>
      <c r="R2379" s="15">
        <f t="shared" si="74"/>
        <v>42669.870173611111</v>
      </c>
      <c r="S2379" s="15">
        <f t="shared" si="75"/>
        <v>42699.911840277782</v>
      </c>
      <c r="T2379">
        <f>YEAR(Table1[[#This Row],[Date Created Conversion]])</f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8">
        <f>ROUND(Table1[[#This Row],[pledged]]/Table1[[#This Row],[goal]],2)</f>
        <v>0</v>
      </c>
      <c r="Q2380" s="10">
        <f>IFERROR(Table1[[#This Row],[pledged]]/Table1[[#This Row],[backers_count]],0)</f>
        <v>0</v>
      </c>
      <c r="R2380" s="15">
        <f t="shared" si="74"/>
        <v>42213.013078703705</v>
      </c>
      <c r="S2380" s="15">
        <f t="shared" si="75"/>
        <v>42242.013078703705</v>
      </c>
      <c r="T2380">
        <f>YEAR(Table1[[#This Row],[Date Created Conversion]])</f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8">
        <f>ROUND(Table1[[#This Row],[pledged]]/Table1[[#This Row],[goal]],2)</f>
        <v>0</v>
      </c>
      <c r="Q2381" s="10">
        <f>IFERROR(Table1[[#This Row],[pledged]]/Table1[[#This Row],[backers_count]],0)</f>
        <v>0</v>
      </c>
      <c r="R2381" s="15">
        <f t="shared" si="74"/>
        <v>42237.016388888893</v>
      </c>
      <c r="S2381" s="15">
        <f t="shared" si="75"/>
        <v>42282.016388888893</v>
      </c>
      <c r="T2381">
        <f>YEAR(Table1[[#This Row],[Date Created Conversion]])</f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8">
        <f>ROUND(Table1[[#This Row],[pledged]]/Table1[[#This Row],[goal]],2)</f>
        <v>0</v>
      </c>
      <c r="Q2382" s="10">
        <f>IFERROR(Table1[[#This Row],[pledged]]/Table1[[#This Row],[backers_count]],0)</f>
        <v>18.333333333333332</v>
      </c>
      <c r="R2382" s="15">
        <f t="shared" si="74"/>
        <v>42248.793310185181</v>
      </c>
      <c r="S2382" s="15">
        <f t="shared" si="75"/>
        <v>42278.793310185181</v>
      </c>
      <c r="T2382">
        <f>YEAR(Table1[[#This Row],[Date Created Conversion]])</f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8">
        <f>ROUND(Table1[[#This Row],[pledged]]/Table1[[#This Row],[goal]],2)</f>
        <v>0.02</v>
      </c>
      <c r="Q2383" s="10">
        <f>IFERROR(Table1[[#This Row],[pledged]]/Table1[[#This Row],[backers_count]],0)</f>
        <v>224.42857142857142</v>
      </c>
      <c r="R2383" s="15">
        <f t="shared" si="74"/>
        <v>42074.935740740737</v>
      </c>
      <c r="S2383" s="15">
        <f t="shared" si="75"/>
        <v>42104.935740740737</v>
      </c>
      <c r="T2383">
        <f>YEAR(Table1[[#This Row],[Date Created Conversion]])</f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8">
        <f>ROUND(Table1[[#This Row],[pledged]]/Table1[[#This Row],[goal]],2)</f>
        <v>0.03</v>
      </c>
      <c r="Q2384" s="10">
        <f>IFERROR(Table1[[#This Row],[pledged]]/Table1[[#This Row],[backers_count]],0)</f>
        <v>37.5</v>
      </c>
      <c r="R2384" s="15">
        <f t="shared" si="74"/>
        <v>42195.187534722223</v>
      </c>
      <c r="S2384" s="15">
        <f t="shared" si="75"/>
        <v>42220.187534722223</v>
      </c>
      <c r="T2384">
        <f>YEAR(Table1[[#This Row],[Date Created Conversion]])</f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8">
        <f>ROUND(Table1[[#This Row],[pledged]]/Table1[[#This Row],[goal]],2)</f>
        <v>0.04</v>
      </c>
      <c r="Q2385" s="10">
        <f>IFERROR(Table1[[#This Row],[pledged]]/Table1[[#This Row],[backers_count]],0)</f>
        <v>145</v>
      </c>
      <c r="R2385" s="15">
        <f t="shared" si="74"/>
        <v>42027.056793981479</v>
      </c>
      <c r="S2385" s="15">
        <f t="shared" si="75"/>
        <v>42057.056793981479</v>
      </c>
      <c r="T2385">
        <f>YEAR(Table1[[#This Row],[Date Created Conversion]])</f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8">
        <f>ROUND(Table1[[#This Row],[pledged]]/Table1[[#This Row],[goal]],2)</f>
        <v>0.01</v>
      </c>
      <c r="Q2386" s="10">
        <f>IFERROR(Table1[[#This Row],[pledged]]/Table1[[#This Row],[backers_count]],0)</f>
        <v>1</v>
      </c>
      <c r="R2386" s="15">
        <f t="shared" si="74"/>
        <v>41927.067627314813</v>
      </c>
      <c r="S2386" s="15">
        <f t="shared" si="75"/>
        <v>41957.109293981484</v>
      </c>
      <c r="T2386">
        <f>YEAR(Table1[[#This Row],[Date Created Conversion]])</f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8">
        <f>ROUND(Table1[[#This Row],[pledged]]/Table1[[#This Row],[goal]],2)</f>
        <v>0.01</v>
      </c>
      <c r="Q2387" s="10">
        <f>IFERROR(Table1[[#This Row],[pledged]]/Table1[[#This Row],[backers_count]],0)</f>
        <v>112.57142857142857</v>
      </c>
      <c r="R2387" s="15">
        <f t="shared" si="74"/>
        <v>42191.70175925926</v>
      </c>
      <c r="S2387" s="15">
        <f t="shared" si="75"/>
        <v>42221.70175925926</v>
      </c>
      <c r="T2387">
        <f>YEAR(Table1[[#This Row],[Date Created Conversion]])</f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8">
        <f>ROUND(Table1[[#This Row],[pledged]]/Table1[[#This Row],[goal]],2)</f>
        <v>0</v>
      </c>
      <c r="Q2388" s="10">
        <f>IFERROR(Table1[[#This Row],[pledged]]/Table1[[#This Row],[backers_count]],0)</f>
        <v>0</v>
      </c>
      <c r="R2388" s="15">
        <f t="shared" si="74"/>
        <v>41954.838240740741</v>
      </c>
      <c r="S2388" s="15">
        <f t="shared" si="75"/>
        <v>42014.838240740741</v>
      </c>
      <c r="T2388">
        <f>YEAR(Table1[[#This Row],[Date Created Conversion]])</f>
        <v>2014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8">
        <f>ROUND(Table1[[#This Row],[pledged]]/Table1[[#This Row],[goal]],2)</f>
        <v>0.01</v>
      </c>
      <c r="Q2389" s="10">
        <f>IFERROR(Table1[[#This Row],[pledged]]/Table1[[#This Row],[backers_count]],0)</f>
        <v>342</v>
      </c>
      <c r="R2389" s="15">
        <f t="shared" si="74"/>
        <v>42528.626620370371</v>
      </c>
      <c r="S2389" s="15">
        <f t="shared" si="75"/>
        <v>42573.626620370371</v>
      </c>
      <c r="T2389">
        <f>YEAR(Table1[[#This Row],[Date Created Conversion]])</f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8">
        <f>ROUND(Table1[[#This Row],[pledged]]/Table1[[#This Row],[goal]],2)</f>
        <v>0.01</v>
      </c>
      <c r="Q2390" s="10">
        <f>IFERROR(Table1[[#This Row],[pledged]]/Table1[[#This Row],[backers_count]],0)</f>
        <v>57.875</v>
      </c>
      <c r="R2390" s="15">
        <f t="shared" si="74"/>
        <v>41989.853692129633</v>
      </c>
      <c r="S2390" s="15">
        <f t="shared" si="75"/>
        <v>42019.811805555553</v>
      </c>
      <c r="T2390">
        <f>YEAR(Table1[[#This Row],[Date Created Conversion]])</f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8">
        <f>ROUND(Table1[[#This Row],[pledged]]/Table1[[#This Row],[goal]],2)</f>
        <v>0</v>
      </c>
      <c r="Q2391" s="10">
        <f>IFERROR(Table1[[#This Row],[pledged]]/Table1[[#This Row],[backers_count]],0)</f>
        <v>30</v>
      </c>
      <c r="R2391" s="15">
        <f t="shared" si="74"/>
        <v>42179.653379629628</v>
      </c>
      <c r="S2391" s="15">
        <f t="shared" si="75"/>
        <v>42210.915972222225</v>
      </c>
      <c r="T2391">
        <f>YEAR(Table1[[#This Row],[Date Created Conversion]])</f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8">
        <f>ROUND(Table1[[#This Row],[pledged]]/Table1[[#This Row],[goal]],2)</f>
        <v>0</v>
      </c>
      <c r="Q2392" s="10">
        <f>IFERROR(Table1[[#This Row],[pledged]]/Table1[[#This Row],[backers_count]],0)</f>
        <v>0</v>
      </c>
      <c r="R2392" s="15">
        <f t="shared" si="74"/>
        <v>41968.262314814812</v>
      </c>
      <c r="S2392" s="15">
        <f t="shared" si="75"/>
        <v>42008.262314814812</v>
      </c>
      <c r="T2392">
        <f>YEAR(Table1[[#This Row],[Date Created Conversion]])</f>
        <v>2014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8">
        <f>ROUND(Table1[[#This Row],[pledged]]/Table1[[#This Row],[goal]],2)</f>
        <v>0</v>
      </c>
      <c r="Q2393" s="10">
        <f>IFERROR(Table1[[#This Row],[pledged]]/Table1[[#This Row],[backers_count]],0)</f>
        <v>25</v>
      </c>
      <c r="R2393" s="15">
        <f t="shared" si="74"/>
        <v>42064.794490740736</v>
      </c>
      <c r="S2393" s="15">
        <f t="shared" si="75"/>
        <v>42094.752824074079</v>
      </c>
      <c r="T2393">
        <f>YEAR(Table1[[#This Row],[Date Created Conversion]])</f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8">
        <f>ROUND(Table1[[#This Row],[pledged]]/Table1[[#This Row],[goal]],2)</f>
        <v>0</v>
      </c>
      <c r="Q2394" s="10">
        <f>IFERROR(Table1[[#This Row],[pledged]]/Table1[[#This Row],[backers_count]],0)</f>
        <v>0</v>
      </c>
      <c r="R2394" s="15">
        <f t="shared" si="74"/>
        <v>42276.120636574073</v>
      </c>
      <c r="S2394" s="15">
        <f t="shared" si="75"/>
        <v>42306.120636574073</v>
      </c>
      <c r="T2394">
        <f>YEAR(Table1[[#This Row],[Date Created Conversion]])</f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8">
        <f>ROUND(Table1[[#This Row],[pledged]]/Table1[[#This Row],[goal]],2)</f>
        <v>0</v>
      </c>
      <c r="Q2395" s="10">
        <f>IFERROR(Table1[[#This Row],[pledged]]/Table1[[#This Row],[backers_count]],0)</f>
        <v>50</v>
      </c>
      <c r="R2395" s="15">
        <f t="shared" si="74"/>
        <v>42194.648344907408</v>
      </c>
      <c r="S2395" s="15">
        <f t="shared" si="75"/>
        <v>42224.648344907408</v>
      </c>
      <c r="T2395">
        <f>YEAR(Table1[[#This Row],[Date Created Conversion]])</f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8">
        <f>ROUND(Table1[[#This Row],[pledged]]/Table1[[#This Row],[goal]],2)</f>
        <v>0</v>
      </c>
      <c r="Q2396" s="10">
        <f>IFERROR(Table1[[#This Row],[pledged]]/Table1[[#This Row],[backers_count]],0)</f>
        <v>1.5</v>
      </c>
      <c r="R2396" s="15">
        <f t="shared" si="74"/>
        <v>42031.362187499995</v>
      </c>
      <c r="S2396" s="15">
        <f t="shared" si="75"/>
        <v>42061.362187499995</v>
      </c>
      <c r="T2396">
        <f>YEAR(Table1[[#This Row],[Date Created Conversion]])</f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8">
        <f>ROUND(Table1[[#This Row],[pledged]]/Table1[[#This Row],[goal]],2)</f>
        <v>0</v>
      </c>
      <c r="Q2397" s="10">
        <f>IFERROR(Table1[[#This Row],[pledged]]/Table1[[#This Row],[backers_count]],0)</f>
        <v>0</v>
      </c>
      <c r="R2397" s="15">
        <f t="shared" si="74"/>
        <v>42717.121377314819</v>
      </c>
      <c r="S2397" s="15">
        <f t="shared" si="75"/>
        <v>42745.372916666667</v>
      </c>
      <c r="T2397">
        <f>YEAR(Table1[[#This Row],[Date Created Conversion]])</f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8">
        <f>ROUND(Table1[[#This Row],[pledged]]/Table1[[#This Row],[goal]],2)</f>
        <v>0</v>
      </c>
      <c r="Q2398" s="10">
        <f>IFERROR(Table1[[#This Row],[pledged]]/Table1[[#This Row],[backers_count]],0)</f>
        <v>10</v>
      </c>
      <c r="R2398" s="15">
        <f t="shared" si="74"/>
        <v>42262.849050925928</v>
      </c>
      <c r="S2398" s="15">
        <f t="shared" si="75"/>
        <v>42292.849050925928</v>
      </c>
      <c r="T2398">
        <f>YEAR(Table1[[#This Row],[Date Created Conversion]])</f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8">
        <f>ROUND(Table1[[#This Row],[pledged]]/Table1[[#This Row],[goal]],2)</f>
        <v>0</v>
      </c>
      <c r="Q2399" s="10">
        <f>IFERROR(Table1[[#This Row],[pledged]]/Table1[[#This Row],[backers_count]],0)</f>
        <v>0</v>
      </c>
      <c r="R2399" s="15">
        <f t="shared" si="74"/>
        <v>41976.88490740741</v>
      </c>
      <c r="S2399" s="15">
        <f t="shared" si="75"/>
        <v>42006.88490740741</v>
      </c>
      <c r="T2399">
        <f>YEAR(Table1[[#This Row],[Date Created Conversion]])</f>
        <v>2014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8">
        <f>ROUND(Table1[[#This Row],[pledged]]/Table1[[#This Row],[goal]],2)</f>
        <v>0</v>
      </c>
      <c r="Q2400" s="10">
        <f>IFERROR(Table1[[#This Row],[pledged]]/Table1[[#This Row],[backers_count]],0)</f>
        <v>0</v>
      </c>
      <c r="R2400" s="15">
        <f t="shared" si="74"/>
        <v>42157.916481481487</v>
      </c>
      <c r="S2400" s="15">
        <f t="shared" si="75"/>
        <v>42187.916481481487</v>
      </c>
      <c r="T2400">
        <f>YEAR(Table1[[#This Row],[Date Created Conversion]])</f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8">
        <f>ROUND(Table1[[#This Row],[pledged]]/Table1[[#This Row],[goal]],2)</f>
        <v>0</v>
      </c>
      <c r="Q2401" s="10">
        <f>IFERROR(Table1[[#This Row],[pledged]]/Table1[[#This Row],[backers_count]],0)</f>
        <v>0</v>
      </c>
      <c r="R2401" s="15">
        <f t="shared" si="74"/>
        <v>41956.853078703702</v>
      </c>
      <c r="S2401" s="15">
        <f t="shared" si="75"/>
        <v>41991.853078703702</v>
      </c>
      <c r="T2401">
        <f>YEAR(Table1[[#This Row],[Date Created Conversion]])</f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8">
        <f>ROUND(Table1[[#This Row],[pledged]]/Table1[[#This Row],[goal]],2)</f>
        <v>0</v>
      </c>
      <c r="Q2402" s="10">
        <f>IFERROR(Table1[[#This Row],[pledged]]/Table1[[#This Row],[backers_count]],0)</f>
        <v>0</v>
      </c>
      <c r="R2402" s="15">
        <f t="shared" si="74"/>
        <v>42444.268101851849</v>
      </c>
      <c r="S2402" s="15">
        <f t="shared" si="75"/>
        <v>42474.268101851849</v>
      </c>
      <c r="T2402">
        <f>YEAR(Table1[[#This Row],[Date Created Conversion]])</f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8">
        <f>ROUND(Table1[[#This Row],[pledged]]/Table1[[#This Row],[goal]],2)</f>
        <v>0.01</v>
      </c>
      <c r="Q2403" s="10">
        <f>IFERROR(Table1[[#This Row],[pledged]]/Table1[[#This Row],[backers_count]],0)</f>
        <v>22.333333333333332</v>
      </c>
      <c r="R2403" s="15">
        <f t="shared" si="74"/>
        <v>42374.822870370372</v>
      </c>
      <c r="S2403" s="15">
        <f t="shared" si="75"/>
        <v>42434.822870370372</v>
      </c>
      <c r="T2403">
        <f>YEAR(Table1[[#This Row],[Date Created Conversion]])</f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8">
        <f>ROUND(Table1[[#This Row],[pledged]]/Table1[[#This Row],[goal]],2)</f>
        <v>0</v>
      </c>
      <c r="Q2404" s="10">
        <f>IFERROR(Table1[[#This Row],[pledged]]/Table1[[#This Row],[backers_count]],0)</f>
        <v>52</v>
      </c>
      <c r="R2404" s="15">
        <f t="shared" si="74"/>
        <v>42107.679756944446</v>
      </c>
      <c r="S2404" s="15">
        <f t="shared" si="75"/>
        <v>42137.679756944446</v>
      </c>
      <c r="T2404">
        <f>YEAR(Table1[[#This Row],[Date Created Conversion]])</f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8">
        <f>ROUND(Table1[[#This Row],[pledged]]/Table1[[#This Row],[goal]],2)</f>
        <v>0.17</v>
      </c>
      <c r="Q2405" s="10">
        <f>IFERROR(Table1[[#This Row],[pledged]]/Table1[[#This Row],[backers_count]],0)</f>
        <v>16.833333333333332</v>
      </c>
      <c r="R2405" s="15">
        <f t="shared" si="74"/>
        <v>42399.882615740738</v>
      </c>
      <c r="S2405" s="15">
        <f t="shared" si="75"/>
        <v>42459.840949074074</v>
      </c>
      <c r="T2405">
        <f>YEAR(Table1[[#This Row],[Date Created Conversion]])</f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8">
        <f>ROUND(Table1[[#This Row],[pledged]]/Table1[[#This Row],[goal]],2)</f>
        <v>0</v>
      </c>
      <c r="Q2406" s="10">
        <f>IFERROR(Table1[[#This Row],[pledged]]/Table1[[#This Row],[backers_count]],0)</f>
        <v>0</v>
      </c>
      <c r="R2406" s="15">
        <f t="shared" si="74"/>
        <v>42342.03943287037</v>
      </c>
      <c r="S2406" s="15">
        <f t="shared" si="75"/>
        <v>42372.03943287037</v>
      </c>
      <c r="T2406">
        <f>YEAR(Table1[[#This Row],[Date Created Conversion]])</f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8">
        <f>ROUND(Table1[[#This Row],[pledged]]/Table1[[#This Row],[goal]],2)</f>
        <v>0.23</v>
      </c>
      <c r="Q2407" s="10">
        <f>IFERROR(Table1[[#This Row],[pledged]]/Table1[[#This Row],[backers_count]],0)</f>
        <v>56.3</v>
      </c>
      <c r="R2407" s="15">
        <f t="shared" si="74"/>
        <v>42595.585358796292</v>
      </c>
      <c r="S2407" s="15">
        <f t="shared" si="75"/>
        <v>42616.585358796292</v>
      </c>
      <c r="T2407">
        <f>YEAR(Table1[[#This Row],[Date Created Conversion]])</f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8">
        <f>ROUND(Table1[[#This Row],[pledged]]/Table1[[#This Row],[goal]],2)</f>
        <v>0.41</v>
      </c>
      <c r="Q2408" s="10">
        <f>IFERROR(Table1[[#This Row],[pledged]]/Table1[[#This Row],[backers_count]],0)</f>
        <v>84.0625</v>
      </c>
      <c r="R2408" s="15">
        <f t="shared" si="74"/>
        <v>41983.110995370371</v>
      </c>
      <c r="S2408" s="15">
        <f t="shared" si="75"/>
        <v>42023.110995370371</v>
      </c>
      <c r="T2408">
        <f>YEAR(Table1[[#This Row],[Date Created Conversion]])</f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8">
        <f>ROUND(Table1[[#This Row],[pledged]]/Table1[[#This Row],[goal]],2)</f>
        <v>0.25</v>
      </c>
      <c r="Q2409" s="10">
        <f>IFERROR(Table1[[#This Row],[pledged]]/Table1[[#This Row],[backers_count]],0)</f>
        <v>168.39393939393941</v>
      </c>
      <c r="R2409" s="15">
        <f t="shared" si="74"/>
        <v>42082.575555555552</v>
      </c>
      <c r="S2409" s="15">
        <f t="shared" si="75"/>
        <v>42105.25</v>
      </c>
      <c r="T2409">
        <f>YEAR(Table1[[#This Row],[Date Created Conversion]])</f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8">
        <f>ROUND(Table1[[#This Row],[pledged]]/Table1[[#This Row],[goal]],2)</f>
        <v>0</v>
      </c>
      <c r="Q2410" s="10">
        <f>IFERROR(Table1[[#This Row],[pledged]]/Table1[[#This Row],[backers_count]],0)</f>
        <v>15</v>
      </c>
      <c r="R2410" s="15">
        <f t="shared" si="74"/>
        <v>41919.140706018516</v>
      </c>
      <c r="S2410" s="15">
        <f t="shared" si="75"/>
        <v>41949.182372685187</v>
      </c>
      <c r="T2410">
        <f>YEAR(Table1[[#This Row],[Date Created Conversion]])</f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8">
        <f>ROUND(Table1[[#This Row],[pledged]]/Table1[[#This Row],[goal]],2)</f>
        <v>0.02</v>
      </c>
      <c r="Q2411" s="10">
        <f>IFERROR(Table1[[#This Row],[pledged]]/Table1[[#This Row],[backers_count]],0)</f>
        <v>76.666666666666671</v>
      </c>
      <c r="R2411" s="15">
        <f t="shared" si="74"/>
        <v>42204.875868055555</v>
      </c>
      <c r="S2411" s="15">
        <f t="shared" si="75"/>
        <v>42234.875868055555</v>
      </c>
      <c r="T2411">
        <f>YEAR(Table1[[#This Row],[Date Created Conversion]])</f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8">
        <f>ROUND(Table1[[#This Row],[pledged]]/Table1[[#This Row],[goal]],2)</f>
        <v>0</v>
      </c>
      <c r="Q2412" s="10">
        <f>IFERROR(Table1[[#This Row],[pledged]]/Table1[[#This Row],[backers_count]],0)</f>
        <v>0</v>
      </c>
      <c r="R2412" s="15">
        <f t="shared" si="74"/>
        <v>42224.408275462964</v>
      </c>
      <c r="S2412" s="15">
        <f t="shared" si="75"/>
        <v>42254.408275462964</v>
      </c>
      <c r="T2412">
        <f>YEAR(Table1[[#This Row],[Date Created Conversion]])</f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8">
        <f>ROUND(Table1[[#This Row],[pledged]]/Table1[[#This Row],[goal]],2)</f>
        <v>0.01</v>
      </c>
      <c r="Q2413" s="10">
        <f>IFERROR(Table1[[#This Row],[pledged]]/Table1[[#This Row],[backers_count]],0)</f>
        <v>50.333333333333336</v>
      </c>
      <c r="R2413" s="15">
        <f t="shared" si="74"/>
        <v>42211.732430555552</v>
      </c>
      <c r="S2413" s="15">
        <f t="shared" si="75"/>
        <v>42241.732430555552</v>
      </c>
      <c r="T2413">
        <f>YEAR(Table1[[#This Row],[Date Created Conversion]])</f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8">
        <f>ROUND(Table1[[#This Row],[pledged]]/Table1[[#This Row],[goal]],2)</f>
        <v>0</v>
      </c>
      <c r="Q2414" s="10">
        <f>IFERROR(Table1[[#This Row],[pledged]]/Table1[[#This Row],[backers_count]],0)</f>
        <v>0</v>
      </c>
      <c r="R2414" s="15">
        <f t="shared" si="74"/>
        <v>42655.736956018518</v>
      </c>
      <c r="S2414" s="15">
        <f t="shared" si="75"/>
        <v>42700.778622685189</v>
      </c>
      <c r="T2414">
        <f>YEAR(Table1[[#This Row],[Date Created Conversion]])</f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8">
        <f>ROUND(Table1[[#This Row],[pledged]]/Table1[[#This Row],[goal]],2)</f>
        <v>0.01</v>
      </c>
      <c r="Q2415" s="10">
        <f>IFERROR(Table1[[#This Row],[pledged]]/Table1[[#This Row],[backers_count]],0)</f>
        <v>8.3333333333333339</v>
      </c>
      <c r="R2415" s="15">
        <f t="shared" si="74"/>
        <v>41760.10974537037</v>
      </c>
      <c r="S2415" s="15">
        <f t="shared" si="75"/>
        <v>41790.979166666664</v>
      </c>
      <c r="T2415">
        <f>YEAR(Table1[[#This Row],[Date Created Conversion]])</f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8">
        <f>ROUND(Table1[[#This Row],[pledged]]/Table1[[#This Row],[goal]],2)</f>
        <v>0.03</v>
      </c>
      <c r="Q2416" s="10">
        <f>IFERROR(Table1[[#This Row],[pledged]]/Table1[[#This Row],[backers_count]],0)</f>
        <v>35.384615384615387</v>
      </c>
      <c r="R2416" s="15">
        <f t="shared" si="74"/>
        <v>42198.695138888885</v>
      </c>
      <c r="S2416" s="15">
        <f t="shared" si="75"/>
        <v>42238.165972222225</v>
      </c>
      <c r="T2416">
        <f>YEAR(Table1[[#This Row],[Date Created Conversion]])</f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8">
        <f>ROUND(Table1[[#This Row],[pledged]]/Table1[[#This Row],[goal]],2)</f>
        <v>0.01</v>
      </c>
      <c r="Q2417" s="10">
        <f>IFERROR(Table1[[#This Row],[pledged]]/Table1[[#This Row],[backers_count]],0)</f>
        <v>55.833333333333336</v>
      </c>
      <c r="R2417" s="15">
        <f t="shared" si="74"/>
        <v>42536.862800925926</v>
      </c>
      <c r="S2417" s="15">
        <f t="shared" si="75"/>
        <v>42566.862800925926</v>
      </c>
      <c r="T2417">
        <f>YEAR(Table1[[#This Row],[Date Created Conversion]])</f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8">
        <f>ROUND(Table1[[#This Row],[pledged]]/Table1[[#This Row],[goal]],2)</f>
        <v>0</v>
      </c>
      <c r="Q2418" s="10">
        <f>IFERROR(Table1[[#This Row],[pledged]]/Table1[[#This Row],[backers_count]],0)</f>
        <v>5</v>
      </c>
      <c r="R2418" s="15">
        <f t="shared" si="74"/>
        <v>42019.737766203703</v>
      </c>
      <c r="S2418" s="15">
        <f t="shared" si="75"/>
        <v>42077.625</v>
      </c>
      <c r="T2418">
        <f>YEAR(Table1[[#This Row],[Date Created Conversion]])</f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8">
        <f>ROUND(Table1[[#This Row],[pledged]]/Table1[[#This Row],[goal]],2)</f>
        <v>0</v>
      </c>
      <c r="Q2419" s="10">
        <f>IFERROR(Table1[[#This Row],[pledged]]/Table1[[#This Row],[backers_count]],0)</f>
        <v>0</v>
      </c>
      <c r="R2419" s="15">
        <f t="shared" si="74"/>
        <v>41831.884108796294</v>
      </c>
      <c r="S2419" s="15">
        <f t="shared" si="75"/>
        <v>41861.884108796294</v>
      </c>
      <c r="T2419">
        <f>YEAR(Table1[[#This Row],[Date Created Conversion]])</f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8">
        <f>ROUND(Table1[[#This Row],[pledged]]/Table1[[#This Row],[goal]],2)</f>
        <v>0</v>
      </c>
      <c r="Q2420" s="10">
        <f>IFERROR(Table1[[#This Row],[pledged]]/Table1[[#This Row],[backers_count]],0)</f>
        <v>1</v>
      </c>
      <c r="R2420" s="15">
        <f t="shared" si="74"/>
        <v>42027.856990740736</v>
      </c>
      <c r="S2420" s="15">
        <f t="shared" si="75"/>
        <v>42087.815324074079</v>
      </c>
      <c r="T2420">
        <f>YEAR(Table1[[#This Row],[Date Created Conversion]])</f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8">
        <f>ROUND(Table1[[#This Row],[pledged]]/Table1[[#This Row],[goal]],2)</f>
        <v>0</v>
      </c>
      <c r="Q2421" s="10">
        <f>IFERROR(Table1[[#This Row],[pledged]]/Table1[[#This Row],[backers_count]],0)</f>
        <v>0</v>
      </c>
      <c r="R2421" s="15">
        <f t="shared" si="74"/>
        <v>41993.738298611104</v>
      </c>
      <c r="S2421" s="15">
        <f t="shared" si="75"/>
        <v>42053.738298611104</v>
      </c>
      <c r="T2421">
        <f>YEAR(Table1[[#This Row],[Date Created Conversion]])</f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8">
        <f>ROUND(Table1[[#This Row],[pledged]]/Table1[[#This Row],[goal]],2)</f>
        <v>0.15</v>
      </c>
      <c r="Q2422" s="10">
        <f>IFERROR(Table1[[#This Row],[pledged]]/Table1[[#This Row],[backers_count]],0)</f>
        <v>69.472222222222229</v>
      </c>
      <c r="R2422" s="15">
        <f t="shared" si="74"/>
        <v>41893.028877314813</v>
      </c>
      <c r="S2422" s="15">
        <f t="shared" si="75"/>
        <v>41953.070543981477</v>
      </c>
      <c r="T2422">
        <f>YEAR(Table1[[#This Row],[Date Created Conversion]])</f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8">
        <f>ROUND(Table1[[#This Row],[pledged]]/Table1[[#This Row],[goal]],2)</f>
        <v>0</v>
      </c>
      <c r="Q2423" s="10">
        <f>IFERROR(Table1[[#This Row],[pledged]]/Table1[[#This Row],[backers_count]],0)</f>
        <v>1</v>
      </c>
      <c r="R2423" s="15">
        <f t="shared" si="74"/>
        <v>42026.687453703707</v>
      </c>
      <c r="S2423" s="15">
        <f t="shared" si="75"/>
        <v>42056.687453703707</v>
      </c>
      <c r="T2423">
        <f>YEAR(Table1[[#This Row],[Date Created Conversion]])</f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8">
        <f>ROUND(Table1[[#This Row],[pledged]]/Table1[[#This Row],[goal]],2)</f>
        <v>0</v>
      </c>
      <c r="Q2424" s="10">
        <f>IFERROR(Table1[[#This Row],[pledged]]/Table1[[#This Row],[backers_count]],0)</f>
        <v>1</v>
      </c>
      <c r="R2424" s="15">
        <f t="shared" si="74"/>
        <v>42044.724953703699</v>
      </c>
      <c r="S2424" s="15">
        <f t="shared" si="75"/>
        <v>42074.683287037042</v>
      </c>
      <c r="T2424">
        <f>YEAR(Table1[[#This Row],[Date Created Conversion]])</f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8">
        <f>ROUND(Table1[[#This Row],[pledged]]/Table1[[#This Row],[goal]],2)</f>
        <v>0</v>
      </c>
      <c r="Q2425" s="10">
        <f>IFERROR(Table1[[#This Row],[pledged]]/Table1[[#This Row],[backers_count]],0)</f>
        <v>8</v>
      </c>
      <c r="R2425" s="15">
        <f t="shared" si="74"/>
        <v>41974.704745370371</v>
      </c>
      <c r="S2425" s="15">
        <f t="shared" si="75"/>
        <v>42004.704745370371</v>
      </c>
      <c r="T2425">
        <f>YEAR(Table1[[#This Row],[Date Created Conversion]])</f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8">
        <f>ROUND(Table1[[#This Row],[pledged]]/Table1[[#This Row],[goal]],2)</f>
        <v>0.01</v>
      </c>
      <c r="Q2426" s="10">
        <f>IFERROR(Table1[[#This Row],[pledged]]/Table1[[#This Row],[backers_count]],0)</f>
        <v>34.444444444444443</v>
      </c>
      <c r="R2426" s="15">
        <f t="shared" si="74"/>
        <v>41909.892453703702</v>
      </c>
      <c r="S2426" s="15">
        <f t="shared" si="75"/>
        <v>41939.892453703702</v>
      </c>
      <c r="T2426">
        <f>YEAR(Table1[[#This Row],[Date Created Conversion]])</f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8">
        <f>ROUND(Table1[[#This Row],[pledged]]/Table1[[#This Row],[goal]],2)</f>
        <v>0</v>
      </c>
      <c r="Q2427" s="10">
        <f>IFERROR(Table1[[#This Row],[pledged]]/Table1[[#This Row],[backers_count]],0)</f>
        <v>1</v>
      </c>
      <c r="R2427" s="15">
        <f t="shared" si="74"/>
        <v>42502.913761574076</v>
      </c>
      <c r="S2427" s="15">
        <f t="shared" si="75"/>
        <v>42517.919444444444</v>
      </c>
      <c r="T2427">
        <f>YEAR(Table1[[#This Row],[Date Created Conversion]])</f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8">
        <f>ROUND(Table1[[#This Row],[pledged]]/Table1[[#This Row],[goal]],2)</f>
        <v>0</v>
      </c>
      <c r="Q2428" s="10">
        <f>IFERROR(Table1[[#This Row],[pledged]]/Table1[[#This Row],[backers_count]],0)</f>
        <v>0</v>
      </c>
      <c r="R2428" s="15">
        <f t="shared" si="74"/>
        <v>42164.170046296291</v>
      </c>
      <c r="S2428" s="15">
        <f t="shared" si="75"/>
        <v>42224.170046296291</v>
      </c>
      <c r="T2428">
        <f>YEAR(Table1[[#This Row],[Date Created Conversion]])</f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8">
        <f>ROUND(Table1[[#This Row],[pledged]]/Table1[[#This Row],[goal]],2)</f>
        <v>0</v>
      </c>
      <c r="Q2429" s="10">
        <f>IFERROR(Table1[[#This Row],[pledged]]/Table1[[#This Row],[backers_count]],0)</f>
        <v>1</v>
      </c>
      <c r="R2429" s="15">
        <f t="shared" si="74"/>
        <v>42412.318668981476</v>
      </c>
      <c r="S2429" s="15">
        <f t="shared" si="75"/>
        <v>42452.277002314819</v>
      </c>
      <c r="T2429">
        <f>YEAR(Table1[[#This Row],[Date Created Conversion]])</f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8">
        <f>ROUND(Table1[[#This Row],[pledged]]/Table1[[#This Row],[goal]],2)</f>
        <v>0</v>
      </c>
      <c r="Q2430" s="10">
        <f>IFERROR(Table1[[#This Row],[pledged]]/Table1[[#This Row],[backers_count]],0)</f>
        <v>1</v>
      </c>
      <c r="R2430" s="15">
        <f t="shared" si="74"/>
        <v>42045.784155092595</v>
      </c>
      <c r="S2430" s="15">
        <f t="shared" si="75"/>
        <v>42075.742488425924</v>
      </c>
      <c r="T2430">
        <f>YEAR(Table1[[#This Row],[Date Created Conversion]])</f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8">
        <f>ROUND(Table1[[#This Row],[pledged]]/Table1[[#This Row],[goal]],2)</f>
        <v>0.01</v>
      </c>
      <c r="Q2431" s="10">
        <f>IFERROR(Table1[[#This Row],[pledged]]/Table1[[#This Row],[backers_count]],0)</f>
        <v>501.25</v>
      </c>
      <c r="R2431" s="15">
        <f t="shared" si="74"/>
        <v>42734.879236111112</v>
      </c>
      <c r="S2431" s="15">
        <f t="shared" si="75"/>
        <v>42771.697222222225</v>
      </c>
      <c r="T2431">
        <f>YEAR(Table1[[#This Row],[Date Created Conversion]])</f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8">
        <f>ROUND(Table1[[#This Row],[pledged]]/Table1[[#This Row],[goal]],2)</f>
        <v>0.01</v>
      </c>
      <c r="Q2432" s="10">
        <f>IFERROR(Table1[[#This Row],[pledged]]/Table1[[#This Row],[backers_count]],0)</f>
        <v>10.5</v>
      </c>
      <c r="R2432" s="15">
        <f t="shared" si="74"/>
        <v>42382.130833333329</v>
      </c>
      <c r="S2432" s="15">
        <f t="shared" si="75"/>
        <v>42412.130833333329</v>
      </c>
      <c r="T2432">
        <f>YEAR(Table1[[#This Row],[Date Created Conversion]])</f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8">
        <f>ROUND(Table1[[#This Row],[pledged]]/Table1[[#This Row],[goal]],2)</f>
        <v>0</v>
      </c>
      <c r="Q2433" s="10">
        <f>IFERROR(Table1[[#This Row],[pledged]]/Table1[[#This Row],[backers_count]],0)</f>
        <v>1</v>
      </c>
      <c r="R2433" s="15">
        <f t="shared" si="74"/>
        <v>42489.099687499998</v>
      </c>
      <c r="S2433" s="15">
        <f t="shared" si="75"/>
        <v>42549.099687499998</v>
      </c>
      <c r="T2433">
        <f>YEAR(Table1[[#This Row],[Date Created Conversion]])</f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8">
        <f>ROUND(Table1[[#This Row],[pledged]]/Table1[[#This Row],[goal]],2)</f>
        <v>0</v>
      </c>
      <c r="Q2434" s="10">
        <f>IFERROR(Table1[[#This Row],[pledged]]/Table1[[#This Row],[backers_count]],0)</f>
        <v>1</v>
      </c>
      <c r="R2434" s="15">
        <f t="shared" ref="R2434:R2497" si="76">(((J2434/60)/60)/24)+DATE(1970,1,1)</f>
        <v>42041.218715277777</v>
      </c>
      <c r="S2434" s="15">
        <f t="shared" ref="S2434:S2497" si="77">(((I2434/60)/60)/24)+DATE(1970,1,1)</f>
        <v>42071.218715277777</v>
      </c>
      <c r="T2434">
        <f>YEAR(Table1[[#This Row],[Date Created Conversion]])</f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8">
        <f>ROUND(Table1[[#This Row],[pledged]]/Table1[[#This Row],[goal]],2)</f>
        <v>0</v>
      </c>
      <c r="Q2435" s="10">
        <f>IFERROR(Table1[[#This Row],[pledged]]/Table1[[#This Row],[backers_count]],0)</f>
        <v>0</v>
      </c>
      <c r="R2435" s="15">
        <f t="shared" si="76"/>
        <v>42397.89980324074</v>
      </c>
      <c r="S2435" s="15">
        <f t="shared" si="77"/>
        <v>42427.89980324074</v>
      </c>
      <c r="T2435">
        <f>YEAR(Table1[[#This Row],[Date Created Conversion]])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8">
        <f>ROUND(Table1[[#This Row],[pledged]]/Table1[[#This Row],[goal]],2)</f>
        <v>0</v>
      </c>
      <c r="Q2436" s="10">
        <f>IFERROR(Table1[[#This Row],[pledged]]/Table1[[#This Row],[backers_count]],0)</f>
        <v>13</v>
      </c>
      <c r="R2436" s="15">
        <f t="shared" si="76"/>
        <v>42180.18604166666</v>
      </c>
      <c r="S2436" s="15">
        <f t="shared" si="77"/>
        <v>42220.18604166666</v>
      </c>
      <c r="T2436">
        <f>YEAR(Table1[[#This Row],[Date Created Conversion]])</f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8">
        <f>ROUND(Table1[[#This Row],[pledged]]/Table1[[#This Row],[goal]],2)</f>
        <v>0</v>
      </c>
      <c r="Q2437" s="10">
        <f>IFERROR(Table1[[#This Row],[pledged]]/Table1[[#This Row],[backers_count]],0)</f>
        <v>306</v>
      </c>
      <c r="R2437" s="15">
        <f t="shared" si="76"/>
        <v>42252.277615740735</v>
      </c>
      <c r="S2437" s="15">
        <f t="shared" si="77"/>
        <v>42282.277615740735</v>
      </c>
      <c r="T2437">
        <f>YEAR(Table1[[#This Row],[Date Created Conversion]])</f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8">
        <f>ROUND(Table1[[#This Row],[pledged]]/Table1[[#This Row],[goal]],2)</f>
        <v>0</v>
      </c>
      <c r="Q2438" s="10">
        <f>IFERROR(Table1[[#This Row],[pledged]]/Table1[[#This Row],[backers_count]],0)</f>
        <v>22.5</v>
      </c>
      <c r="R2438" s="15">
        <f t="shared" si="76"/>
        <v>42338.615393518514</v>
      </c>
      <c r="S2438" s="15">
        <f t="shared" si="77"/>
        <v>42398.615393518514</v>
      </c>
      <c r="T2438">
        <f>YEAR(Table1[[#This Row],[Date Created Conversion]])</f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8">
        <f>ROUND(Table1[[#This Row],[pledged]]/Table1[[#This Row],[goal]],2)</f>
        <v>0</v>
      </c>
      <c r="Q2439" s="10">
        <f>IFERROR(Table1[[#This Row],[pledged]]/Table1[[#This Row],[backers_count]],0)</f>
        <v>0</v>
      </c>
      <c r="R2439" s="15">
        <f t="shared" si="76"/>
        <v>42031.965138888889</v>
      </c>
      <c r="S2439" s="15">
        <f t="shared" si="77"/>
        <v>42080.75</v>
      </c>
      <c r="T2439">
        <f>YEAR(Table1[[#This Row],[Date Created Conversion]])</f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8">
        <f>ROUND(Table1[[#This Row],[pledged]]/Table1[[#This Row],[goal]],2)</f>
        <v>0</v>
      </c>
      <c r="Q2440" s="10">
        <f>IFERROR(Table1[[#This Row],[pledged]]/Table1[[#This Row],[backers_count]],0)</f>
        <v>50</v>
      </c>
      <c r="R2440" s="15">
        <f t="shared" si="76"/>
        <v>42285.91506944444</v>
      </c>
      <c r="S2440" s="15">
        <f t="shared" si="77"/>
        <v>42345.956736111111</v>
      </c>
      <c r="T2440">
        <f>YEAR(Table1[[#This Row],[Date Created Conversion]])</f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8">
        <f>ROUND(Table1[[#This Row],[pledged]]/Table1[[#This Row],[goal]],2)</f>
        <v>0</v>
      </c>
      <c r="Q2441" s="10">
        <f>IFERROR(Table1[[#This Row],[pledged]]/Table1[[#This Row],[backers_count]],0)</f>
        <v>0</v>
      </c>
      <c r="R2441" s="15">
        <f t="shared" si="76"/>
        <v>42265.818622685183</v>
      </c>
      <c r="S2441" s="15">
        <f t="shared" si="77"/>
        <v>42295.818622685183</v>
      </c>
      <c r="T2441">
        <f>YEAR(Table1[[#This Row],[Date Created Conversion]])</f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8">
        <f>ROUND(Table1[[#This Row],[pledged]]/Table1[[#This Row],[goal]],2)</f>
        <v>0</v>
      </c>
      <c r="Q2442" s="10">
        <f>IFERROR(Table1[[#This Row],[pledged]]/Table1[[#This Row],[backers_count]],0)</f>
        <v>5</v>
      </c>
      <c r="R2442" s="15">
        <f t="shared" si="76"/>
        <v>42383.899456018517</v>
      </c>
      <c r="S2442" s="15">
        <f t="shared" si="77"/>
        <v>42413.899456018517</v>
      </c>
      <c r="T2442">
        <f>YEAR(Table1[[#This Row],[Date Created Conversion]])</f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8">
        <f>ROUND(Table1[[#This Row],[pledged]]/Table1[[#This Row],[goal]],2)</f>
        <v>1.08</v>
      </c>
      <c r="Q2443" s="10">
        <f>IFERROR(Table1[[#This Row],[pledged]]/Table1[[#This Row],[backers_count]],0)</f>
        <v>74.22935779816514</v>
      </c>
      <c r="R2443" s="15">
        <f t="shared" si="76"/>
        <v>42187.125625000001</v>
      </c>
      <c r="S2443" s="15">
        <f t="shared" si="77"/>
        <v>42208.207638888889</v>
      </c>
      <c r="T2443">
        <f>YEAR(Table1[[#This Row],[Date Created Conversion]])</f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8">
        <f>ROUND(Table1[[#This Row],[pledged]]/Table1[[#This Row],[goal]],2)</f>
        <v>1.26</v>
      </c>
      <c r="Q2444" s="10">
        <f>IFERROR(Table1[[#This Row],[pledged]]/Table1[[#This Row],[backers_count]],0)</f>
        <v>81.252688172043008</v>
      </c>
      <c r="R2444" s="15">
        <f t="shared" si="76"/>
        <v>42052.666990740734</v>
      </c>
      <c r="S2444" s="15">
        <f t="shared" si="77"/>
        <v>42082.625324074077</v>
      </c>
      <c r="T2444">
        <f>YEAR(Table1[[#This Row],[Date Created Conversion]])</f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8">
        <f>ROUND(Table1[[#This Row],[pledged]]/Table1[[#This Row],[goal]],2)</f>
        <v>2.0299999999999998</v>
      </c>
      <c r="Q2445" s="10">
        <f>IFERROR(Table1[[#This Row],[pledged]]/Table1[[#This Row],[backers_count]],0)</f>
        <v>130.23469453376205</v>
      </c>
      <c r="R2445" s="15">
        <f t="shared" si="76"/>
        <v>41836.625254629631</v>
      </c>
      <c r="S2445" s="15">
        <f t="shared" si="77"/>
        <v>41866.625254629631</v>
      </c>
      <c r="T2445">
        <f>YEAR(Table1[[#This Row],[Date Created Conversion]])</f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8">
        <f>ROUND(Table1[[#This Row],[pledged]]/Table1[[#This Row],[goal]],2)</f>
        <v>1.0900000000000001</v>
      </c>
      <c r="Q2446" s="10">
        <f>IFERROR(Table1[[#This Row],[pledged]]/Table1[[#This Row],[backers_count]],0)</f>
        <v>53.409836065573771</v>
      </c>
      <c r="R2446" s="15">
        <f t="shared" si="76"/>
        <v>42485.754525462966</v>
      </c>
      <c r="S2446" s="15">
        <f t="shared" si="77"/>
        <v>42515.754525462966</v>
      </c>
      <c r="T2446">
        <f>YEAR(Table1[[#This Row],[Date Created Conversion]])</f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8">
        <f>ROUND(Table1[[#This Row],[pledged]]/Table1[[#This Row],[goal]],2)</f>
        <v>1.73</v>
      </c>
      <c r="Q2447" s="10">
        <f>IFERROR(Table1[[#This Row],[pledged]]/Table1[[#This Row],[backers_count]],0)</f>
        <v>75.130434782608702</v>
      </c>
      <c r="R2447" s="15">
        <f t="shared" si="76"/>
        <v>42243.190057870372</v>
      </c>
      <c r="S2447" s="15">
        <f t="shared" si="77"/>
        <v>42273.190057870372</v>
      </c>
      <c r="T2447">
        <f>YEAR(Table1[[#This Row],[Date Created Conversion]])</f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8">
        <f>ROUND(Table1[[#This Row],[pledged]]/Table1[[#This Row],[goal]],2)</f>
        <v>1.68</v>
      </c>
      <c r="Q2448" s="10">
        <f>IFERROR(Table1[[#This Row],[pledged]]/Table1[[#This Row],[backers_count]],0)</f>
        <v>75.666666666666671</v>
      </c>
      <c r="R2448" s="15">
        <f t="shared" si="76"/>
        <v>42670.602673611109</v>
      </c>
      <c r="S2448" s="15">
        <f t="shared" si="77"/>
        <v>42700.64434027778</v>
      </c>
      <c r="T2448">
        <f>YEAR(Table1[[#This Row],[Date Created Conversion]])</f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8">
        <f>ROUND(Table1[[#This Row],[pledged]]/Table1[[#This Row],[goal]],2)</f>
        <v>4.2699999999999996</v>
      </c>
      <c r="Q2449" s="10">
        <f>IFERROR(Table1[[#This Row],[pledged]]/Table1[[#This Row],[backers_count]],0)</f>
        <v>31.691394658753708</v>
      </c>
      <c r="R2449" s="15">
        <f t="shared" si="76"/>
        <v>42654.469826388886</v>
      </c>
      <c r="S2449" s="15">
        <f t="shared" si="77"/>
        <v>42686.166666666672</v>
      </c>
      <c r="T2449">
        <f>YEAR(Table1[[#This Row],[Date Created Conversion]])</f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8">
        <f>ROUND(Table1[[#This Row],[pledged]]/Table1[[#This Row],[goal]],2)</f>
        <v>1.08</v>
      </c>
      <c r="Q2450" s="10">
        <f>IFERROR(Table1[[#This Row],[pledged]]/Table1[[#This Row],[backers_count]],0)</f>
        <v>47.777777777777779</v>
      </c>
      <c r="R2450" s="15">
        <f t="shared" si="76"/>
        <v>42607.316122685181</v>
      </c>
      <c r="S2450" s="15">
        <f t="shared" si="77"/>
        <v>42613.233333333337</v>
      </c>
      <c r="T2450">
        <f>YEAR(Table1[[#This Row],[Date Created Conversion]])</f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8">
        <f>ROUND(Table1[[#This Row],[pledged]]/Table1[[#This Row],[goal]],2)</f>
        <v>1.08</v>
      </c>
      <c r="Q2451" s="10">
        <f>IFERROR(Table1[[#This Row],[pledged]]/Table1[[#This Row],[backers_count]],0)</f>
        <v>90</v>
      </c>
      <c r="R2451" s="15">
        <f t="shared" si="76"/>
        <v>41943.142534722225</v>
      </c>
      <c r="S2451" s="15">
        <f t="shared" si="77"/>
        <v>41973.184201388889</v>
      </c>
      <c r="T2451">
        <f>YEAR(Table1[[#This Row],[Date Created Conversion]])</f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8">
        <f>ROUND(Table1[[#This Row],[pledged]]/Table1[[#This Row],[goal]],2)</f>
        <v>1.02</v>
      </c>
      <c r="Q2452" s="10">
        <f>IFERROR(Table1[[#This Row],[pledged]]/Table1[[#This Row],[backers_count]],0)</f>
        <v>149.31401960784314</v>
      </c>
      <c r="R2452" s="15">
        <f t="shared" si="76"/>
        <v>41902.07240740741</v>
      </c>
      <c r="S2452" s="15">
        <f t="shared" si="77"/>
        <v>41940.132638888892</v>
      </c>
      <c r="T2452">
        <f>YEAR(Table1[[#This Row],[Date Created Conversion]])</f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8">
        <f>ROUND(Table1[[#This Row],[pledged]]/Table1[[#This Row],[goal]],2)</f>
        <v>1.1499999999999999</v>
      </c>
      <c r="Q2453" s="10">
        <f>IFERROR(Table1[[#This Row],[pledged]]/Table1[[#This Row],[backers_count]],0)</f>
        <v>62.06989247311828</v>
      </c>
      <c r="R2453" s="15">
        <f t="shared" si="76"/>
        <v>42779.908449074079</v>
      </c>
      <c r="S2453" s="15">
        <f t="shared" si="77"/>
        <v>42799.908449074079</v>
      </c>
      <c r="T2453">
        <f>YEAR(Table1[[#This Row],[Date Created Conversion]])</f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8">
        <f>ROUND(Table1[[#This Row],[pledged]]/Table1[[#This Row],[goal]],2)</f>
        <v>1.34</v>
      </c>
      <c r="Q2454" s="10">
        <f>IFERROR(Table1[[#This Row],[pledged]]/Table1[[#This Row],[backers_count]],0)</f>
        <v>53.4</v>
      </c>
      <c r="R2454" s="15">
        <f t="shared" si="76"/>
        <v>42338.84375</v>
      </c>
      <c r="S2454" s="15">
        <f t="shared" si="77"/>
        <v>42367.958333333328</v>
      </c>
      <c r="T2454">
        <f>YEAR(Table1[[#This Row],[Date Created Conversion]])</f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8">
        <f>ROUND(Table1[[#This Row],[pledged]]/Table1[[#This Row],[goal]],2)</f>
        <v>1.55</v>
      </c>
      <c r="Q2455" s="10">
        <f>IFERROR(Table1[[#This Row],[pledged]]/Table1[[#This Row],[backers_count]],0)</f>
        <v>69.268656716417908</v>
      </c>
      <c r="R2455" s="15">
        <f t="shared" si="76"/>
        <v>42738.692233796297</v>
      </c>
      <c r="S2455" s="15">
        <f t="shared" si="77"/>
        <v>42768.692233796297</v>
      </c>
      <c r="T2455">
        <f>YEAR(Table1[[#This Row],[Date Created Conversion]])</f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8">
        <f>ROUND(Table1[[#This Row],[pledged]]/Table1[[#This Row],[goal]],2)</f>
        <v>1.01</v>
      </c>
      <c r="Q2456" s="10">
        <f>IFERROR(Table1[[#This Row],[pledged]]/Table1[[#This Row],[backers_count]],0)</f>
        <v>271.50769230769231</v>
      </c>
      <c r="R2456" s="15">
        <f t="shared" si="76"/>
        <v>42770.201481481476</v>
      </c>
      <c r="S2456" s="15">
        <f t="shared" si="77"/>
        <v>42805.201481481476</v>
      </c>
      <c r="T2456">
        <f>YEAR(Table1[[#This Row],[Date Created Conversion]])</f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8">
        <f>ROUND(Table1[[#This Row],[pledged]]/Table1[[#This Row],[goal]],2)</f>
        <v>1.82</v>
      </c>
      <c r="Q2457" s="10">
        <f>IFERROR(Table1[[#This Row],[pledged]]/Table1[[#This Row],[backers_count]],0)</f>
        <v>34.125</v>
      </c>
      <c r="R2457" s="15">
        <f t="shared" si="76"/>
        <v>42452.781828703708</v>
      </c>
      <c r="S2457" s="15">
        <f t="shared" si="77"/>
        <v>42480.781828703708</v>
      </c>
      <c r="T2457">
        <f>YEAR(Table1[[#This Row],[Date Created Conversion]])</f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8">
        <f>ROUND(Table1[[#This Row],[pledged]]/Table1[[#This Row],[goal]],2)</f>
        <v>1.81</v>
      </c>
      <c r="Q2458" s="10">
        <f>IFERROR(Table1[[#This Row],[pledged]]/Table1[[#This Row],[backers_count]],0)</f>
        <v>40.492537313432834</v>
      </c>
      <c r="R2458" s="15">
        <f t="shared" si="76"/>
        <v>42761.961099537039</v>
      </c>
      <c r="S2458" s="15">
        <f t="shared" si="77"/>
        <v>42791.961099537039</v>
      </c>
      <c r="T2458">
        <f>YEAR(Table1[[#This Row],[Date Created Conversion]])</f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8">
        <f>ROUND(Table1[[#This Row],[pledged]]/Table1[[#This Row],[goal]],2)</f>
        <v>1.02</v>
      </c>
      <c r="Q2459" s="10">
        <f>IFERROR(Table1[[#This Row],[pledged]]/Table1[[#This Row],[backers_count]],0)</f>
        <v>189.75806451612902</v>
      </c>
      <c r="R2459" s="15">
        <f t="shared" si="76"/>
        <v>42423.602500000001</v>
      </c>
      <c r="S2459" s="15">
        <f t="shared" si="77"/>
        <v>42453.560833333337</v>
      </c>
      <c r="T2459">
        <f>YEAR(Table1[[#This Row],[Date Created Conversion]])</f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8">
        <f>ROUND(Table1[[#This Row],[pledged]]/Table1[[#This Row],[goal]],2)</f>
        <v>1.1000000000000001</v>
      </c>
      <c r="Q2460" s="10">
        <f>IFERROR(Table1[[#This Row],[pledged]]/Table1[[#This Row],[backers_count]],0)</f>
        <v>68.862499999999997</v>
      </c>
      <c r="R2460" s="15">
        <f t="shared" si="76"/>
        <v>42495.871736111112</v>
      </c>
      <c r="S2460" s="15">
        <f t="shared" si="77"/>
        <v>42530.791666666672</v>
      </c>
      <c r="T2460">
        <f>YEAR(Table1[[#This Row],[Date Created Conversion]])</f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8">
        <f>ROUND(Table1[[#This Row],[pledged]]/Table1[[#This Row],[goal]],2)</f>
        <v>1.02</v>
      </c>
      <c r="Q2461" s="10">
        <f>IFERROR(Table1[[#This Row],[pledged]]/Table1[[#This Row],[backers_count]],0)</f>
        <v>108.77659574468085</v>
      </c>
      <c r="R2461" s="15">
        <f t="shared" si="76"/>
        <v>42407.637557870374</v>
      </c>
      <c r="S2461" s="15">
        <f t="shared" si="77"/>
        <v>42452.595891203702</v>
      </c>
      <c r="T2461">
        <f>YEAR(Table1[[#This Row],[Date Created Conversion]])</f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8">
        <f>ROUND(Table1[[#This Row],[pledged]]/Table1[[#This Row],[goal]],2)</f>
        <v>1.01</v>
      </c>
      <c r="Q2462" s="10">
        <f>IFERROR(Table1[[#This Row],[pledged]]/Table1[[#This Row],[backers_count]],0)</f>
        <v>125.98529411764706</v>
      </c>
      <c r="R2462" s="15">
        <f t="shared" si="76"/>
        <v>42704.187118055561</v>
      </c>
      <c r="S2462" s="15">
        <f t="shared" si="77"/>
        <v>42738.178472222222</v>
      </c>
      <c r="T2462">
        <f>YEAR(Table1[[#This Row],[Date Created Conversion]])</f>
        <v>2016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8">
        <f>ROUND(Table1[[#This Row],[pledged]]/Table1[[#This Row],[goal]],2)</f>
        <v>1.04</v>
      </c>
      <c r="Q2463" s="10">
        <f>IFERROR(Table1[[#This Row],[pledged]]/Table1[[#This Row],[backers_count]],0)</f>
        <v>90.523255813953483</v>
      </c>
      <c r="R2463" s="15">
        <f t="shared" si="76"/>
        <v>40784.012696759259</v>
      </c>
      <c r="S2463" s="15">
        <f t="shared" si="77"/>
        <v>40817.125</v>
      </c>
      <c r="T2463">
        <f>YEAR(Table1[[#This Row],[Date Created Conversion]])</f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8">
        <f>ROUND(Table1[[#This Row],[pledged]]/Table1[[#This Row],[goal]],2)</f>
        <v>1.1100000000000001</v>
      </c>
      <c r="Q2464" s="10">
        <f>IFERROR(Table1[[#This Row],[pledged]]/Table1[[#This Row],[backers_count]],0)</f>
        <v>28.880434782608695</v>
      </c>
      <c r="R2464" s="15">
        <f t="shared" si="76"/>
        <v>41089.186296296299</v>
      </c>
      <c r="S2464" s="15">
        <f t="shared" si="77"/>
        <v>41109.186296296299</v>
      </c>
      <c r="T2464">
        <f>YEAR(Table1[[#This Row],[Date Created Conversion]])</f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8">
        <f>ROUND(Table1[[#This Row],[pledged]]/Table1[[#This Row],[goal]],2)</f>
        <v>1.1599999999999999</v>
      </c>
      <c r="Q2465" s="10">
        <f>IFERROR(Table1[[#This Row],[pledged]]/Table1[[#This Row],[backers_count]],0)</f>
        <v>31</v>
      </c>
      <c r="R2465" s="15">
        <f t="shared" si="76"/>
        <v>41341.111400462964</v>
      </c>
      <c r="S2465" s="15">
        <f t="shared" si="77"/>
        <v>41380.791666666664</v>
      </c>
      <c r="T2465">
        <f>YEAR(Table1[[#This Row],[Date Created Conversion]])</f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8">
        <f>ROUND(Table1[[#This Row],[pledged]]/Table1[[#This Row],[goal]],2)</f>
        <v>1.1100000000000001</v>
      </c>
      <c r="Q2466" s="10">
        <f>IFERROR(Table1[[#This Row],[pledged]]/Table1[[#This Row],[backers_count]],0)</f>
        <v>51.674418604651166</v>
      </c>
      <c r="R2466" s="15">
        <f t="shared" si="76"/>
        <v>42248.90042824074</v>
      </c>
      <c r="S2466" s="15">
        <f t="shared" si="77"/>
        <v>42277.811805555553</v>
      </c>
      <c r="T2466">
        <f>YEAR(Table1[[#This Row],[Date Created Conversion]])</f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8">
        <f>ROUND(Table1[[#This Row],[pledged]]/Table1[[#This Row],[goal]],2)</f>
        <v>1.8</v>
      </c>
      <c r="Q2467" s="10">
        <f>IFERROR(Table1[[#This Row],[pledged]]/Table1[[#This Row],[backers_count]],0)</f>
        <v>26.270833333333332</v>
      </c>
      <c r="R2467" s="15">
        <f t="shared" si="76"/>
        <v>41145.719305555554</v>
      </c>
      <c r="S2467" s="15">
        <f t="shared" si="77"/>
        <v>41175.719305555554</v>
      </c>
      <c r="T2467">
        <f>YEAR(Table1[[#This Row],[Date Created Conversion]])</f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8">
        <f>ROUND(Table1[[#This Row],[pledged]]/Table1[[#This Row],[goal]],2)</f>
        <v>1</v>
      </c>
      <c r="Q2468" s="10">
        <f>IFERROR(Table1[[#This Row],[pledged]]/Table1[[#This Row],[backers_count]],0)</f>
        <v>48.07692307692308</v>
      </c>
      <c r="R2468" s="15">
        <f t="shared" si="76"/>
        <v>41373.102465277778</v>
      </c>
      <c r="S2468" s="15">
        <f t="shared" si="77"/>
        <v>41403.102465277778</v>
      </c>
      <c r="T2468">
        <f>YEAR(Table1[[#This Row],[Date Created Conversion]])</f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8">
        <f>ROUND(Table1[[#This Row],[pledged]]/Table1[[#This Row],[goal]],2)</f>
        <v>1.19</v>
      </c>
      <c r="Q2469" s="10">
        <f>IFERROR(Table1[[#This Row],[pledged]]/Table1[[#This Row],[backers_count]],0)</f>
        <v>27.558139534883722</v>
      </c>
      <c r="R2469" s="15">
        <f t="shared" si="76"/>
        <v>41025.874201388891</v>
      </c>
      <c r="S2469" s="15">
        <f t="shared" si="77"/>
        <v>41039.708333333336</v>
      </c>
      <c r="T2469">
        <f>YEAR(Table1[[#This Row],[Date Created Conversion]])</f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8">
        <f>ROUND(Table1[[#This Row],[pledged]]/Table1[[#This Row],[goal]],2)</f>
        <v>1.07</v>
      </c>
      <c r="Q2470" s="10">
        <f>IFERROR(Table1[[#This Row],[pledged]]/Table1[[#This Row],[backers_count]],0)</f>
        <v>36.97137931034483</v>
      </c>
      <c r="R2470" s="15">
        <f t="shared" si="76"/>
        <v>41174.154178240737</v>
      </c>
      <c r="S2470" s="15">
        <f t="shared" si="77"/>
        <v>41210.208333333336</v>
      </c>
      <c r="T2470">
        <f>YEAR(Table1[[#This Row],[Date Created Conversion]])</f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8">
        <f>ROUND(Table1[[#This Row],[pledged]]/Table1[[#This Row],[goal]],2)</f>
        <v>1.1399999999999999</v>
      </c>
      <c r="Q2471" s="10">
        <f>IFERROR(Table1[[#This Row],[pledged]]/Table1[[#This Row],[backers_count]],0)</f>
        <v>29.021276595744681</v>
      </c>
      <c r="R2471" s="15">
        <f t="shared" si="76"/>
        <v>40557.429733796293</v>
      </c>
      <c r="S2471" s="15">
        <f t="shared" si="77"/>
        <v>40582.429733796293</v>
      </c>
      <c r="T2471">
        <f>YEAR(Table1[[#This Row],[Date Created Conversion]])</f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8">
        <f>ROUND(Table1[[#This Row],[pledged]]/Table1[[#This Row],[goal]],2)</f>
        <v>1.03</v>
      </c>
      <c r="Q2472" s="10">
        <f>IFERROR(Table1[[#This Row],[pledged]]/Table1[[#This Row],[backers_count]],0)</f>
        <v>28.65666666666667</v>
      </c>
      <c r="R2472" s="15">
        <f t="shared" si="76"/>
        <v>41023.07471064815</v>
      </c>
      <c r="S2472" s="15">
        <f t="shared" si="77"/>
        <v>41053.07471064815</v>
      </c>
      <c r="T2472">
        <f>YEAR(Table1[[#This Row],[Date Created Conversion]])</f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8">
        <f>ROUND(Table1[[#This Row],[pledged]]/Table1[[#This Row],[goal]],2)</f>
        <v>1.28</v>
      </c>
      <c r="Q2473" s="10">
        <f>IFERROR(Table1[[#This Row],[pledged]]/Table1[[#This Row],[backers_count]],0)</f>
        <v>37.647058823529413</v>
      </c>
      <c r="R2473" s="15">
        <f t="shared" si="76"/>
        <v>40893.992962962962</v>
      </c>
      <c r="S2473" s="15">
        <f t="shared" si="77"/>
        <v>40933.992962962962</v>
      </c>
      <c r="T2473">
        <f>YEAR(Table1[[#This Row],[Date Created Conversion]])</f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8">
        <f>ROUND(Table1[[#This Row],[pledged]]/Table1[[#This Row],[goal]],2)</f>
        <v>1.36</v>
      </c>
      <c r="Q2474" s="10">
        <f>IFERROR(Table1[[#This Row],[pledged]]/Table1[[#This Row],[backers_count]],0)</f>
        <v>97.904038461538462</v>
      </c>
      <c r="R2474" s="15">
        <f t="shared" si="76"/>
        <v>40354.11550925926</v>
      </c>
      <c r="S2474" s="15">
        <f t="shared" si="77"/>
        <v>40425.043749999997</v>
      </c>
      <c r="T2474">
        <f>YEAR(Table1[[#This Row],[Date Created Conversion]])</f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8">
        <f>ROUND(Table1[[#This Row],[pledged]]/Table1[[#This Row],[goal]],2)</f>
        <v>1</v>
      </c>
      <c r="Q2475" s="10">
        <f>IFERROR(Table1[[#This Row],[pledged]]/Table1[[#This Row],[backers_count]],0)</f>
        <v>42.553191489361701</v>
      </c>
      <c r="R2475" s="15">
        <f t="shared" si="76"/>
        <v>41193.748483796298</v>
      </c>
      <c r="S2475" s="15">
        <f t="shared" si="77"/>
        <v>41223.790150462963</v>
      </c>
      <c r="T2475">
        <f>YEAR(Table1[[#This Row],[Date Created Conversion]])</f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8">
        <f>ROUND(Table1[[#This Row],[pledged]]/Table1[[#This Row],[goal]],2)</f>
        <v>1</v>
      </c>
      <c r="Q2476" s="10">
        <f>IFERROR(Table1[[#This Row],[pledged]]/Table1[[#This Row],[backers_count]],0)</f>
        <v>131.58368421052631</v>
      </c>
      <c r="R2476" s="15">
        <f t="shared" si="76"/>
        <v>40417.011296296296</v>
      </c>
      <c r="S2476" s="15">
        <f t="shared" si="77"/>
        <v>40462.011296296296</v>
      </c>
      <c r="T2476">
        <f>YEAR(Table1[[#This Row],[Date Created Conversion]])</f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8">
        <f>ROUND(Table1[[#This Row],[pledged]]/Table1[[#This Row],[goal]],2)</f>
        <v>1.05</v>
      </c>
      <c r="Q2477" s="10">
        <f>IFERROR(Table1[[#This Row],[pledged]]/Table1[[#This Row],[backers_count]],0)</f>
        <v>32.320987654320987</v>
      </c>
      <c r="R2477" s="15">
        <f t="shared" si="76"/>
        <v>40310.287673611114</v>
      </c>
      <c r="S2477" s="15">
        <f t="shared" si="77"/>
        <v>40369.916666666664</v>
      </c>
      <c r="T2477">
        <f>YEAR(Table1[[#This Row],[Date Created Conversion]])</f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8">
        <f>ROUND(Table1[[#This Row],[pledged]]/Table1[[#This Row],[goal]],2)</f>
        <v>1.05</v>
      </c>
      <c r="Q2478" s="10">
        <f>IFERROR(Table1[[#This Row],[pledged]]/Table1[[#This Row],[backers_count]],0)</f>
        <v>61.103999999999999</v>
      </c>
      <c r="R2478" s="15">
        <f t="shared" si="76"/>
        <v>41913.328356481477</v>
      </c>
      <c r="S2478" s="15">
        <f t="shared" si="77"/>
        <v>41946.370023148149</v>
      </c>
      <c r="T2478">
        <f>YEAR(Table1[[#This Row],[Date Created Conversion]])</f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8">
        <f>ROUND(Table1[[#This Row],[pledged]]/Table1[[#This Row],[goal]],2)</f>
        <v>1.71</v>
      </c>
      <c r="Q2479" s="10">
        <f>IFERROR(Table1[[#This Row],[pledged]]/Table1[[#This Row],[backers_count]],0)</f>
        <v>31.341463414634145</v>
      </c>
      <c r="R2479" s="15">
        <f t="shared" si="76"/>
        <v>41088.691493055558</v>
      </c>
      <c r="S2479" s="15">
        <f t="shared" si="77"/>
        <v>41133.691493055558</v>
      </c>
      <c r="T2479">
        <f>YEAR(Table1[[#This Row],[Date Created Conversion]])</f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8">
        <f>ROUND(Table1[[#This Row],[pledged]]/Table1[[#This Row],[goal]],2)</f>
        <v>1.28</v>
      </c>
      <c r="Q2480" s="10">
        <f>IFERROR(Table1[[#This Row],[pledged]]/Table1[[#This Row],[backers_count]],0)</f>
        <v>129.1139240506329</v>
      </c>
      <c r="R2480" s="15">
        <f t="shared" si="76"/>
        <v>41257.950381944444</v>
      </c>
      <c r="S2480" s="15">
        <f t="shared" si="77"/>
        <v>41287.950381944444</v>
      </c>
      <c r="T2480">
        <f>YEAR(Table1[[#This Row],[Date Created Conversion]])</f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8">
        <f>ROUND(Table1[[#This Row],[pledged]]/Table1[[#This Row],[goal]],2)</f>
        <v>1.33</v>
      </c>
      <c r="Q2481" s="10">
        <f>IFERROR(Table1[[#This Row],[pledged]]/Table1[[#This Row],[backers_count]],0)</f>
        <v>25.020624999999999</v>
      </c>
      <c r="R2481" s="15">
        <f t="shared" si="76"/>
        <v>41107.726782407408</v>
      </c>
      <c r="S2481" s="15">
        <f t="shared" si="77"/>
        <v>41118.083333333336</v>
      </c>
      <c r="T2481">
        <f>YEAR(Table1[[#This Row],[Date Created Conversion]])</f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8">
        <f>ROUND(Table1[[#This Row],[pledged]]/Table1[[#This Row],[goal]],2)</f>
        <v>1</v>
      </c>
      <c r="Q2482" s="10">
        <f>IFERROR(Table1[[#This Row],[pledged]]/Table1[[#This Row],[backers_count]],0)</f>
        <v>250</v>
      </c>
      <c r="R2482" s="15">
        <f t="shared" si="76"/>
        <v>42227.936157407406</v>
      </c>
      <c r="S2482" s="15">
        <f t="shared" si="77"/>
        <v>42287.936157407406</v>
      </c>
      <c r="T2482">
        <f>YEAR(Table1[[#This Row],[Date Created Conversion]])</f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8">
        <f>ROUND(Table1[[#This Row],[pledged]]/Table1[[#This Row],[goal]],2)</f>
        <v>1.1299999999999999</v>
      </c>
      <c r="Q2483" s="10">
        <f>IFERROR(Table1[[#This Row],[pledged]]/Table1[[#This Row],[backers_count]],0)</f>
        <v>47.541473684210523</v>
      </c>
      <c r="R2483" s="15">
        <f t="shared" si="76"/>
        <v>40999.645925925928</v>
      </c>
      <c r="S2483" s="15">
        <f t="shared" si="77"/>
        <v>41029.645925925928</v>
      </c>
      <c r="T2483">
        <f>YEAR(Table1[[#This Row],[Date Created Conversion]])</f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8">
        <f>ROUND(Table1[[#This Row],[pledged]]/Table1[[#This Row],[goal]],2)</f>
        <v>1</v>
      </c>
      <c r="Q2484" s="10">
        <f>IFERROR(Table1[[#This Row],[pledged]]/Table1[[#This Row],[backers_count]],0)</f>
        <v>40.04</v>
      </c>
      <c r="R2484" s="15">
        <f t="shared" si="76"/>
        <v>40711.782210648147</v>
      </c>
      <c r="S2484" s="15">
        <f t="shared" si="77"/>
        <v>40756.782210648147</v>
      </c>
      <c r="T2484">
        <f>YEAR(Table1[[#This Row],[Date Created Conversion]])</f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8">
        <f>ROUND(Table1[[#This Row],[pledged]]/Table1[[#This Row],[goal]],2)</f>
        <v>1.1399999999999999</v>
      </c>
      <c r="Q2485" s="10">
        <f>IFERROR(Table1[[#This Row],[pledged]]/Table1[[#This Row],[backers_count]],0)</f>
        <v>65.84210526315789</v>
      </c>
      <c r="R2485" s="15">
        <f t="shared" si="76"/>
        <v>40970.750034722223</v>
      </c>
      <c r="S2485" s="15">
        <f t="shared" si="77"/>
        <v>41030.708368055559</v>
      </c>
      <c r="T2485">
        <f>YEAR(Table1[[#This Row],[Date Created Conversion]])</f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8">
        <f>ROUND(Table1[[#This Row],[pledged]]/Table1[[#This Row],[goal]],2)</f>
        <v>1.19</v>
      </c>
      <c r="Q2486" s="10">
        <f>IFERROR(Table1[[#This Row],[pledged]]/Table1[[#This Row],[backers_count]],0)</f>
        <v>46.401222222222216</v>
      </c>
      <c r="R2486" s="15">
        <f t="shared" si="76"/>
        <v>40771.916701388887</v>
      </c>
      <c r="S2486" s="15">
        <f t="shared" si="77"/>
        <v>40801.916701388887</v>
      </c>
      <c r="T2486">
        <f>YEAR(Table1[[#This Row],[Date Created Conversion]])</f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8">
        <f>ROUND(Table1[[#This Row],[pledged]]/Table1[[#This Row],[goal]],2)</f>
        <v>1.03</v>
      </c>
      <c r="Q2487" s="10">
        <f>IFERROR(Table1[[#This Row],[pledged]]/Table1[[#This Row],[backers_count]],0)</f>
        <v>50.365853658536587</v>
      </c>
      <c r="R2487" s="15">
        <f t="shared" si="76"/>
        <v>40793.998599537037</v>
      </c>
      <c r="S2487" s="15">
        <f t="shared" si="77"/>
        <v>40828.998599537037</v>
      </c>
      <c r="T2487">
        <f>YEAR(Table1[[#This Row],[Date Created Conversion]])</f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8">
        <f>ROUND(Table1[[#This Row],[pledged]]/Table1[[#This Row],[goal]],2)</f>
        <v>2.66</v>
      </c>
      <c r="Q2488" s="10">
        <f>IFERROR(Table1[[#This Row],[pledged]]/Table1[[#This Row],[backers_count]],0)</f>
        <v>26.566666666666666</v>
      </c>
      <c r="R2488" s="15">
        <f t="shared" si="76"/>
        <v>40991.708055555559</v>
      </c>
      <c r="S2488" s="15">
        <f t="shared" si="77"/>
        <v>41021.708055555559</v>
      </c>
      <c r="T2488">
        <f>YEAR(Table1[[#This Row],[Date Created Conversion]])</f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8">
        <f>ROUND(Table1[[#This Row],[pledged]]/Table1[[#This Row],[goal]],2)</f>
        <v>1</v>
      </c>
      <c r="Q2489" s="10">
        <f>IFERROR(Table1[[#This Row],[pledged]]/Table1[[#This Row],[backers_count]],0)</f>
        <v>39.493684210526318</v>
      </c>
      <c r="R2489" s="15">
        <f t="shared" si="76"/>
        <v>41026.083298611113</v>
      </c>
      <c r="S2489" s="15">
        <f t="shared" si="77"/>
        <v>41056.083298611113</v>
      </c>
      <c r="T2489">
        <f>YEAR(Table1[[#This Row],[Date Created Conversion]])</f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8">
        <f>ROUND(Table1[[#This Row],[pledged]]/Table1[[#This Row],[goal]],2)</f>
        <v>1.07</v>
      </c>
      <c r="Q2490" s="10">
        <f>IFERROR(Table1[[#This Row],[pledged]]/Table1[[#This Row],[backers_count]],0)</f>
        <v>49.246153846153845</v>
      </c>
      <c r="R2490" s="15">
        <f t="shared" si="76"/>
        <v>40833.633194444446</v>
      </c>
      <c r="S2490" s="15">
        <f t="shared" si="77"/>
        <v>40863.674861111111</v>
      </c>
      <c r="T2490">
        <f>YEAR(Table1[[#This Row],[Date Created Conversion]])</f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8">
        <f>ROUND(Table1[[#This Row],[pledged]]/Table1[[#This Row],[goal]],2)</f>
        <v>1.34</v>
      </c>
      <c r="Q2491" s="10">
        <f>IFERROR(Table1[[#This Row],[pledged]]/Table1[[#This Row],[backers_count]],0)</f>
        <v>62.38</v>
      </c>
      <c r="R2491" s="15">
        <f t="shared" si="76"/>
        <v>41373.690266203703</v>
      </c>
      <c r="S2491" s="15">
        <f t="shared" si="77"/>
        <v>41403.690266203703</v>
      </c>
      <c r="T2491">
        <f>YEAR(Table1[[#This Row],[Date Created Conversion]])</f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8">
        <f>ROUND(Table1[[#This Row],[pledged]]/Table1[[#This Row],[goal]],2)</f>
        <v>1.21</v>
      </c>
      <c r="Q2492" s="10">
        <f>IFERROR(Table1[[#This Row],[pledged]]/Table1[[#This Row],[backers_count]],0)</f>
        <v>37.9375</v>
      </c>
      <c r="R2492" s="15">
        <f t="shared" si="76"/>
        <v>41023.227731481478</v>
      </c>
      <c r="S2492" s="15">
        <f t="shared" si="77"/>
        <v>41083.227731481478</v>
      </c>
      <c r="T2492">
        <f>YEAR(Table1[[#This Row],[Date Created Conversion]])</f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8">
        <f>ROUND(Table1[[#This Row],[pledged]]/Table1[[#This Row],[goal]],2)</f>
        <v>1.03</v>
      </c>
      <c r="Q2493" s="10">
        <f>IFERROR(Table1[[#This Row],[pledged]]/Table1[[#This Row],[backers_count]],0)</f>
        <v>51.6</v>
      </c>
      <c r="R2493" s="15">
        <f t="shared" si="76"/>
        <v>40542.839282407411</v>
      </c>
      <c r="S2493" s="15">
        <f t="shared" si="77"/>
        <v>40559.07708333333</v>
      </c>
      <c r="T2493">
        <f>YEAR(Table1[[#This Row],[Date Created Conversion]])</f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8">
        <f>ROUND(Table1[[#This Row],[pledged]]/Table1[[#This Row],[goal]],2)</f>
        <v>1.25</v>
      </c>
      <c r="Q2494" s="10">
        <f>IFERROR(Table1[[#This Row],[pledged]]/Table1[[#This Row],[backers_count]],0)</f>
        <v>27.777777777777779</v>
      </c>
      <c r="R2494" s="15">
        <f t="shared" si="76"/>
        <v>41024.985972222225</v>
      </c>
      <c r="S2494" s="15">
        <f t="shared" si="77"/>
        <v>41076.415972222225</v>
      </c>
      <c r="T2494">
        <f>YEAR(Table1[[#This Row],[Date Created Conversion]])</f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8">
        <f>ROUND(Table1[[#This Row],[pledged]]/Table1[[#This Row],[goal]],2)</f>
        <v>1.29</v>
      </c>
      <c r="Q2495" s="10">
        <f>IFERROR(Table1[[#This Row],[pledged]]/Table1[[#This Row],[backers_count]],0)</f>
        <v>99.382239382239376</v>
      </c>
      <c r="R2495" s="15">
        <f t="shared" si="76"/>
        <v>41348.168287037035</v>
      </c>
      <c r="S2495" s="15">
        <f t="shared" si="77"/>
        <v>41393.168287037035</v>
      </c>
      <c r="T2495">
        <f>YEAR(Table1[[#This Row],[Date Created Conversion]])</f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8">
        <f>ROUND(Table1[[#This Row],[pledged]]/Table1[[#This Row],[goal]],2)</f>
        <v>1.01</v>
      </c>
      <c r="Q2496" s="10">
        <f>IFERROR(Table1[[#This Row],[pledged]]/Table1[[#This Row],[backers_count]],0)</f>
        <v>38.848205128205123</v>
      </c>
      <c r="R2496" s="15">
        <f t="shared" si="76"/>
        <v>41022.645185185182</v>
      </c>
      <c r="S2496" s="15">
        <f t="shared" si="77"/>
        <v>41052.645185185182</v>
      </c>
      <c r="T2496">
        <f>YEAR(Table1[[#This Row],[Date Created Conversion]])</f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8">
        <f>ROUND(Table1[[#This Row],[pledged]]/Table1[[#This Row],[goal]],2)</f>
        <v>1.28</v>
      </c>
      <c r="Q2497" s="10">
        <f>IFERROR(Table1[[#This Row],[pledged]]/Table1[[#This Row],[backers_count]],0)</f>
        <v>45.548809523809524</v>
      </c>
      <c r="R2497" s="15">
        <f t="shared" si="76"/>
        <v>41036.946469907409</v>
      </c>
      <c r="S2497" s="15">
        <f t="shared" si="77"/>
        <v>41066.946469907409</v>
      </c>
      <c r="T2497">
        <f>YEAR(Table1[[#This Row],[Date Created Conversion]])</f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8">
        <f>ROUND(Table1[[#This Row],[pledged]]/Table1[[#This Row],[goal]],2)</f>
        <v>1</v>
      </c>
      <c r="Q2498" s="10">
        <f>IFERROR(Table1[[#This Row],[pledged]]/Table1[[#This Row],[backers_count]],0)</f>
        <v>600</v>
      </c>
      <c r="R2498" s="15">
        <f t="shared" ref="R2498:R2561" si="78">(((J2498/60)/60)/24)+DATE(1970,1,1)</f>
        <v>41327.996435185189</v>
      </c>
      <c r="S2498" s="15">
        <f t="shared" ref="S2498:S2561" si="79">(((I2498/60)/60)/24)+DATE(1970,1,1)</f>
        <v>41362.954768518517</v>
      </c>
      <c r="T2498">
        <f>YEAR(Table1[[#This Row],[Date Created Conversion]])</f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8">
        <f>ROUND(Table1[[#This Row],[pledged]]/Table1[[#This Row],[goal]],2)</f>
        <v>1.1299999999999999</v>
      </c>
      <c r="Q2499" s="10">
        <f>IFERROR(Table1[[#This Row],[pledged]]/Table1[[#This Row],[backers_count]],0)</f>
        <v>80.551071428571419</v>
      </c>
      <c r="R2499" s="15">
        <f t="shared" si="78"/>
        <v>40730.878912037035</v>
      </c>
      <c r="S2499" s="15">
        <f t="shared" si="79"/>
        <v>40760.878912037035</v>
      </c>
      <c r="T2499">
        <f>YEAR(Table1[[#This Row],[Date Created Conversion]])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8">
        <f>ROUND(Table1[[#This Row],[pledged]]/Table1[[#This Row],[goal]],2)</f>
        <v>1.06</v>
      </c>
      <c r="Q2500" s="10">
        <f>IFERROR(Table1[[#This Row],[pledged]]/Table1[[#This Row],[backers_count]],0)</f>
        <v>52.8</v>
      </c>
      <c r="R2500" s="15">
        <f t="shared" si="78"/>
        <v>42017.967442129629</v>
      </c>
      <c r="S2500" s="15">
        <f t="shared" si="79"/>
        <v>42031.967442129629</v>
      </c>
      <c r="T2500">
        <f>YEAR(Table1[[#This Row],[Date Created Conversion]])</f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8">
        <f>ROUND(Table1[[#This Row],[pledged]]/Table1[[#This Row],[goal]],2)</f>
        <v>2.0299999999999998</v>
      </c>
      <c r="Q2501" s="10">
        <f>IFERROR(Table1[[#This Row],[pledged]]/Table1[[#This Row],[backers_count]],0)</f>
        <v>47.676470588235297</v>
      </c>
      <c r="R2501" s="15">
        <f t="shared" si="78"/>
        <v>41226.648576388885</v>
      </c>
      <c r="S2501" s="15">
        <f t="shared" si="79"/>
        <v>41274.75</v>
      </c>
      <c r="T2501">
        <f>YEAR(Table1[[#This Row],[Date Created Conversion]])</f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8">
        <f>ROUND(Table1[[#This Row],[pledged]]/Table1[[#This Row],[goal]],2)</f>
        <v>1.1299999999999999</v>
      </c>
      <c r="Q2502" s="10">
        <f>IFERROR(Table1[[#This Row],[pledged]]/Table1[[#This Row],[backers_count]],0)</f>
        <v>23.448275862068964</v>
      </c>
      <c r="R2502" s="15">
        <f t="shared" si="78"/>
        <v>41053.772858796299</v>
      </c>
      <c r="S2502" s="15">
        <f t="shared" si="79"/>
        <v>41083.772858796299</v>
      </c>
      <c r="T2502">
        <f>YEAR(Table1[[#This Row],[Date Created Conversion]])</f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8">
        <f>ROUND(Table1[[#This Row],[pledged]]/Table1[[#This Row],[goal]],2)</f>
        <v>0.03</v>
      </c>
      <c r="Q2503" s="10">
        <f>IFERROR(Table1[[#This Row],[pledged]]/Table1[[#This Row],[backers_count]],0)</f>
        <v>40.142857142857146</v>
      </c>
      <c r="R2503" s="15">
        <f t="shared" si="78"/>
        <v>42244.776666666665</v>
      </c>
      <c r="S2503" s="15">
        <f t="shared" si="79"/>
        <v>42274.776666666665</v>
      </c>
      <c r="T2503">
        <f>YEAR(Table1[[#This Row],[Date Created Conversion]])</f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8">
        <f>ROUND(Table1[[#This Row],[pledged]]/Table1[[#This Row],[goal]],2)</f>
        <v>0</v>
      </c>
      <c r="Q2504" s="10">
        <f>IFERROR(Table1[[#This Row],[pledged]]/Table1[[#This Row],[backers_count]],0)</f>
        <v>17.2</v>
      </c>
      <c r="R2504" s="15">
        <f t="shared" si="78"/>
        <v>41858.825439814813</v>
      </c>
      <c r="S2504" s="15">
        <f t="shared" si="79"/>
        <v>41903.825439814813</v>
      </c>
      <c r="T2504">
        <f>YEAR(Table1[[#This Row],[Date Created Conversion]])</f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8">
        <f>ROUND(Table1[[#This Row],[pledged]]/Table1[[#This Row],[goal]],2)</f>
        <v>0</v>
      </c>
      <c r="Q2505" s="10">
        <f>IFERROR(Table1[[#This Row],[pledged]]/Table1[[#This Row],[backers_count]],0)</f>
        <v>0</v>
      </c>
      <c r="R2505" s="15">
        <f t="shared" si="78"/>
        <v>42498.899398148147</v>
      </c>
      <c r="S2505" s="15">
        <f t="shared" si="79"/>
        <v>42528.879166666666</v>
      </c>
      <c r="T2505">
        <f>YEAR(Table1[[#This Row],[Date Created Conversion]])</f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8">
        <f>ROUND(Table1[[#This Row],[pledged]]/Table1[[#This Row],[goal]],2)</f>
        <v>0</v>
      </c>
      <c r="Q2506" s="10">
        <f>IFERROR(Table1[[#This Row],[pledged]]/Table1[[#This Row],[backers_count]],0)</f>
        <v>0</v>
      </c>
      <c r="R2506" s="15">
        <f t="shared" si="78"/>
        <v>41928.015439814815</v>
      </c>
      <c r="S2506" s="15">
        <f t="shared" si="79"/>
        <v>41958.057106481487</v>
      </c>
      <c r="T2506">
        <f>YEAR(Table1[[#This Row],[Date Created Conversion]])</f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8">
        <f>ROUND(Table1[[#This Row],[pledged]]/Table1[[#This Row],[goal]],2)</f>
        <v>0</v>
      </c>
      <c r="Q2507" s="10">
        <f>IFERROR(Table1[[#This Row],[pledged]]/Table1[[#This Row],[backers_count]],0)</f>
        <v>0</v>
      </c>
      <c r="R2507" s="15">
        <f t="shared" si="78"/>
        <v>42047.05574074074</v>
      </c>
      <c r="S2507" s="15">
        <f t="shared" si="79"/>
        <v>42077.014074074075</v>
      </c>
      <c r="T2507">
        <f>YEAR(Table1[[#This Row],[Date Created Conversion]])</f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8">
        <f>ROUND(Table1[[#This Row],[pledged]]/Table1[[#This Row],[goal]],2)</f>
        <v>0.01</v>
      </c>
      <c r="Q2508" s="10">
        <f>IFERROR(Table1[[#This Row],[pledged]]/Table1[[#This Row],[backers_count]],0)</f>
        <v>15</v>
      </c>
      <c r="R2508" s="15">
        <f t="shared" si="78"/>
        <v>42258.297094907408</v>
      </c>
      <c r="S2508" s="15">
        <f t="shared" si="79"/>
        <v>42280.875</v>
      </c>
      <c r="T2508">
        <f>YEAR(Table1[[#This Row],[Date Created Conversion]])</f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8">
        <f>ROUND(Table1[[#This Row],[pledged]]/Table1[[#This Row],[goal]],2)</f>
        <v>0</v>
      </c>
      <c r="Q2509" s="10">
        <f>IFERROR(Table1[[#This Row],[pledged]]/Table1[[#This Row],[backers_count]],0)</f>
        <v>0</v>
      </c>
      <c r="R2509" s="15">
        <f t="shared" si="78"/>
        <v>42105.072962962964</v>
      </c>
      <c r="S2509" s="15">
        <f t="shared" si="79"/>
        <v>42135.072962962964</v>
      </c>
      <c r="T2509">
        <f>YEAR(Table1[[#This Row],[Date Created Conversion]])</f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8">
        <f>ROUND(Table1[[#This Row],[pledged]]/Table1[[#This Row],[goal]],2)</f>
        <v>0</v>
      </c>
      <c r="Q2510" s="10">
        <f>IFERROR(Table1[[#This Row],[pledged]]/Table1[[#This Row],[backers_count]],0)</f>
        <v>0</v>
      </c>
      <c r="R2510" s="15">
        <f t="shared" si="78"/>
        <v>41835.951782407406</v>
      </c>
      <c r="S2510" s="15">
        <f t="shared" si="79"/>
        <v>41865.951782407406</v>
      </c>
      <c r="T2510">
        <f>YEAR(Table1[[#This Row],[Date Created Conversion]])</f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8">
        <f>ROUND(Table1[[#This Row],[pledged]]/Table1[[#This Row],[goal]],2)</f>
        <v>0.01</v>
      </c>
      <c r="Q2511" s="10">
        <f>IFERROR(Table1[[#This Row],[pledged]]/Table1[[#This Row],[backers_count]],0)</f>
        <v>35.714285714285715</v>
      </c>
      <c r="R2511" s="15">
        <f t="shared" si="78"/>
        <v>42058.809594907405</v>
      </c>
      <c r="S2511" s="15">
        <f t="shared" si="79"/>
        <v>42114.767928240741</v>
      </c>
      <c r="T2511">
        <f>YEAR(Table1[[#This Row],[Date Created Conversion]])</f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8">
        <f>ROUND(Table1[[#This Row],[pledged]]/Table1[[#This Row],[goal]],2)</f>
        <v>0</v>
      </c>
      <c r="Q2512" s="10">
        <f>IFERROR(Table1[[#This Row],[pledged]]/Table1[[#This Row],[backers_count]],0)</f>
        <v>37.5</v>
      </c>
      <c r="R2512" s="15">
        <f t="shared" si="78"/>
        <v>42078.997361111105</v>
      </c>
      <c r="S2512" s="15">
        <f t="shared" si="79"/>
        <v>42138.997361111105</v>
      </c>
      <c r="T2512">
        <f>YEAR(Table1[[#This Row],[Date Created Conversion]])</f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8">
        <f>ROUND(Table1[[#This Row],[pledged]]/Table1[[#This Row],[goal]],2)</f>
        <v>0</v>
      </c>
      <c r="Q2513" s="10">
        <f>IFERROR(Table1[[#This Row],[pledged]]/Table1[[#This Row],[backers_count]],0)</f>
        <v>0</v>
      </c>
      <c r="R2513" s="15">
        <f t="shared" si="78"/>
        <v>42371.446909722217</v>
      </c>
      <c r="S2513" s="15">
        <f t="shared" si="79"/>
        <v>42401.446909722217</v>
      </c>
      <c r="T2513">
        <f>YEAR(Table1[[#This Row],[Date Created Conversion]])</f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8">
        <f>ROUND(Table1[[#This Row],[pledged]]/Table1[[#This Row],[goal]],2)</f>
        <v>0</v>
      </c>
      <c r="Q2514" s="10">
        <f>IFERROR(Table1[[#This Row],[pledged]]/Table1[[#This Row],[backers_count]],0)</f>
        <v>0</v>
      </c>
      <c r="R2514" s="15">
        <f t="shared" si="78"/>
        <v>41971.876863425925</v>
      </c>
      <c r="S2514" s="15">
        <f t="shared" si="79"/>
        <v>41986.876863425925</v>
      </c>
      <c r="T2514">
        <f>YEAR(Table1[[#This Row],[Date Created Conversion]])</f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8">
        <f>ROUND(Table1[[#This Row],[pledged]]/Table1[[#This Row],[goal]],2)</f>
        <v>0</v>
      </c>
      <c r="Q2515" s="10">
        <f>IFERROR(Table1[[#This Row],[pledged]]/Table1[[#This Row],[backers_count]],0)</f>
        <v>0</v>
      </c>
      <c r="R2515" s="15">
        <f t="shared" si="78"/>
        <v>42732.00681712963</v>
      </c>
      <c r="S2515" s="15">
        <f t="shared" si="79"/>
        <v>42792.00681712963</v>
      </c>
      <c r="T2515">
        <f>YEAR(Table1[[#This Row],[Date Created Conversion]])</f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8">
        <f>ROUND(Table1[[#This Row],[pledged]]/Table1[[#This Row],[goal]],2)</f>
        <v>0.02</v>
      </c>
      <c r="Q2516" s="10">
        <f>IFERROR(Table1[[#This Row],[pledged]]/Table1[[#This Row],[backers_count]],0)</f>
        <v>52.5</v>
      </c>
      <c r="R2516" s="15">
        <f t="shared" si="78"/>
        <v>41854.389780092592</v>
      </c>
      <c r="S2516" s="15">
        <f t="shared" si="79"/>
        <v>41871.389780092592</v>
      </c>
      <c r="T2516">
        <f>YEAR(Table1[[#This Row],[Date Created Conversion]])</f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8">
        <f>ROUND(Table1[[#This Row],[pledged]]/Table1[[#This Row],[goal]],2)</f>
        <v>0.19</v>
      </c>
      <c r="Q2517" s="10">
        <f>IFERROR(Table1[[#This Row],[pledged]]/Table1[[#This Row],[backers_count]],0)</f>
        <v>77.5</v>
      </c>
      <c r="R2517" s="15">
        <f t="shared" si="78"/>
        <v>42027.839733796296</v>
      </c>
      <c r="S2517" s="15">
        <f t="shared" si="79"/>
        <v>42057.839733796296</v>
      </c>
      <c r="T2517">
        <f>YEAR(Table1[[#This Row],[Date Created Conversion]])</f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8">
        <f>ROUND(Table1[[#This Row],[pledged]]/Table1[[#This Row],[goal]],2)</f>
        <v>0</v>
      </c>
      <c r="Q2518" s="10">
        <f>IFERROR(Table1[[#This Row],[pledged]]/Table1[[#This Row],[backers_count]],0)</f>
        <v>0</v>
      </c>
      <c r="R2518" s="15">
        <f t="shared" si="78"/>
        <v>41942.653379629628</v>
      </c>
      <c r="S2518" s="15">
        <f t="shared" si="79"/>
        <v>41972.6950462963</v>
      </c>
      <c r="T2518">
        <f>YEAR(Table1[[#This Row],[Date Created Conversion]])</f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8">
        <f>ROUND(Table1[[#This Row],[pledged]]/Table1[[#This Row],[goal]],2)</f>
        <v>0.1</v>
      </c>
      <c r="Q2519" s="10">
        <f>IFERROR(Table1[[#This Row],[pledged]]/Table1[[#This Row],[backers_count]],0)</f>
        <v>53.545454545454547</v>
      </c>
      <c r="R2519" s="15">
        <f t="shared" si="78"/>
        <v>42052.802430555559</v>
      </c>
      <c r="S2519" s="15">
        <f t="shared" si="79"/>
        <v>42082.760763888888</v>
      </c>
      <c r="T2519">
        <f>YEAR(Table1[[#This Row],[Date Created Conversion]])</f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8">
        <f>ROUND(Table1[[#This Row],[pledged]]/Table1[[#This Row],[goal]],2)</f>
        <v>0</v>
      </c>
      <c r="Q2520" s="10">
        <f>IFERROR(Table1[[#This Row],[pledged]]/Table1[[#This Row],[backers_count]],0)</f>
        <v>0</v>
      </c>
      <c r="R2520" s="15">
        <f t="shared" si="78"/>
        <v>41926.680879629632</v>
      </c>
      <c r="S2520" s="15">
        <f t="shared" si="79"/>
        <v>41956.722546296296</v>
      </c>
      <c r="T2520">
        <f>YEAR(Table1[[#This Row],[Date Created Conversion]])</f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8">
        <f>ROUND(Table1[[#This Row],[pledged]]/Table1[[#This Row],[goal]],2)</f>
        <v>0</v>
      </c>
      <c r="Q2521" s="10">
        <f>IFERROR(Table1[[#This Row],[pledged]]/Table1[[#This Row],[backers_count]],0)</f>
        <v>16.25</v>
      </c>
      <c r="R2521" s="15">
        <f t="shared" si="78"/>
        <v>41809.155138888891</v>
      </c>
      <c r="S2521" s="15">
        <f t="shared" si="79"/>
        <v>41839.155138888891</v>
      </c>
      <c r="T2521">
        <f>YEAR(Table1[[#This Row],[Date Created Conversion]])</f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8">
        <f>ROUND(Table1[[#This Row],[pledged]]/Table1[[#This Row],[goal]],2)</f>
        <v>0</v>
      </c>
      <c r="Q2522" s="10">
        <f>IFERROR(Table1[[#This Row],[pledged]]/Table1[[#This Row],[backers_count]],0)</f>
        <v>0</v>
      </c>
      <c r="R2522" s="15">
        <f t="shared" si="78"/>
        <v>42612.600520833337</v>
      </c>
      <c r="S2522" s="15">
        <f t="shared" si="79"/>
        <v>42658.806249999994</v>
      </c>
      <c r="T2522">
        <f>YEAR(Table1[[#This Row],[Date Created Conversion]])</f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8">
        <f>ROUND(Table1[[#This Row],[pledged]]/Table1[[#This Row],[goal]],2)</f>
        <v>1.0900000000000001</v>
      </c>
      <c r="Q2523" s="10">
        <f>IFERROR(Table1[[#This Row],[pledged]]/Table1[[#This Row],[backers_count]],0)</f>
        <v>103.68174242424243</v>
      </c>
      <c r="R2523" s="15">
        <f t="shared" si="78"/>
        <v>42269.967835648145</v>
      </c>
      <c r="S2523" s="15">
        <f t="shared" si="79"/>
        <v>42290.967835648145</v>
      </c>
      <c r="T2523">
        <f>YEAR(Table1[[#This Row],[Date Created Conversion]])</f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8">
        <f>ROUND(Table1[[#This Row],[pledged]]/Table1[[#This Row],[goal]],2)</f>
        <v>1</v>
      </c>
      <c r="Q2524" s="10">
        <f>IFERROR(Table1[[#This Row],[pledged]]/Table1[[#This Row],[backers_count]],0)</f>
        <v>185.18518518518519</v>
      </c>
      <c r="R2524" s="15">
        <f t="shared" si="78"/>
        <v>42460.573611111111</v>
      </c>
      <c r="S2524" s="15">
        <f t="shared" si="79"/>
        <v>42482.619444444441</v>
      </c>
      <c r="T2524">
        <f>YEAR(Table1[[#This Row],[Date Created Conversion]])</f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8">
        <f>ROUND(Table1[[#This Row],[pledged]]/Table1[[#This Row],[goal]],2)</f>
        <v>1.56</v>
      </c>
      <c r="Q2525" s="10">
        <f>IFERROR(Table1[[#This Row],[pledged]]/Table1[[#This Row],[backers_count]],0)</f>
        <v>54.153846153846153</v>
      </c>
      <c r="R2525" s="15">
        <f t="shared" si="78"/>
        <v>41930.975601851853</v>
      </c>
      <c r="S2525" s="15">
        <f t="shared" si="79"/>
        <v>41961.017268518524</v>
      </c>
      <c r="T2525">
        <f>YEAR(Table1[[#This Row],[Date Created Conversion]])</f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8">
        <f>ROUND(Table1[[#This Row],[pledged]]/Table1[[#This Row],[goal]],2)</f>
        <v>1.02</v>
      </c>
      <c r="Q2526" s="10">
        <f>IFERROR(Table1[[#This Row],[pledged]]/Table1[[#This Row],[backers_count]],0)</f>
        <v>177.2093023255814</v>
      </c>
      <c r="R2526" s="15">
        <f t="shared" si="78"/>
        <v>41961.807372685187</v>
      </c>
      <c r="S2526" s="15">
        <f t="shared" si="79"/>
        <v>41994.1875</v>
      </c>
      <c r="T2526">
        <f>YEAR(Table1[[#This Row],[Date Created Conversion]])</f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8">
        <f>ROUND(Table1[[#This Row],[pledged]]/Table1[[#This Row],[goal]],2)</f>
        <v>1</v>
      </c>
      <c r="Q2527" s="10">
        <f>IFERROR(Table1[[#This Row],[pledged]]/Table1[[#This Row],[backers_count]],0)</f>
        <v>100.325</v>
      </c>
      <c r="R2527" s="15">
        <f t="shared" si="78"/>
        <v>41058.844571759262</v>
      </c>
      <c r="S2527" s="15">
        <f t="shared" si="79"/>
        <v>41088.844571759262</v>
      </c>
      <c r="T2527">
        <f>YEAR(Table1[[#This Row],[Date Created Conversion]])</f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8">
        <f>ROUND(Table1[[#This Row],[pledged]]/Table1[[#This Row],[goal]],2)</f>
        <v>1.1299999999999999</v>
      </c>
      <c r="Q2528" s="10">
        <f>IFERROR(Table1[[#This Row],[pledged]]/Table1[[#This Row],[backers_count]],0)</f>
        <v>136.90909090909091</v>
      </c>
      <c r="R2528" s="15">
        <f t="shared" si="78"/>
        <v>41953.091134259259</v>
      </c>
      <c r="S2528" s="15">
        <f t="shared" si="79"/>
        <v>41981.207638888889</v>
      </c>
      <c r="T2528">
        <f>YEAR(Table1[[#This Row],[Date Created Conversion]])</f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8">
        <f>ROUND(Table1[[#This Row],[pledged]]/Table1[[#This Row],[goal]],2)</f>
        <v>1.02</v>
      </c>
      <c r="Q2529" s="10">
        <f>IFERROR(Table1[[#This Row],[pledged]]/Table1[[#This Row],[backers_count]],0)</f>
        <v>57.535211267605632</v>
      </c>
      <c r="R2529" s="15">
        <f t="shared" si="78"/>
        <v>41546.75105324074</v>
      </c>
      <c r="S2529" s="15">
        <f t="shared" si="79"/>
        <v>41565.165972222225</v>
      </c>
      <c r="T2529">
        <f>YEAR(Table1[[#This Row],[Date Created Conversion]])</f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8">
        <f>ROUND(Table1[[#This Row],[pledged]]/Table1[[#This Row],[goal]],2)</f>
        <v>1.07</v>
      </c>
      <c r="Q2530" s="10">
        <f>IFERROR(Table1[[#This Row],[pledged]]/Table1[[#This Row],[backers_count]],0)</f>
        <v>52.962839506172834</v>
      </c>
      <c r="R2530" s="15">
        <f t="shared" si="78"/>
        <v>42217.834525462968</v>
      </c>
      <c r="S2530" s="15">
        <f t="shared" si="79"/>
        <v>42236.458333333328</v>
      </c>
      <c r="T2530">
        <f>YEAR(Table1[[#This Row],[Date Created Conversion]])</f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8">
        <f>ROUND(Table1[[#This Row],[pledged]]/Table1[[#This Row],[goal]],2)</f>
        <v>1.04</v>
      </c>
      <c r="Q2531" s="10">
        <f>IFERROR(Table1[[#This Row],[pledged]]/Table1[[#This Row],[backers_count]],0)</f>
        <v>82.328947368421055</v>
      </c>
      <c r="R2531" s="15">
        <f t="shared" si="78"/>
        <v>40948.080729166664</v>
      </c>
      <c r="S2531" s="15">
        <f t="shared" si="79"/>
        <v>40993.0390625</v>
      </c>
      <c r="T2531">
        <f>YEAR(Table1[[#This Row],[Date Created Conversion]])</f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8">
        <f>ROUND(Table1[[#This Row],[pledged]]/Table1[[#This Row],[goal]],2)</f>
        <v>1</v>
      </c>
      <c r="Q2532" s="10">
        <f>IFERROR(Table1[[#This Row],[pledged]]/Table1[[#This Row],[backers_count]],0)</f>
        <v>135.41666666666666</v>
      </c>
      <c r="R2532" s="15">
        <f t="shared" si="78"/>
        <v>42081.864641203705</v>
      </c>
      <c r="S2532" s="15">
        <f t="shared" si="79"/>
        <v>42114.201388888891</v>
      </c>
      <c r="T2532">
        <f>YEAR(Table1[[#This Row],[Date Created Conversion]])</f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8">
        <f>ROUND(Table1[[#This Row],[pledged]]/Table1[[#This Row],[goal]],2)</f>
        <v>1</v>
      </c>
      <c r="Q2533" s="10">
        <f>IFERROR(Table1[[#This Row],[pledged]]/Table1[[#This Row],[backers_count]],0)</f>
        <v>74.06557377049181</v>
      </c>
      <c r="R2533" s="15">
        <f t="shared" si="78"/>
        <v>42208.680023148147</v>
      </c>
      <c r="S2533" s="15">
        <f t="shared" si="79"/>
        <v>42231.165972222225</v>
      </c>
      <c r="T2533">
        <f>YEAR(Table1[[#This Row],[Date Created Conversion]])</f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8">
        <f>ROUND(Table1[[#This Row],[pledged]]/Table1[[#This Row],[goal]],2)</f>
        <v>1.26</v>
      </c>
      <c r="Q2534" s="10">
        <f>IFERROR(Table1[[#This Row],[pledged]]/Table1[[#This Row],[backers_count]],0)</f>
        <v>84.083333333333329</v>
      </c>
      <c r="R2534" s="15">
        <f t="shared" si="78"/>
        <v>41107.849143518521</v>
      </c>
      <c r="S2534" s="15">
        <f t="shared" si="79"/>
        <v>41137.849143518521</v>
      </c>
      <c r="T2534">
        <f>YEAR(Table1[[#This Row],[Date Created Conversion]])</f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8">
        <f>ROUND(Table1[[#This Row],[pledged]]/Table1[[#This Row],[goal]],2)</f>
        <v>1.1100000000000001</v>
      </c>
      <c r="Q2535" s="10">
        <f>IFERROR(Table1[[#This Row],[pledged]]/Table1[[#This Row],[backers_count]],0)</f>
        <v>61.029411764705884</v>
      </c>
      <c r="R2535" s="15">
        <f t="shared" si="78"/>
        <v>41304.751284722224</v>
      </c>
      <c r="S2535" s="15">
        <f t="shared" si="79"/>
        <v>41334.750787037039</v>
      </c>
      <c r="T2535">
        <f>YEAR(Table1[[#This Row],[Date Created Conversion]])</f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8">
        <f>ROUND(Table1[[#This Row],[pledged]]/Table1[[#This Row],[goal]],2)</f>
        <v>1.05</v>
      </c>
      <c r="Q2536" s="10">
        <f>IFERROR(Table1[[#This Row],[pledged]]/Table1[[#This Row],[backers_count]],0)</f>
        <v>150</v>
      </c>
      <c r="R2536" s="15">
        <f t="shared" si="78"/>
        <v>40127.700370370374</v>
      </c>
      <c r="S2536" s="15">
        <f t="shared" si="79"/>
        <v>40179.25</v>
      </c>
      <c r="T2536">
        <f>YEAR(Table1[[#This Row],[Date Created Conversion]])</f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8">
        <f>ROUND(Table1[[#This Row],[pledged]]/Table1[[#This Row],[goal]],2)</f>
        <v>1.04</v>
      </c>
      <c r="Q2537" s="10">
        <f>IFERROR(Table1[[#This Row],[pledged]]/Table1[[#This Row],[backers_count]],0)</f>
        <v>266.08974358974359</v>
      </c>
      <c r="R2537" s="15">
        <f t="shared" si="78"/>
        <v>41943.791030092594</v>
      </c>
      <c r="S2537" s="15">
        <f t="shared" si="79"/>
        <v>41974.832696759258</v>
      </c>
      <c r="T2537">
        <f>YEAR(Table1[[#This Row],[Date Created Conversion]])</f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8">
        <f>ROUND(Table1[[#This Row],[pledged]]/Table1[[#This Row],[goal]],2)</f>
        <v>1.1599999999999999</v>
      </c>
      <c r="Q2538" s="10">
        <f>IFERROR(Table1[[#This Row],[pledged]]/Table1[[#This Row],[backers_count]],0)</f>
        <v>7.25</v>
      </c>
      <c r="R2538" s="15">
        <f t="shared" si="78"/>
        <v>41464.106087962966</v>
      </c>
      <c r="S2538" s="15">
        <f t="shared" si="79"/>
        <v>41485.106087962966</v>
      </c>
      <c r="T2538">
        <f>YEAR(Table1[[#This Row],[Date Created Conversion]])</f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8">
        <f>ROUND(Table1[[#This Row],[pledged]]/Table1[[#This Row],[goal]],2)</f>
        <v>1.1000000000000001</v>
      </c>
      <c r="Q2539" s="10">
        <f>IFERROR(Table1[[#This Row],[pledged]]/Table1[[#This Row],[backers_count]],0)</f>
        <v>100</v>
      </c>
      <c r="R2539" s="15">
        <f t="shared" si="78"/>
        <v>40696.648784722223</v>
      </c>
      <c r="S2539" s="15">
        <f t="shared" si="79"/>
        <v>40756.648784722223</v>
      </c>
      <c r="T2539">
        <f>YEAR(Table1[[#This Row],[Date Created Conversion]])</f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8">
        <f>ROUND(Table1[[#This Row],[pledged]]/Table1[[#This Row],[goal]],2)</f>
        <v>1.1299999999999999</v>
      </c>
      <c r="Q2540" s="10">
        <f>IFERROR(Table1[[#This Row],[pledged]]/Table1[[#This Row],[backers_count]],0)</f>
        <v>109.96308108108107</v>
      </c>
      <c r="R2540" s="15">
        <f t="shared" si="78"/>
        <v>41298.509965277779</v>
      </c>
      <c r="S2540" s="15">
        <f t="shared" si="79"/>
        <v>41329.207638888889</v>
      </c>
      <c r="T2540">
        <f>YEAR(Table1[[#This Row],[Date Created Conversion]])</f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8">
        <f>ROUND(Table1[[#This Row],[pledged]]/Table1[[#This Row],[goal]],2)</f>
        <v>1</v>
      </c>
      <c r="Q2541" s="10">
        <f>IFERROR(Table1[[#This Row],[pledged]]/Table1[[#This Row],[backers_count]],0)</f>
        <v>169.91525423728814</v>
      </c>
      <c r="R2541" s="15">
        <f t="shared" si="78"/>
        <v>41977.902222222227</v>
      </c>
      <c r="S2541" s="15">
        <f t="shared" si="79"/>
        <v>42037.902222222227</v>
      </c>
      <c r="T2541">
        <f>YEAR(Table1[[#This Row],[Date Created Conversion]])</f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8">
        <f>ROUND(Table1[[#This Row],[pledged]]/Table1[[#This Row],[goal]],2)</f>
        <v>1.03</v>
      </c>
      <c r="Q2542" s="10">
        <f>IFERROR(Table1[[#This Row],[pledged]]/Table1[[#This Row],[backers_count]],0)</f>
        <v>95.740740740740748</v>
      </c>
      <c r="R2542" s="15">
        <f t="shared" si="78"/>
        <v>40785.675011574072</v>
      </c>
      <c r="S2542" s="15">
        <f t="shared" si="79"/>
        <v>40845.675011574072</v>
      </c>
      <c r="T2542">
        <f>YEAR(Table1[[#This Row],[Date Created Conversion]])</f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8">
        <f>ROUND(Table1[[#This Row],[pledged]]/Table1[[#This Row],[goal]],2)</f>
        <v>1.07</v>
      </c>
      <c r="Q2543" s="10">
        <f>IFERROR(Table1[[#This Row],[pledged]]/Table1[[#This Row],[backers_count]],0)</f>
        <v>59.460317460317462</v>
      </c>
      <c r="R2543" s="15">
        <f t="shared" si="78"/>
        <v>41483.449282407404</v>
      </c>
      <c r="S2543" s="15">
        <f t="shared" si="79"/>
        <v>41543.449282407404</v>
      </c>
      <c r="T2543">
        <f>YEAR(Table1[[#This Row],[Date Created Conversion]])</f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8">
        <f>ROUND(Table1[[#This Row],[pledged]]/Table1[[#This Row],[goal]],2)</f>
        <v>1.04</v>
      </c>
      <c r="Q2544" s="10">
        <f>IFERROR(Table1[[#This Row],[pledged]]/Table1[[#This Row],[backers_count]],0)</f>
        <v>55.769230769230766</v>
      </c>
      <c r="R2544" s="15">
        <f t="shared" si="78"/>
        <v>41509.426585648151</v>
      </c>
      <c r="S2544" s="15">
        <f t="shared" si="79"/>
        <v>41548.165972222225</v>
      </c>
      <c r="T2544">
        <f>YEAR(Table1[[#This Row],[Date Created Conversion]])</f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8">
        <f>ROUND(Table1[[#This Row],[pledged]]/Table1[[#This Row],[goal]],2)</f>
        <v>1.56</v>
      </c>
      <c r="Q2545" s="10">
        <f>IFERROR(Table1[[#This Row],[pledged]]/Table1[[#This Row],[backers_count]],0)</f>
        <v>30.076923076923077</v>
      </c>
      <c r="R2545" s="15">
        <f t="shared" si="78"/>
        <v>40514.107615740737</v>
      </c>
      <c r="S2545" s="15">
        <f t="shared" si="79"/>
        <v>40545.125</v>
      </c>
      <c r="T2545">
        <f>YEAR(Table1[[#This Row],[Date Created Conversion]])</f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8">
        <f>ROUND(Table1[[#This Row],[pledged]]/Table1[[#This Row],[goal]],2)</f>
        <v>1.01</v>
      </c>
      <c r="Q2546" s="10">
        <f>IFERROR(Table1[[#This Row],[pledged]]/Table1[[#This Row],[backers_count]],0)</f>
        <v>88.438596491228068</v>
      </c>
      <c r="R2546" s="15">
        <f t="shared" si="78"/>
        <v>41068.520474537036</v>
      </c>
      <c r="S2546" s="15">
        <f t="shared" si="79"/>
        <v>41098.520474537036</v>
      </c>
      <c r="T2546">
        <f>YEAR(Table1[[#This Row],[Date Created Conversion]])</f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8">
        <f>ROUND(Table1[[#This Row],[pledged]]/Table1[[#This Row],[goal]],2)</f>
        <v>1.95</v>
      </c>
      <c r="Q2547" s="10">
        <f>IFERROR(Table1[[#This Row],[pledged]]/Table1[[#This Row],[backers_count]],0)</f>
        <v>64.032786885245898</v>
      </c>
      <c r="R2547" s="15">
        <f t="shared" si="78"/>
        <v>42027.13817129629</v>
      </c>
      <c r="S2547" s="15">
        <f t="shared" si="79"/>
        <v>42062.020833333328</v>
      </c>
      <c r="T2547">
        <f>YEAR(Table1[[#This Row],[Date Created Conversion]])</f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8">
        <f>ROUND(Table1[[#This Row],[pledged]]/Table1[[#This Row],[goal]],2)</f>
        <v>1.1200000000000001</v>
      </c>
      <c r="Q2548" s="10">
        <f>IFERROR(Table1[[#This Row],[pledged]]/Table1[[#This Row],[backers_count]],0)</f>
        <v>60.153846153846153</v>
      </c>
      <c r="R2548" s="15">
        <f t="shared" si="78"/>
        <v>41524.858553240738</v>
      </c>
      <c r="S2548" s="15">
        <f t="shared" si="79"/>
        <v>41552.208333333336</v>
      </c>
      <c r="T2548">
        <f>YEAR(Table1[[#This Row],[Date Created Conversion]])</f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8">
        <f>ROUND(Table1[[#This Row],[pledged]]/Table1[[#This Row],[goal]],2)</f>
        <v>1.2</v>
      </c>
      <c r="Q2549" s="10">
        <f>IFERROR(Table1[[#This Row],[pledged]]/Table1[[#This Row],[backers_count]],0)</f>
        <v>49.194029850746269</v>
      </c>
      <c r="R2549" s="15">
        <f t="shared" si="78"/>
        <v>40973.773182870369</v>
      </c>
      <c r="S2549" s="15">
        <f t="shared" si="79"/>
        <v>41003.731516203705</v>
      </c>
      <c r="T2549">
        <f>YEAR(Table1[[#This Row],[Date Created Conversion]])</f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8">
        <f>ROUND(Table1[[#This Row],[pledged]]/Table1[[#This Row],[goal]],2)</f>
        <v>1.02</v>
      </c>
      <c r="Q2550" s="10">
        <f>IFERROR(Table1[[#This Row],[pledged]]/Table1[[#This Row],[backers_count]],0)</f>
        <v>165.16216216216216</v>
      </c>
      <c r="R2550" s="15">
        <f t="shared" si="78"/>
        <v>42618.625428240746</v>
      </c>
      <c r="S2550" s="15">
        <f t="shared" si="79"/>
        <v>42643.185416666667</v>
      </c>
      <c r="T2550">
        <f>YEAR(Table1[[#This Row],[Date Created Conversion]])</f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8">
        <f>ROUND(Table1[[#This Row],[pledged]]/Table1[[#This Row],[goal]],2)</f>
        <v>1.03</v>
      </c>
      <c r="Q2551" s="10">
        <f>IFERROR(Table1[[#This Row],[pledged]]/Table1[[#This Row],[backers_count]],0)</f>
        <v>43.621621621621621</v>
      </c>
      <c r="R2551" s="15">
        <f t="shared" si="78"/>
        <v>41390.757754629631</v>
      </c>
      <c r="S2551" s="15">
        <f t="shared" si="79"/>
        <v>41425.708333333336</v>
      </c>
      <c r="T2551">
        <f>YEAR(Table1[[#This Row],[Date Created Conversion]])</f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8">
        <f>ROUND(Table1[[#This Row],[pledged]]/Table1[[#This Row],[goal]],2)</f>
        <v>1.01</v>
      </c>
      <c r="Q2552" s="10">
        <f>IFERROR(Table1[[#This Row],[pledged]]/Table1[[#This Row],[backers_count]],0)</f>
        <v>43.7</v>
      </c>
      <c r="R2552" s="15">
        <f t="shared" si="78"/>
        <v>42228.634328703702</v>
      </c>
      <c r="S2552" s="15">
        <f t="shared" si="79"/>
        <v>42285.165972222225</v>
      </c>
      <c r="T2552">
        <f>YEAR(Table1[[#This Row],[Date Created Conversion]])</f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8">
        <f>ROUND(Table1[[#This Row],[pledged]]/Table1[[#This Row],[goal]],2)</f>
        <v>1.03</v>
      </c>
      <c r="Q2553" s="10">
        <f>IFERROR(Table1[[#This Row],[pledged]]/Table1[[#This Row],[backers_count]],0)</f>
        <v>67.419642857142861</v>
      </c>
      <c r="R2553" s="15">
        <f t="shared" si="78"/>
        <v>40961.252141203702</v>
      </c>
      <c r="S2553" s="15">
        <f t="shared" si="79"/>
        <v>40989.866666666669</v>
      </c>
      <c r="T2553">
        <f>YEAR(Table1[[#This Row],[Date Created Conversion]])</f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8">
        <f>ROUND(Table1[[#This Row],[pledged]]/Table1[[#This Row],[goal]],2)</f>
        <v>1.07</v>
      </c>
      <c r="Q2554" s="10">
        <f>IFERROR(Table1[[#This Row],[pledged]]/Table1[[#This Row],[backers_count]],0)</f>
        <v>177.5</v>
      </c>
      <c r="R2554" s="15">
        <f t="shared" si="78"/>
        <v>42769.809965277775</v>
      </c>
      <c r="S2554" s="15">
        <f t="shared" si="79"/>
        <v>42799.809965277775</v>
      </c>
      <c r="T2554">
        <f>YEAR(Table1[[#This Row],[Date Created Conversion]])</f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8">
        <f>ROUND(Table1[[#This Row],[pledged]]/Table1[[#This Row],[goal]],2)</f>
        <v>1.56</v>
      </c>
      <c r="Q2555" s="10">
        <f>IFERROR(Table1[[#This Row],[pledged]]/Table1[[#This Row],[backers_count]],0)</f>
        <v>38.883333333333333</v>
      </c>
      <c r="R2555" s="15">
        <f t="shared" si="78"/>
        <v>41113.199155092596</v>
      </c>
      <c r="S2555" s="15">
        <f t="shared" si="79"/>
        <v>41173.199155092596</v>
      </c>
      <c r="T2555">
        <f>YEAR(Table1[[#This Row],[Date Created Conversion]])</f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8">
        <f>ROUND(Table1[[#This Row],[pledged]]/Table1[[#This Row],[goal]],2)</f>
        <v>1.23</v>
      </c>
      <c r="Q2556" s="10">
        <f>IFERROR(Table1[[#This Row],[pledged]]/Table1[[#This Row],[backers_count]],0)</f>
        <v>54.985074626865675</v>
      </c>
      <c r="R2556" s="15">
        <f t="shared" si="78"/>
        <v>42125.078275462962</v>
      </c>
      <c r="S2556" s="15">
        <f t="shared" si="79"/>
        <v>42156.165972222225</v>
      </c>
      <c r="T2556">
        <f>YEAR(Table1[[#This Row],[Date Created Conversion]])</f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8">
        <f>ROUND(Table1[[#This Row],[pledged]]/Table1[[#This Row],[goal]],2)</f>
        <v>1.07</v>
      </c>
      <c r="Q2557" s="10">
        <f>IFERROR(Table1[[#This Row],[pledged]]/Table1[[#This Row],[backers_count]],0)</f>
        <v>61.342857142857142</v>
      </c>
      <c r="R2557" s="15">
        <f t="shared" si="78"/>
        <v>41026.655011574076</v>
      </c>
      <c r="S2557" s="15">
        <f t="shared" si="79"/>
        <v>41057.655011574076</v>
      </c>
      <c r="T2557">
        <f>YEAR(Table1[[#This Row],[Date Created Conversion]])</f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8">
        <f>ROUND(Table1[[#This Row],[pledged]]/Table1[[#This Row],[goal]],2)</f>
        <v>1.06</v>
      </c>
      <c r="Q2558" s="10">
        <f>IFERROR(Table1[[#This Row],[pledged]]/Table1[[#This Row],[backers_count]],0)</f>
        <v>23.117647058823529</v>
      </c>
      <c r="R2558" s="15">
        <f t="shared" si="78"/>
        <v>41222.991400462961</v>
      </c>
      <c r="S2558" s="15">
        <f t="shared" si="79"/>
        <v>41267.991400462961</v>
      </c>
      <c r="T2558">
        <f>YEAR(Table1[[#This Row],[Date Created Conversion]])</f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8">
        <f>ROUND(Table1[[#This Row],[pledged]]/Table1[[#This Row],[goal]],2)</f>
        <v>1.18</v>
      </c>
      <c r="Q2559" s="10">
        <f>IFERROR(Table1[[#This Row],[pledged]]/Table1[[#This Row],[backers_count]],0)</f>
        <v>29.611111111111111</v>
      </c>
      <c r="R2559" s="15">
        <f t="shared" si="78"/>
        <v>41744.745208333334</v>
      </c>
      <c r="S2559" s="15">
        <f t="shared" si="79"/>
        <v>41774.745208333334</v>
      </c>
      <c r="T2559">
        <f>YEAR(Table1[[#This Row],[Date Created Conversion]])</f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8">
        <f>ROUND(Table1[[#This Row],[pledged]]/Table1[[#This Row],[goal]],2)</f>
        <v>1.0900000000000001</v>
      </c>
      <c r="Q2560" s="10">
        <f>IFERROR(Table1[[#This Row],[pledged]]/Table1[[#This Row],[backers_count]],0)</f>
        <v>75.611111111111114</v>
      </c>
      <c r="R2560" s="15">
        <f t="shared" si="78"/>
        <v>42093.860023148154</v>
      </c>
      <c r="S2560" s="15">
        <f t="shared" si="79"/>
        <v>42125.582638888889</v>
      </c>
      <c r="T2560">
        <f>YEAR(Table1[[#This Row],[Date Created Conversion]])</f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8">
        <f>ROUND(Table1[[#This Row],[pledged]]/Table1[[#This Row],[goal]],2)</f>
        <v>1.1100000000000001</v>
      </c>
      <c r="Q2561" s="10">
        <f>IFERROR(Table1[[#This Row],[pledged]]/Table1[[#This Row],[backers_count]],0)</f>
        <v>35.6</v>
      </c>
      <c r="R2561" s="15">
        <f t="shared" si="78"/>
        <v>40829.873657407406</v>
      </c>
      <c r="S2561" s="15">
        <f t="shared" si="79"/>
        <v>40862.817361111112</v>
      </c>
      <c r="T2561">
        <f>YEAR(Table1[[#This Row],[Date Created Conversion]])</f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8">
        <f>ROUND(Table1[[#This Row],[pledged]]/Table1[[#This Row],[goal]],2)</f>
        <v>1</v>
      </c>
      <c r="Q2562" s="10">
        <f>IFERROR(Table1[[#This Row],[pledged]]/Table1[[#This Row],[backers_count]],0)</f>
        <v>143</v>
      </c>
      <c r="R2562" s="15">
        <f t="shared" ref="R2562:R2625" si="80">(((J2562/60)/60)/24)+DATE(1970,1,1)</f>
        <v>42039.951087962967</v>
      </c>
      <c r="S2562" s="15">
        <f t="shared" ref="S2562:S2625" si="81">(((I2562/60)/60)/24)+DATE(1970,1,1)</f>
        <v>42069.951087962967</v>
      </c>
      <c r="T2562">
        <f>YEAR(Table1[[#This Row],[Date Created Conversion]])</f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8">
        <f>ROUND(Table1[[#This Row],[pledged]]/Table1[[#This Row],[goal]],2)</f>
        <v>0</v>
      </c>
      <c r="Q2563" s="10">
        <f>IFERROR(Table1[[#This Row],[pledged]]/Table1[[#This Row],[backers_count]],0)</f>
        <v>0</v>
      </c>
      <c r="R2563" s="15">
        <f t="shared" si="80"/>
        <v>42260.528807870374</v>
      </c>
      <c r="S2563" s="15">
        <f t="shared" si="81"/>
        <v>42290.528807870374</v>
      </c>
      <c r="T2563">
        <f>YEAR(Table1[[#This Row],[Date Created Conversion]])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8">
        <f>ROUND(Table1[[#This Row],[pledged]]/Table1[[#This Row],[goal]],2)</f>
        <v>0.01</v>
      </c>
      <c r="Q2564" s="10">
        <f>IFERROR(Table1[[#This Row],[pledged]]/Table1[[#This Row],[backers_count]],0)</f>
        <v>25</v>
      </c>
      <c r="R2564" s="15">
        <f t="shared" si="80"/>
        <v>42594.524756944447</v>
      </c>
      <c r="S2564" s="15">
        <f t="shared" si="81"/>
        <v>42654.524756944447</v>
      </c>
      <c r="T2564">
        <f>YEAR(Table1[[#This Row],[Date Created Conversion]])</f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8">
        <f>ROUND(Table1[[#This Row],[pledged]]/Table1[[#This Row],[goal]],2)</f>
        <v>0</v>
      </c>
      <c r="Q2565" s="10">
        <f>IFERROR(Table1[[#This Row],[pledged]]/Table1[[#This Row],[backers_count]],0)</f>
        <v>0</v>
      </c>
      <c r="R2565" s="15">
        <f t="shared" si="80"/>
        <v>42155.139479166668</v>
      </c>
      <c r="S2565" s="15">
        <f t="shared" si="81"/>
        <v>42215.139479166668</v>
      </c>
      <c r="T2565">
        <f>YEAR(Table1[[#This Row],[Date Created Conversion]])</f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8">
        <f>ROUND(Table1[[#This Row],[pledged]]/Table1[[#This Row],[goal]],2)</f>
        <v>0</v>
      </c>
      <c r="Q2566" s="10">
        <f>IFERROR(Table1[[#This Row],[pledged]]/Table1[[#This Row],[backers_count]],0)</f>
        <v>0</v>
      </c>
      <c r="R2566" s="15">
        <f t="shared" si="80"/>
        <v>41822.040497685186</v>
      </c>
      <c r="S2566" s="15">
        <f t="shared" si="81"/>
        <v>41852.040497685186</v>
      </c>
      <c r="T2566">
        <f>YEAR(Table1[[#This Row],[Date Created Conversion]])</f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8">
        <f>ROUND(Table1[[#This Row],[pledged]]/Table1[[#This Row],[goal]],2)</f>
        <v>0.01</v>
      </c>
      <c r="Q2567" s="10">
        <f>IFERROR(Table1[[#This Row],[pledged]]/Table1[[#This Row],[backers_count]],0)</f>
        <v>100</v>
      </c>
      <c r="R2567" s="15">
        <f t="shared" si="80"/>
        <v>42440.650335648148</v>
      </c>
      <c r="S2567" s="15">
        <f t="shared" si="81"/>
        <v>42499.868055555555</v>
      </c>
      <c r="T2567">
        <f>YEAR(Table1[[#This Row],[Date Created Conversion]])</f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8">
        <f>ROUND(Table1[[#This Row],[pledged]]/Table1[[#This Row],[goal]],2)</f>
        <v>0</v>
      </c>
      <c r="Q2568" s="10">
        <f>IFERROR(Table1[[#This Row],[pledged]]/Table1[[#This Row],[backers_count]],0)</f>
        <v>0</v>
      </c>
      <c r="R2568" s="15">
        <f t="shared" si="80"/>
        <v>41842.980879629627</v>
      </c>
      <c r="S2568" s="15">
        <f t="shared" si="81"/>
        <v>41872.980879629627</v>
      </c>
      <c r="T2568">
        <f>YEAR(Table1[[#This Row],[Date Created Conversion]])</f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8">
        <f>ROUND(Table1[[#This Row],[pledged]]/Table1[[#This Row],[goal]],2)</f>
        <v>0</v>
      </c>
      <c r="Q2569" s="10">
        <f>IFERROR(Table1[[#This Row],[pledged]]/Table1[[#This Row],[backers_count]],0)</f>
        <v>60</v>
      </c>
      <c r="R2569" s="15">
        <f t="shared" si="80"/>
        <v>42087.878912037035</v>
      </c>
      <c r="S2569" s="15">
        <f t="shared" si="81"/>
        <v>42117.878912037035</v>
      </c>
      <c r="T2569">
        <f>YEAR(Table1[[#This Row],[Date Created Conversion]])</f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8">
        <f>ROUND(Table1[[#This Row],[pledged]]/Table1[[#This Row],[goal]],2)</f>
        <v>0.01</v>
      </c>
      <c r="Q2570" s="10">
        <f>IFERROR(Table1[[#This Row],[pledged]]/Table1[[#This Row],[backers_count]],0)</f>
        <v>50</v>
      </c>
      <c r="R2570" s="15">
        <f t="shared" si="80"/>
        <v>42584.666597222225</v>
      </c>
      <c r="S2570" s="15">
        <f t="shared" si="81"/>
        <v>42614.666597222225</v>
      </c>
      <c r="T2570">
        <f>YEAR(Table1[[#This Row],[Date Created Conversion]])</f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8">
        <f>ROUND(Table1[[#This Row],[pledged]]/Table1[[#This Row],[goal]],2)</f>
        <v>0.02</v>
      </c>
      <c r="Q2571" s="10">
        <f>IFERROR(Table1[[#This Row],[pledged]]/Table1[[#This Row],[backers_count]],0)</f>
        <v>72.5</v>
      </c>
      <c r="R2571" s="15">
        <f t="shared" si="80"/>
        <v>42234.105462962965</v>
      </c>
      <c r="S2571" s="15">
        <f t="shared" si="81"/>
        <v>42264.105462962965</v>
      </c>
      <c r="T2571">
        <f>YEAR(Table1[[#This Row],[Date Created Conversion]])</f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8">
        <f>ROUND(Table1[[#This Row],[pledged]]/Table1[[#This Row],[goal]],2)</f>
        <v>0.01</v>
      </c>
      <c r="Q2572" s="10">
        <f>IFERROR(Table1[[#This Row],[pledged]]/Table1[[#This Row],[backers_count]],0)</f>
        <v>29.5</v>
      </c>
      <c r="R2572" s="15">
        <f t="shared" si="80"/>
        <v>42744.903182870374</v>
      </c>
      <c r="S2572" s="15">
        <f t="shared" si="81"/>
        <v>42774.903182870374</v>
      </c>
      <c r="T2572">
        <f>YEAR(Table1[[#This Row],[Date Created Conversion]])</f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8">
        <f>ROUND(Table1[[#This Row],[pledged]]/Table1[[#This Row],[goal]],2)</f>
        <v>0</v>
      </c>
      <c r="Q2573" s="10">
        <f>IFERROR(Table1[[#This Row],[pledged]]/Table1[[#This Row],[backers_count]],0)</f>
        <v>62.5</v>
      </c>
      <c r="R2573" s="15">
        <f t="shared" si="80"/>
        <v>42449.341678240744</v>
      </c>
      <c r="S2573" s="15">
        <f t="shared" si="81"/>
        <v>42509.341678240744</v>
      </c>
      <c r="T2573">
        <f>YEAR(Table1[[#This Row],[Date Created Conversion]])</f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8">
        <f>ROUND(Table1[[#This Row],[pledged]]/Table1[[#This Row],[goal]],2)</f>
        <v>0</v>
      </c>
      <c r="Q2574" s="10">
        <f>IFERROR(Table1[[#This Row],[pledged]]/Table1[[#This Row],[backers_count]],0)</f>
        <v>0</v>
      </c>
      <c r="R2574" s="15">
        <f t="shared" si="80"/>
        <v>42077.119409722218</v>
      </c>
      <c r="S2574" s="15">
        <f t="shared" si="81"/>
        <v>42107.119409722218</v>
      </c>
      <c r="T2574">
        <f>YEAR(Table1[[#This Row],[Date Created Conversion]])</f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8">
        <f>ROUND(Table1[[#This Row],[pledged]]/Table1[[#This Row],[goal]],2)</f>
        <v>0</v>
      </c>
      <c r="Q2575" s="10">
        <f>IFERROR(Table1[[#This Row],[pledged]]/Table1[[#This Row],[backers_count]],0)</f>
        <v>0</v>
      </c>
      <c r="R2575" s="15">
        <f t="shared" si="80"/>
        <v>41829.592002314814</v>
      </c>
      <c r="S2575" s="15">
        <f t="shared" si="81"/>
        <v>41874.592002314814</v>
      </c>
      <c r="T2575">
        <f>YEAR(Table1[[#This Row],[Date Created Conversion]])</f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8">
        <f>ROUND(Table1[[#This Row],[pledged]]/Table1[[#This Row],[goal]],2)</f>
        <v>0</v>
      </c>
      <c r="Q2576" s="10">
        <f>IFERROR(Table1[[#This Row],[pledged]]/Table1[[#This Row],[backers_count]],0)</f>
        <v>0</v>
      </c>
      <c r="R2576" s="15">
        <f t="shared" si="80"/>
        <v>42487.825752314813</v>
      </c>
      <c r="S2576" s="15">
        <f t="shared" si="81"/>
        <v>42508.825752314813</v>
      </c>
      <c r="T2576">
        <f>YEAR(Table1[[#This Row],[Date Created Conversion]])</f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8">
        <f>ROUND(Table1[[#This Row],[pledged]]/Table1[[#This Row],[goal]],2)</f>
        <v>0</v>
      </c>
      <c r="Q2577" s="10">
        <f>IFERROR(Table1[[#This Row],[pledged]]/Table1[[#This Row],[backers_count]],0)</f>
        <v>0</v>
      </c>
      <c r="R2577" s="15">
        <f t="shared" si="80"/>
        <v>41986.108726851846</v>
      </c>
      <c r="S2577" s="15">
        <f t="shared" si="81"/>
        <v>42016.108726851846</v>
      </c>
      <c r="T2577">
        <f>YEAR(Table1[[#This Row],[Date Created Conversion]])</f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8">
        <f>ROUND(Table1[[#This Row],[pledged]]/Table1[[#This Row],[goal]],2)</f>
        <v>0</v>
      </c>
      <c r="Q2578" s="10">
        <f>IFERROR(Table1[[#This Row],[pledged]]/Table1[[#This Row],[backers_count]],0)</f>
        <v>0</v>
      </c>
      <c r="R2578" s="15">
        <f t="shared" si="80"/>
        <v>42060.00980324074</v>
      </c>
      <c r="S2578" s="15">
        <f t="shared" si="81"/>
        <v>42104.968136574069</v>
      </c>
      <c r="T2578">
        <f>YEAR(Table1[[#This Row],[Date Created Conversion]])</f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8">
        <f>ROUND(Table1[[#This Row],[pledged]]/Table1[[#This Row],[goal]],2)</f>
        <v>0</v>
      </c>
      <c r="Q2579" s="10">
        <f>IFERROR(Table1[[#This Row],[pledged]]/Table1[[#This Row],[backers_count]],0)</f>
        <v>0</v>
      </c>
      <c r="R2579" s="15">
        <f t="shared" si="80"/>
        <v>41830.820567129631</v>
      </c>
      <c r="S2579" s="15">
        <f t="shared" si="81"/>
        <v>41855.820567129631</v>
      </c>
      <c r="T2579">
        <f>YEAR(Table1[[#This Row],[Date Created Conversion]])</f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8">
        <f>ROUND(Table1[[#This Row],[pledged]]/Table1[[#This Row],[goal]],2)</f>
        <v>0</v>
      </c>
      <c r="Q2580" s="10">
        <f>IFERROR(Table1[[#This Row],[pledged]]/Table1[[#This Row],[backers_count]],0)</f>
        <v>0</v>
      </c>
      <c r="R2580" s="15">
        <f t="shared" si="80"/>
        <v>42238.022905092599</v>
      </c>
      <c r="S2580" s="15">
        <f t="shared" si="81"/>
        <v>42286.708333333328</v>
      </c>
      <c r="T2580">
        <f>YEAR(Table1[[#This Row],[Date Created Conversion]])</f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8">
        <f>ROUND(Table1[[#This Row],[pledged]]/Table1[[#This Row],[goal]],2)</f>
        <v>0</v>
      </c>
      <c r="Q2581" s="10">
        <f>IFERROR(Table1[[#This Row],[pledged]]/Table1[[#This Row],[backers_count]],0)</f>
        <v>23.083333333333332</v>
      </c>
      <c r="R2581" s="15">
        <f t="shared" si="80"/>
        <v>41837.829895833333</v>
      </c>
      <c r="S2581" s="15">
        <f t="shared" si="81"/>
        <v>41897.829895833333</v>
      </c>
      <c r="T2581">
        <f>YEAR(Table1[[#This Row],[Date Created Conversion]])</f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8">
        <f>ROUND(Table1[[#This Row],[pledged]]/Table1[[#This Row],[goal]],2)</f>
        <v>0.01</v>
      </c>
      <c r="Q2582" s="10">
        <f>IFERROR(Table1[[#This Row],[pledged]]/Table1[[#This Row],[backers_count]],0)</f>
        <v>25.5</v>
      </c>
      <c r="R2582" s="15">
        <f t="shared" si="80"/>
        <v>42110.326423611114</v>
      </c>
      <c r="S2582" s="15">
        <f t="shared" si="81"/>
        <v>42140.125</v>
      </c>
      <c r="T2582">
        <f>YEAR(Table1[[#This Row],[Date Created Conversion]])</f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8">
        <f>ROUND(Table1[[#This Row],[pledged]]/Table1[[#This Row],[goal]],2)</f>
        <v>0.11</v>
      </c>
      <c r="Q2583" s="10">
        <f>IFERROR(Table1[[#This Row],[pledged]]/Table1[[#This Row],[backers_count]],0)</f>
        <v>48.18181818181818</v>
      </c>
      <c r="R2583" s="15">
        <f t="shared" si="80"/>
        <v>42294.628449074073</v>
      </c>
      <c r="S2583" s="15">
        <f t="shared" si="81"/>
        <v>42324.670115740737</v>
      </c>
      <c r="T2583">
        <f>YEAR(Table1[[#This Row],[Date Created Conversion]])</f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8">
        <f>ROUND(Table1[[#This Row],[pledged]]/Table1[[#This Row],[goal]],2)</f>
        <v>0</v>
      </c>
      <c r="Q2584" s="10">
        <f>IFERROR(Table1[[#This Row],[pledged]]/Table1[[#This Row],[backers_count]],0)</f>
        <v>1</v>
      </c>
      <c r="R2584" s="15">
        <f t="shared" si="80"/>
        <v>42642.988819444443</v>
      </c>
      <c r="S2584" s="15">
        <f t="shared" si="81"/>
        <v>42672.988819444443</v>
      </c>
      <c r="T2584">
        <f>YEAR(Table1[[#This Row],[Date Created Conversion]])</f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8">
        <f>ROUND(Table1[[#This Row],[pledged]]/Table1[[#This Row],[goal]],2)</f>
        <v>0.01</v>
      </c>
      <c r="Q2585" s="10">
        <f>IFERROR(Table1[[#This Row],[pledged]]/Table1[[#This Row],[backers_count]],0)</f>
        <v>1</v>
      </c>
      <c r="R2585" s="15">
        <f t="shared" si="80"/>
        <v>42019.76944444445</v>
      </c>
      <c r="S2585" s="15">
        <f t="shared" si="81"/>
        <v>42079.727777777778</v>
      </c>
      <c r="T2585">
        <f>YEAR(Table1[[#This Row],[Date Created Conversion]])</f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8">
        <f>ROUND(Table1[[#This Row],[pledged]]/Table1[[#This Row],[goal]],2)</f>
        <v>0</v>
      </c>
      <c r="Q2586" s="10">
        <f>IFERROR(Table1[[#This Row],[pledged]]/Table1[[#This Row],[backers_count]],0)</f>
        <v>0</v>
      </c>
      <c r="R2586" s="15">
        <f t="shared" si="80"/>
        <v>42140.173252314817</v>
      </c>
      <c r="S2586" s="15">
        <f t="shared" si="81"/>
        <v>42170.173252314817</v>
      </c>
      <c r="T2586">
        <f>YEAR(Table1[[#This Row],[Date Created Conversion]])</f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8">
        <f>ROUND(Table1[[#This Row],[pledged]]/Table1[[#This Row],[goal]],2)</f>
        <v>0</v>
      </c>
      <c r="Q2587" s="10">
        <f>IFERROR(Table1[[#This Row],[pledged]]/Table1[[#This Row],[backers_count]],0)</f>
        <v>50</v>
      </c>
      <c r="R2587" s="15">
        <f t="shared" si="80"/>
        <v>41795.963333333333</v>
      </c>
      <c r="S2587" s="15">
        <f t="shared" si="81"/>
        <v>41825.963333333333</v>
      </c>
      <c r="T2587">
        <f>YEAR(Table1[[#This Row],[Date Created Conversion]])</f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8">
        <f>ROUND(Table1[[#This Row],[pledged]]/Table1[[#This Row],[goal]],2)</f>
        <v>0</v>
      </c>
      <c r="Q2588" s="10">
        <f>IFERROR(Table1[[#This Row],[pledged]]/Table1[[#This Row],[backers_count]],0)</f>
        <v>5</v>
      </c>
      <c r="R2588" s="15">
        <f t="shared" si="80"/>
        <v>42333.330277777779</v>
      </c>
      <c r="S2588" s="15">
        <f t="shared" si="81"/>
        <v>42363.330277777779</v>
      </c>
      <c r="T2588">
        <f>YEAR(Table1[[#This Row],[Date Created Conversion]])</f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8">
        <f>ROUND(Table1[[#This Row],[pledged]]/Table1[[#This Row],[goal]],2)</f>
        <v>0.02</v>
      </c>
      <c r="Q2589" s="10">
        <f>IFERROR(Table1[[#This Row],[pledged]]/Table1[[#This Row],[backers_count]],0)</f>
        <v>202.83333333333334</v>
      </c>
      <c r="R2589" s="15">
        <f t="shared" si="80"/>
        <v>42338.675381944442</v>
      </c>
      <c r="S2589" s="15">
        <f t="shared" si="81"/>
        <v>42368.675381944442</v>
      </c>
      <c r="T2589">
        <f>YEAR(Table1[[#This Row],[Date Created Conversion]])</f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8">
        <f>ROUND(Table1[[#This Row],[pledged]]/Table1[[#This Row],[goal]],2)</f>
        <v>0.04</v>
      </c>
      <c r="Q2590" s="10">
        <f>IFERROR(Table1[[#This Row],[pledged]]/Table1[[#This Row],[backers_count]],0)</f>
        <v>29.125</v>
      </c>
      <c r="R2590" s="15">
        <f t="shared" si="80"/>
        <v>42042.676226851851</v>
      </c>
      <c r="S2590" s="15">
        <f t="shared" si="81"/>
        <v>42094.551388888889</v>
      </c>
      <c r="T2590">
        <f>YEAR(Table1[[#This Row],[Date Created Conversion]])</f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8">
        <f>ROUND(Table1[[#This Row],[pledged]]/Table1[[#This Row],[goal]],2)</f>
        <v>0</v>
      </c>
      <c r="Q2591" s="10">
        <f>IFERROR(Table1[[#This Row],[pledged]]/Table1[[#This Row],[backers_count]],0)</f>
        <v>5</v>
      </c>
      <c r="R2591" s="15">
        <f t="shared" si="80"/>
        <v>42422.536192129628</v>
      </c>
      <c r="S2591" s="15">
        <f t="shared" si="81"/>
        <v>42452.494525462964</v>
      </c>
      <c r="T2591">
        <f>YEAR(Table1[[#This Row],[Date Created Conversion]])</f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8">
        <f>ROUND(Table1[[#This Row],[pledged]]/Table1[[#This Row],[goal]],2)</f>
        <v>0</v>
      </c>
      <c r="Q2592" s="10">
        <f>IFERROR(Table1[[#This Row],[pledged]]/Table1[[#This Row],[backers_count]],0)</f>
        <v>0</v>
      </c>
      <c r="R2592" s="15">
        <f t="shared" si="80"/>
        <v>42388.589085648149</v>
      </c>
      <c r="S2592" s="15">
        <f t="shared" si="81"/>
        <v>42395.589085648149</v>
      </c>
      <c r="T2592">
        <f>YEAR(Table1[[#This Row],[Date Created Conversion]])</f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8">
        <f>ROUND(Table1[[#This Row],[pledged]]/Table1[[#This Row],[goal]],2)</f>
        <v>0.02</v>
      </c>
      <c r="Q2593" s="10">
        <f>IFERROR(Table1[[#This Row],[pledged]]/Table1[[#This Row],[backers_count]],0)</f>
        <v>13</v>
      </c>
      <c r="R2593" s="15">
        <f t="shared" si="80"/>
        <v>42382.906527777777</v>
      </c>
      <c r="S2593" s="15">
        <f t="shared" si="81"/>
        <v>42442.864861111113</v>
      </c>
      <c r="T2593">
        <f>YEAR(Table1[[#This Row],[Date Created Conversion]])</f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8">
        <f>ROUND(Table1[[#This Row],[pledged]]/Table1[[#This Row],[goal]],2)</f>
        <v>0</v>
      </c>
      <c r="Q2594" s="10">
        <f>IFERROR(Table1[[#This Row],[pledged]]/Table1[[#This Row],[backers_count]],0)</f>
        <v>50</v>
      </c>
      <c r="R2594" s="15">
        <f t="shared" si="80"/>
        <v>41887.801168981481</v>
      </c>
      <c r="S2594" s="15">
        <f t="shared" si="81"/>
        <v>41917.801168981481</v>
      </c>
      <c r="T2594">
        <f>YEAR(Table1[[#This Row],[Date Created Conversion]])</f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8">
        <f>ROUND(Table1[[#This Row],[pledged]]/Table1[[#This Row],[goal]],2)</f>
        <v>0</v>
      </c>
      <c r="Q2595" s="10">
        <f>IFERROR(Table1[[#This Row],[pledged]]/Table1[[#This Row],[backers_count]],0)</f>
        <v>0</v>
      </c>
      <c r="R2595" s="15">
        <f t="shared" si="80"/>
        <v>42089.84520833334</v>
      </c>
      <c r="S2595" s="15">
        <f t="shared" si="81"/>
        <v>42119.84520833334</v>
      </c>
      <c r="T2595">
        <f>YEAR(Table1[[#This Row],[Date Created Conversion]])</f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8">
        <f>ROUND(Table1[[#This Row],[pledged]]/Table1[[#This Row],[goal]],2)</f>
        <v>0</v>
      </c>
      <c r="Q2596" s="10">
        <f>IFERROR(Table1[[#This Row],[pledged]]/Table1[[#This Row],[backers_count]],0)</f>
        <v>1</v>
      </c>
      <c r="R2596" s="15">
        <f t="shared" si="80"/>
        <v>41828.967916666668</v>
      </c>
      <c r="S2596" s="15">
        <f t="shared" si="81"/>
        <v>41858.967916666668</v>
      </c>
      <c r="T2596">
        <f>YEAR(Table1[[#This Row],[Date Created Conversion]])</f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8">
        <f>ROUND(Table1[[#This Row],[pledged]]/Table1[[#This Row],[goal]],2)</f>
        <v>0.12</v>
      </c>
      <c r="Q2597" s="10">
        <f>IFERROR(Table1[[#This Row],[pledged]]/Table1[[#This Row],[backers_count]],0)</f>
        <v>96.05263157894737</v>
      </c>
      <c r="R2597" s="15">
        <f t="shared" si="80"/>
        <v>42760.244212962964</v>
      </c>
      <c r="S2597" s="15">
        <f t="shared" si="81"/>
        <v>42790.244212962964</v>
      </c>
      <c r="T2597">
        <f>YEAR(Table1[[#This Row],[Date Created Conversion]])</f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8">
        <f>ROUND(Table1[[#This Row],[pledged]]/Table1[[#This Row],[goal]],2)</f>
        <v>0.24</v>
      </c>
      <c r="Q2598" s="10">
        <f>IFERROR(Table1[[#This Row],[pledged]]/Table1[[#This Row],[backers_count]],0)</f>
        <v>305.77777777777777</v>
      </c>
      <c r="R2598" s="15">
        <f t="shared" si="80"/>
        <v>41828.664456018516</v>
      </c>
      <c r="S2598" s="15">
        <f t="shared" si="81"/>
        <v>41858.664456018516</v>
      </c>
      <c r="T2598">
        <f>YEAR(Table1[[#This Row],[Date Created Conversion]])</f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8">
        <f>ROUND(Table1[[#This Row],[pledged]]/Table1[[#This Row],[goal]],2)</f>
        <v>0.06</v>
      </c>
      <c r="Q2599" s="10">
        <f>IFERROR(Table1[[#This Row],[pledged]]/Table1[[#This Row],[backers_count]],0)</f>
        <v>12.142857142857142</v>
      </c>
      <c r="R2599" s="15">
        <f t="shared" si="80"/>
        <v>42510.341631944444</v>
      </c>
      <c r="S2599" s="15">
        <f t="shared" si="81"/>
        <v>42540.341631944444</v>
      </c>
      <c r="T2599">
        <f>YEAR(Table1[[#This Row],[Date Created Conversion]])</f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8">
        <f>ROUND(Table1[[#This Row],[pledged]]/Table1[[#This Row],[goal]],2)</f>
        <v>0.39</v>
      </c>
      <c r="Q2600" s="10">
        <f>IFERROR(Table1[[#This Row],[pledged]]/Table1[[#This Row],[backers_count]],0)</f>
        <v>83.571428571428569</v>
      </c>
      <c r="R2600" s="15">
        <f t="shared" si="80"/>
        <v>42240.840289351851</v>
      </c>
      <c r="S2600" s="15">
        <f t="shared" si="81"/>
        <v>42270.840289351851</v>
      </c>
      <c r="T2600">
        <f>YEAR(Table1[[#This Row],[Date Created Conversion]])</f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8">
        <f>ROUND(Table1[[#This Row],[pledged]]/Table1[[#This Row],[goal]],2)</f>
        <v>0.01</v>
      </c>
      <c r="Q2601" s="10">
        <f>IFERROR(Table1[[#This Row],[pledged]]/Table1[[#This Row],[backers_count]],0)</f>
        <v>18</v>
      </c>
      <c r="R2601" s="15">
        <f t="shared" si="80"/>
        <v>41809.754016203704</v>
      </c>
      <c r="S2601" s="15">
        <f t="shared" si="81"/>
        <v>41854.754016203704</v>
      </c>
      <c r="T2601">
        <f>YEAR(Table1[[#This Row],[Date Created Conversion]])</f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8">
        <f>ROUND(Table1[[#This Row],[pledged]]/Table1[[#This Row],[goal]],2)</f>
        <v>7.0000000000000007E-2</v>
      </c>
      <c r="Q2602" s="10">
        <f>IFERROR(Table1[[#This Row],[pledged]]/Table1[[#This Row],[backers_count]],0)</f>
        <v>115.53333333333333</v>
      </c>
      <c r="R2602" s="15">
        <f t="shared" si="80"/>
        <v>42394.900462962964</v>
      </c>
      <c r="S2602" s="15">
        <f t="shared" si="81"/>
        <v>42454.858796296292</v>
      </c>
      <c r="T2602">
        <f>YEAR(Table1[[#This Row],[Date Created Conversion]])</f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8">
        <f>ROUND(Table1[[#This Row],[pledged]]/Table1[[#This Row],[goal]],2)</f>
        <v>6.61</v>
      </c>
      <c r="Q2603" s="10">
        <f>IFERROR(Table1[[#This Row],[pledged]]/Table1[[#This Row],[backers_count]],0)</f>
        <v>21.900662251655628</v>
      </c>
      <c r="R2603" s="15">
        <f t="shared" si="80"/>
        <v>41150.902187499996</v>
      </c>
      <c r="S2603" s="15">
        <f t="shared" si="81"/>
        <v>41165.165972222225</v>
      </c>
      <c r="T2603">
        <f>YEAR(Table1[[#This Row],[Date Created Conversion]])</f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8">
        <f>ROUND(Table1[[#This Row],[pledged]]/Table1[[#This Row],[goal]],2)</f>
        <v>3.26</v>
      </c>
      <c r="Q2604" s="10">
        <f>IFERROR(Table1[[#This Row],[pledged]]/Table1[[#This Row],[backers_count]],0)</f>
        <v>80.022494887525568</v>
      </c>
      <c r="R2604" s="15">
        <f t="shared" si="80"/>
        <v>41915.747314814813</v>
      </c>
      <c r="S2604" s="15">
        <f t="shared" si="81"/>
        <v>41955.888888888891</v>
      </c>
      <c r="T2604">
        <f>YEAR(Table1[[#This Row],[Date Created Conversion]])</f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8">
        <f>ROUND(Table1[[#This Row],[pledged]]/Table1[[#This Row],[goal]],2)</f>
        <v>1.01</v>
      </c>
      <c r="Q2605" s="10">
        <f>IFERROR(Table1[[#This Row],[pledged]]/Table1[[#This Row],[backers_count]],0)</f>
        <v>35.520000000000003</v>
      </c>
      <c r="R2605" s="15">
        <f t="shared" si="80"/>
        <v>41617.912662037037</v>
      </c>
      <c r="S2605" s="15">
        <f t="shared" si="81"/>
        <v>41631.912662037037</v>
      </c>
      <c r="T2605">
        <f>YEAR(Table1[[#This Row],[Date Created Conversion]])</f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8">
        <f>ROUND(Table1[[#This Row],[pledged]]/Table1[[#This Row],[goal]],2)</f>
        <v>1.04</v>
      </c>
      <c r="Q2606" s="10">
        <f>IFERROR(Table1[[#This Row],[pledged]]/Table1[[#This Row],[backers_count]],0)</f>
        <v>64.933333333333323</v>
      </c>
      <c r="R2606" s="15">
        <f t="shared" si="80"/>
        <v>40998.051192129627</v>
      </c>
      <c r="S2606" s="15">
        <f t="shared" si="81"/>
        <v>41028.051192129627</v>
      </c>
      <c r="T2606">
        <f>YEAR(Table1[[#This Row],[Date Created Conversion]])</f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8">
        <f>ROUND(Table1[[#This Row],[pledged]]/Table1[[#This Row],[goal]],2)</f>
        <v>1.07</v>
      </c>
      <c r="Q2607" s="10">
        <f>IFERROR(Table1[[#This Row],[pledged]]/Table1[[#This Row],[backers_count]],0)</f>
        <v>60.965703745743475</v>
      </c>
      <c r="R2607" s="15">
        <f t="shared" si="80"/>
        <v>42508.541550925926</v>
      </c>
      <c r="S2607" s="15">
        <f t="shared" si="81"/>
        <v>42538.541550925926</v>
      </c>
      <c r="T2607">
        <f>YEAR(Table1[[#This Row],[Date Created Conversion]])</f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8">
        <f>ROUND(Table1[[#This Row],[pledged]]/Table1[[#This Row],[goal]],2)</f>
        <v>1.1000000000000001</v>
      </c>
      <c r="Q2608" s="10">
        <f>IFERROR(Table1[[#This Row],[pledged]]/Table1[[#This Row],[backers_count]],0)</f>
        <v>31.444155844155844</v>
      </c>
      <c r="R2608" s="15">
        <f t="shared" si="80"/>
        <v>41726.712754629632</v>
      </c>
      <c r="S2608" s="15">
        <f t="shared" si="81"/>
        <v>41758.712754629632</v>
      </c>
      <c r="T2608">
        <f>YEAR(Table1[[#This Row],[Date Created Conversion]])</f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8">
        <f>ROUND(Table1[[#This Row],[pledged]]/Table1[[#This Row],[goal]],2)</f>
        <v>4.08</v>
      </c>
      <c r="Q2609" s="10">
        <f>IFERROR(Table1[[#This Row],[pledged]]/Table1[[#This Row],[backers_count]],0)</f>
        <v>81.949748743718587</v>
      </c>
      <c r="R2609" s="15">
        <f t="shared" si="80"/>
        <v>42184.874675925923</v>
      </c>
      <c r="S2609" s="15">
        <f t="shared" si="81"/>
        <v>42228.083333333328</v>
      </c>
      <c r="T2609">
        <f>YEAR(Table1[[#This Row],[Date Created Conversion]])</f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8">
        <f>ROUND(Table1[[#This Row],[pledged]]/Table1[[#This Row],[goal]],2)</f>
        <v>2.2400000000000002</v>
      </c>
      <c r="Q2610" s="10">
        <f>IFERROR(Table1[[#This Row],[pledged]]/Table1[[#This Row],[backers_count]],0)</f>
        <v>58.92763157894737</v>
      </c>
      <c r="R2610" s="15">
        <f t="shared" si="80"/>
        <v>42767.801712962959</v>
      </c>
      <c r="S2610" s="15">
        <f t="shared" si="81"/>
        <v>42809</v>
      </c>
      <c r="T2610">
        <f>YEAR(Table1[[#This Row],[Date Created Conversion]])</f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8">
        <f>ROUND(Table1[[#This Row],[pledged]]/Table1[[#This Row],[goal]],2)</f>
        <v>3.04</v>
      </c>
      <c r="Q2611" s="10">
        <f>IFERROR(Table1[[#This Row],[pledged]]/Table1[[#This Row],[backers_count]],0)</f>
        <v>157.29347633136095</v>
      </c>
      <c r="R2611" s="15">
        <f t="shared" si="80"/>
        <v>41075.237858796296</v>
      </c>
      <c r="S2611" s="15">
        <f t="shared" si="81"/>
        <v>41105.237858796296</v>
      </c>
      <c r="T2611">
        <f>YEAR(Table1[[#This Row],[Date Created Conversion]])</f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8">
        <f>ROUND(Table1[[#This Row],[pledged]]/Table1[[#This Row],[goal]],2)</f>
        <v>1.41</v>
      </c>
      <c r="Q2612" s="10">
        <f>IFERROR(Table1[[#This Row],[pledged]]/Table1[[#This Row],[backers_count]],0)</f>
        <v>55.758509532062391</v>
      </c>
      <c r="R2612" s="15">
        <f t="shared" si="80"/>
        <v>42564.881076388891</v>
      </c>
      <c r="S2612" s="15">
        <f t="shared" si="81"/>
        <v>42604.290972222225</v>
      </c>
      <c r="T2612">
        <f>YEAR(Table1[[#This Row],[Date Created Conversion]])</f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8">
        <f>ROUND(Table1[[#This Row],[pledged]]/Table1[[#This Row],[goal]],2)</f>
        <v>27.91</v>
      </c>
      <c r="Q2613" s="10">
        <f>IFERROR(Table1[[#This Row],[pledged]]/Table1[[#This Row],[backers_count]],0)</f>
        <v>83.802893802893806</v>
      </c>
      <c r="R2613" s="15">
        <f t="shared" si="80"/>
        <v>42704.335810185185</v>
      </c>
      <c r="S2613" s="15">
        <f t="shared" si="81"/>
        <v>42737.957638888889</v>
      </c>
      <c r="T2613">
        <f>YEAR(Table1[[#This Row],[Date Created Conversion]])</f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8">
        <f>ROUND(Table1[[#This Row],[pledged]]/Table1[[#This Row],[goal]],2)</f>
        <v>1.72</v>
      </c>
      <c r="Q2614" s="10">
        <f>IFERROR(Table1[[#This Row],[pledged]]/Table1[[#This Row],[backers_count]],0)</f>
        <v>58.422210884353746</v>
      </c>
      <c r="R2614" s="15">
        <f t="shared" si="80"/>
        <v>41982.143171296295</v>
      </c>
      <c r="S2614" s="15">
        <f t="shared" si="81"/>
        <v>42013.143171296295</v>
      </c>
      <c r="T2614">
        <f>YEAR(Table1[[#This Row],[Date Created Conversion]])</f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8">
        <f>ROUND(Table1[[#This Row],[pledged]]/Table1[[#This Row],[goal]],2)</f>
        <v>1.01</v>
      </c>
      <c r="Q2615" s="10">
        <f>IFERROR(Table1[[#This Row],[pledged]]/Table1[[#This Row],[backers_count]],0)</f>
        <v>270.57142857142856</v>
      </c>
      <c r="R2615" s="15">
        <f t="shared" si="80"/>
        <v>41143.81821759259</v>
      </c>
      <c r="S2615" s="15">
        <f t="shared" si="81"/>
        <v>41173.81821759259</v>
      </c>
      <c r="T2615">
        <f>YEAR(Table1[[#This Row],[Date Created Conversion]])</f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8">
        <f>ROUND(Table1[[#This Row],[pledged]]/Table1[[#This Row],[goal]],2)</f>
        <v>1.02</v>
      </c>
      <c r="Q2616" s="10">
        <f>IFERROR(Table1[[#This Row],[pledged]]/Table1[[#This Row],[backers_count]],0)</f>
        <v>107.1</v>
      </c>
      <c r="R2616" s="15">
        <f t="shared" si="80"/>
        <v>41730.708472222221</v>
      </c>
      <c r="S2616" s="15">
        <f t="shared" si="81"/>
        <v>41759.208333333336</v>
      </c>
      <c r="T2616">
        <f>YEAR(Table1[[#This Row],[Date Created Conversion]])</f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8">
        <f>ROUND(Table1[[#This Row],[pledged]]/Table1[[#This Row],[goal]],2)</f>
        <v>1.7</v>
      </c>
      <c r="Q2617" s="10">
        <f>IFERROR(Table1[[#This Row],[pledged]]/Table1[[#This Row],[backers_count]],0)</f>
        <v>47.180555555555557</v>
      </c>
      <c r="R2617" s="15">
        <f t="shared" si="80"/>
        <v>42453.49726851852</v>
      </c>
      <c r="S2617" s="15">
        <f t="shared" si="81"/>
        <v>42490.5</v>
      </c>
      <c r="T2617">
        <f>YEAR(Table1[[#This Row],[Date Created Conversion]])</f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8">
        <f>ROUND(Table1[[#This Row],[pledged]]/Table1[[#This Row],[goal]],2)</f>
        <v>1.1499999999999999</v>
      </c>
      <c r="Q2618" s="10">
        <f>IFERROR(Table1[[#This Row],[pledged]]/Table1[[#This Row],[backers_count]],0)</f>
        <v>120.30882352941177</v>
      </c>
      <c r="R2618" s="15">
        <f t="shared" si="80"/>
        <v>42211.99454861111</v>
      </c>
      <c r="S2618" s="15">
        <f t="shared" si="81"/>
        <v>42241.99454861111</v>
      </c>
      <c r="T2618">
        <f>YEAR(Table1[[#This Row],[Date Created Conversion]])</f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8">
        <f>ROUND(Table1[[#This Row],[pledged]]/Table1[[#This Row],[goal]],2)</f>
        <v>8.7799999999999994</v>
      </c>
      <c r="Q2619" s="10">
        <f>IFERROR(Table1[[#This Row],[pledged]]/Table1[[#This Row],[backers_count]],0)</f>
        <v>27.59748427672956</v>
      </c>
      <c r="R2619" s="15">
        <f t="shared" si="80"/>
        <v>41902.874432870369</v>
      </c>
      <c r="S2619" s="15">
        <f t="shared" si="81"/>
        <v>41932.874432870369</v>
      </c>
      <c r="T2619">
        <f>YEAR(Table1[[#This Row],[Date Created Conversion]])</f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8">
        <f>ROUND(Table1[[#This Row],[pledged]]/Table1[[#This Row],[goal]],2)</f>
        <v>1.05</v>
      </c>
      <c r="Q2620" s="10">
        <f>IFERROR(Table1[[#This Row],[pledged]]/Table1[[#This Row],[backers_count]],0)</f>
        <v>205.2987012987013</v>
      </c>
      <c r="R2620" s="15">
        <f t="shared" si="80"/>
        <v>42279.792372685188</v>
      </c>
      <c r="S2620" s="15">
        <f t="shared" si="81"/>
        <v>42339.834039351852</v>
      </c>
      <c r="T2620">
        <f>YEAR(Table1[[#This Row],[Date Created Conversion]])</f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8">
        <f>ROUND(Table1[[#This Row],[pledged]]/Table1[[#This Row],[goal]],2)</f>
        <v>1.88</v>
      </c>
      <c r="Q2621" s="10">
        <f>IFERROR(Table1[[#This Row],[pledged]]/Table1[[#This Row],[backers_count]],0)</f>
        <v>35.547169811320757</v>
      </c>
      <c r="R2621" s="15">
        <f t="shared" si="80"/>
        <v>42273.884305555555</v>
      </c>
      <c r="S2621" s="15">
        <f t="shared" si="81"/>
        <v>42300.458333333328</v>
      </c>
      <c r="T2621">
        <f>YEAR(Table1[[#This Row],[Date Created Conversion]])</f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8">
        <f>ROUND(Table1[[#This Row],[pledged]]/Table1[[#This Row],[goal]],2)</f>
        <v>1.44</v>
      </c>
      <c r="Q2622" s="10">
        <f>IFERROR(Table1[[#This Row],[pledged]]/Table1[[#This Row],[backers_count]],0)</f>
        <v>74.639488409272587</v>
      </c>
      <c r="R2622" s="15">
        <f t="shared" si="80"/>
        <v>42251.16715277778</v>
      </c>
      <c r="S2622" s="15">
        <f t="shared" si="81"/>
        <v>42288.041666666672</v>
      </c>
      <c r="T2622">
        <f>YEAR(Table1[[#This Row],[Date Created Conversion]])</f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8">
        <f>ROUND(Table1[[#This Row],[pledged]]/Table1[[#This Row],[goal]],2)</f>
        <v>1.46</v>
      </c>
      <c r="Q2623" s="10">
        <f>IFERROR(Table1[[#This Row],[pledged]]/Table1[[#This Row],[backers_count]],0)</f>
        <v>47.058064516129029</v>
      </c>
      <c r="R2623" s="15">
        <f t="shared" si="80"/>
        <v>42115.74754629629</v>
      </c>
      <c r="S2623" s="15">
        <f t="shared" si="81"/>
        <v>42145.74754629629</v>
      </c>
      <c r="T2623">
        <f>YEAR(Table1[[#This Row],[Date Created Conversion]])</f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8">
        <f>ROUND(Table1[[#This Row],[pledged]]/Table1[[#This Row],[goal]],2)</f>
        <v>1.31</v>
      </c>
      <c r="Q2624" s="10">
        <f>IFERROR(Table1[[#This Row],[pledged]]/Table1[[#This Row],[backers_count]],0)</f>
        <v>26.591351351351353</v>
      </c>
      <c r="R2624" s="15">
        <f t="shared" si="80"/>
        <v>42689.74324074074</v>
      </c>
      <c r="S2624" s="15">
        <f t="shared" si="81"/>
        <v>42734.74324074074</v>
      </c>
      <c r="T2624">
        <f>YEAR(Table1[[#This Row],[Date Created Conversion]])</f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8">
        <f>ROUND(Table1[[#This Row],[pledged]]/Table1[[#This Row],[goal]],2)</f>
        <v>1.1399999999999999</v>
      </c>
      <c r="Q2625" s="10">
        <f>IFERROR(Table1[[#This Row],[pledged]]/Table1[[#This Row],[backers_count]],0)</f>
        <v>36.774193548387096</v>
      </c>
      <c r="R2625" s="15">
        <f t="shared" si="80"/>
        <v>42692.256550925929</v>
      </c>
      <c r="S2625" s="15">
        <f t="shared" si="81"/>
        <v>42706.256550925929</v>
      </c>
      <c r="T2625">
        <f>YEAR(Table1[[#This Row],[Date Created Conversion]])</f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8">
        <f>ROUND(Table1[[#This Row],[pledged]]/Table1[[#This Row],[goal]],2)</f>
        <v>13.79</v>
      </c>
      <c r="Q2626" s="10">
        <f>IFERROR(Table1[[#This Row],[pledged]]/Table1[[#This Row],[backers_count]],0)</f>
        <v>31.820544982698959</v>
      </c>
      <c r="R2626" s="15">
        <f t="shared" ref="R2626:R2689" si="82">(((J2626/60)/60)/24)+DATE(1970,1,1)</f>
        <v>41144.42155092593</v>
      </c>
      <c r="S2626" s="15">
        <f t="shared" ref="S2626:S2689" si="83">(((I2626/60)/60)/24)+DATE(1970,1,1)</f>
        <v>41165.42155092593</v>
      </c>
      <c r="T2626">
        <f>YEAR(Table1[[#This Row],[Date Created Conversion]])</f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8">
        <f>ROUND(Table1[[#This Row],[pledged]]/Table1[[#This Row],[goal]],2)</f>
        <v>9.56</v>
      </c>
      <c r="Q2627" s="10">
        <f>IFERROR(Table1[[#This Row],[pledged]]/Table1[[#This Row],[backers_count]],0)</f>
        <v>27.576923076923077</v>
      </c>
      <c r="R2627" s="15">
        <f t="shared" si="82"/>
        <v>42658.810277777782</v>
      </c>
      <c r="S2627" s="15">
        <f t="shared" si="83"/>
        <v>42683.851944444439</v>
      </c>
      <c r="T2627">
        <f>YEAR(Table1[[#This Row],[Date Created Conversion]])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8">
        <f>ROUND(Table1[[#This Row],[pledged]]/Table1[[#This Row],[goal]],2)</f>
        <v>1.1200000000000001</v>
      </c>
      <c r="Q2628" s="10">
        <f>IFERROR(Table1[[#This Row],[pledged]]/Table1[[#This Row],[backers_count]],0)</f>
        <v>56</v>
      </c>
      <c r="R2628" s="15">
        <f t="shared" si="82"/>
        <v>42128.628113425926</v>
      </c>
      <c r="S2628" s="15">
        <f t="shared" si="83"/>
        <v>42158.628113425926</v>
      </c>
      <c r="T2628">
        <f>YEAR(Table1[[#This Row],[Date Created Conversion]])</f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8">
        <f>ROUND(Table1[[#This Row],[pledged]]/Table1[[#This Row],[goal]],2)</f>
        <v>6.47</v>
      </c>
      <c r="Q2629" s="10">
        <f>IFERROR(Table1[[#This Row],[pledged]]/Table1[[#This Row],[backers_count]],0)</f>
        <v>21.555555555555557</v>
      </c>
      <c r="R2629" s="15">
        <f t="shared" si="82"/>
        <v>42304.829409722224</v>
      </c>
      <c r="S2629" s="15">
        <f t="shared" si="83"/>
        <v>42334.871076388896</v>
      </c>
      <c r="T2629">
        <f>YEAR(Table1[[#This Row],[Date Created Conversion]])</f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8">
        <f>ROUND(Table1[[#This Row],[pledged]]/Table1[[#This Row],[goal]],2)</f>
        <v>1.1000000000000001</v>
      </c>
      <c r="Q2630" s="10">
        <f>IFERROR(Table1[[#This Row],[pledged]]/Table1[[#This Row],[backers_count]],0)</f>
        <v>44.095238095238095</v>
      </c>
      <c r="R2630" s="15">
        <f t="shared" si="82"/>
        <v>41953.966053240743</v>
      </c>
      <c r="S2630" s="15">
        <f t="shared" si="83"/>
        <v>41973.966053240743</v>
      </c>
      <c r="T2630">
        <f>YEAR(Table1[[#This Row],[Date Created Conversion]])</f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8">
        <f>ROUND(Table1[[#This Row],[pledged]]/Table1[[#This Row],[goal]],2)</f>
        <v>1.28</v>
      </c>
      <c r="Q2631" s="10">
        <f>IFERROR(Table1[[#This Row],[pledged]]/Table1[[#This Row],[backers_count]],0)</f>
        <v>63.87</v>
      </c>
      <c r="R2631" s="15">
        <f t="shared" si="82"/>
        <v>42108.538449074069</v>
      </c>
      <c r="S2631" s="15">
        <f t="shared" si="83"/>
        <v>42138.538449074069</v>
      </c>
      <c r="T2631">
        <f>YEAR(Table1[[#This Row],[Date Created Conversion]])</f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8">
        <f>ROUND(Table1[[#This Row],[pledged]]/Table1[[#This Row],[goal]],2)</f>
        <v>1.58</v>
      </c>
      <c r="Q2632" s="10">
        <f>IFERROR(Table1[[#This Row],[pledged]]/Table1[[#This Row],[backers_count]],0)</f>
        <v>38.987654320987652</v>
      </c>
      <c r="R2632" s="15">
        <f t="shared" si="82"/>
        <v>42524.105462962965</v>
      </c>
      <c r="S2632" s="15">
        <f t="shared" si="83"/>
        <v>42551.416666666672</v>
      </c>
      <c r="T2632">
        <f>YEAR(Table1[[#This Row],[Date Created Conversion]])</f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8">
        <f>ROUND(Table1[[#This Row],[pledged]]/Table1[[#This Row],[goal]],2)</f>
        <v>1.1499999999999999</v>
      </c>
      <c r="Q2633" s="10">
        <f>IFERROR(Table1[[#This Row],[pledged]]/Table1[[#This Row],[backers_count]],0)</f>
        <v>80.185489510489504</v>
      </c>
      <c r="R2633" s="15">
        <f t="shared" si="82"/>
        <v>42218.169293981482</v>
      </c>
      <c r="S2633" s="15">
        <f t="shared" si="83"/>
        <v>42246.169293981482</v>
      </c>
      <c r="T2633">
        <f>YEAR(Table1[[#This Row],[Date Created Conversion]])</f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8">
        <f>ROUND(Table1[[#This Row],[pledged]]/Table1[[#This Row],[goal]],2)</f>
        <v>1.37</v>
      </c>
      <c r="Q2634" s="10">
        <f>IFERROR(Table1[[#This Row],[pledged]]/Table1[[#This Row],[backers_count]],0)</f>
        <v>34.904761904761905</v>
      </c>
      <c r="R2634" s="15">
        <f t="shared" si="82"/>
        <v>42494.061793981484</v>
      </c>
      <c r="S2634" s="15">
        <f t="shared" si="83"/>
        <v>42519.061793981484</v>
      </c>
      <c r="T2634">
        <f>YEAR(Table1[[#This Row],[Date Created Conversion]])</f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8">
        <f>ROUND(Table1[[#This Row],[pledged]]/Table1[[#This Row],[goal]],2)</f>
        <v>3.55</v>
      </c>
      <c r="Q2635" s="10">
        <f>IFERROR(Table1[[#This Row],[pledged]]/Table1[[#This Row],[backers_count]],0)</f>
        <v>89.100502512562812</v>
      </c>
      <c r="R2635" s="15">
        <f t="shared" si="82"/>
        <v>41667.823287037041</v>
      </c>
      <c r="S2635" s="15">
        <f t="shared" si="83"/>
        <v>41697.958333333336</v>
      </c>
      <c r="T2635">
        <f>YEAR(Table1[[#This Row],[Date Created Conversion]])</f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8">
        <f>ROUND(Table1[[#This Row],[pledged]]/Table1[[#This Row],[goal]],2)</f>
        <v>1.06</v>
      </c>
      <c r="Q2636" s="10">
        <f>IFERROR(Table1[[#This Row],[pledged]]/Table1[[#This Row],[backers_count]],0)</f>
        <v>39.44</v>
      </c>
      <c r="R2636" s="15">
        <f t="shared" si="82"/>
        <v>42612.656493055561</v>
      </c>
      <c r="S2636" s="15">
        <f t="shared" si="83"/>
        <v>42642.656493055561</v>
      </c>
      <c r="T2636">
        <f>YEAR(Table1[[#This Row],[Date Created Conversion]])</f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8">
        <f>ROUND(Table1[[#This Row],[pledged]]/Table1[[#This Row],[goal]],2)</f>
        <v>1</v>
      </c>
      <c r="Q2637" s="10">
        <f>IFERROR(Table1[[#This Row],[pledged]]/Table1[[#This Row],[backers_count]],0)</f>
        <v>136.9047619047619</v>
      </c>
      <c r="R2637" s="15">
        <f t="shared" si="82"/>
        <v>42037.950937500005</v>
      </c>
      <c r="S2637" s="15">
        <f t="shared" si="83"/>
        <v>42072.909270833334</v>
      </c>
      <c r="T2637">
        <f>YEAR(Table1[[#This Row],[Date Created Conversion]])</f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8">
        <f>ROUND(Table1[[#This Row],[pledged]]/Table1[[#This Row],[goal]],2)</f>
        <v>1.87</v>
      </c>
      <c r="Q2638" s="10">
        <f>IFERROR(Table1[[#This Row],[pledged]]/Table1[[#This Row],[backers_count]],0)</f>
        <v>37.46</v>
      </c>
      <c r="R2638" s="15">
        <f t="shared" si="82"/>
        <v>42636.614745370374</v>
      </c>
      <c r="S2638" s="15">
        <f t="shared" si="83"/>
        <v>42659.041666666672</v>
      </c>
      <c r="T2638">
        <f>YEAR(Table1[[#This Row],[Date Created Conversion]])</f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8">
        <f>ROUND(Table1[[#This Row],[pledged]]/Table1[[#This Row],[goal]],2)</f>
        <v>1.66</v>
      </c>
      <c r="Q2639" s="10">
        <f>IFERROR(Table1[[#This Row],[pledged]]/Table1[[#This Row],[backers_count]],0)</f>
        <v>31.96153846153846</v>
      </c>
      <c r="R2639" s="15">
        <f t="shared" si="82"/>
        <v>42639.549479166672</v>
      </c>
      <c r="S2639" s="15">
        <f t="shared" si="83"/>
        <v>42655.549479166672</v>
      </c>
      <c r="T2639">
        <f>YEAR(Table1[[#This Row],[Date Created Conversion]])</f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8">
        <f>ROUND(Table1[[#This Row],[pledged]]/Table1[[#This Row],[goal]],2)</f>
        <v>1.02</v>
      </c>
      <c r="Q2640" s="10">
        <f>IFERROR(Table1[[#This Row],[pledged]]/Table1[[#This Row],[backers_count]],0)</f>
        <v>25.214285714285715</v>
      </c>
      <c r="R2640" s="15">
        <f t="shared" si="82"/>
        <v>41989.913136574076</v>
      </c>
      <c r="S2640" s="15">
        <f t="shared" si="83"/>
        <v>42019.913136574076</v>
      </c>
      <c r="T2640">
        <f>YEAR(Table1[[#This Row],[Date Created Conversion]])</f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8">
        <f>ROUND(Table1[[#This Row],[pledged]]/Table1[[#This Row],[goal]],2)</f>
        <v>1.64</v>
      </c>
      <c r="Q2641" s="10">
        <f>IFERROR(Table1[[#This Row],[pledged]]/Table1[[#This Row],[backers_count]],0)</f>
        <v>10.040816326530612</v>
      </c>
      <c r="R2641" s="15">
        <f t="shared" si="82"/>
        <v>42024.86513888889</v>
      </c>
      <c r="S2641" s="15">
        <f t="shared" si="83"/>
        <v>42054.86513888889</v>
      </c>
      <c r="T2641">
        <f>YEAR(Table1[[#This Row],[Date Created Conversion]])</f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8">
        <f>ROUND(Table1[[#This Row],[pledged]]/Table1[[#This Row],[goal]],2)</f>
        <v>1.06</v>
      </c>
      <c r="Q2642" s="10">
        <f>IFERROR(Table1[[#This Row],[pledged]]/Table1[[#This Row],[backers_count]],0)</f>
        <v>45.94202898550725</v>
      </c>
      <c r="R2642" s="15">
        <f t="shared" si="82"/>
        <v>42103.160578703704</v>
      </c>
      <c r="S2642" s="15">
        <f t="shared" si="83"/>
        <v>42163.160578703704</v>
      </c>
      <c r="T2642">
        <f>YEAR(Table1[[#This Row],[Date Created Conversion]])</f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8">
        <f>ROUND(Table1[[#This Row],[pledged]]/Table1[[#This Row],[goal]],2)</f>
        <v>0.01</v>
      </c>
      <c r="Q2643" s="10">
        <f>IFERROR(Table1[[#This Row],[pledged]]/Table1[[#This Row],[backers_count]],0)</f>
        <v>15</v>
      </c>
      <c r="R2643" s="15">
        <f t="shared" si="82"/>
        <v>41880.827118055553</v>
      </c>
      <c r="S2643" s="15">
        <f t="shared" si="83"/>
        <v>41897.839583333334</v>
      </c>
      <c r="T2643">
        <f>YEAR(Table1[[#This Row],[Date Created Conversion]])</f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8">
        <f>ROUND(Table1[[#This Row],[pledged]]/Table1[[#This Row],[goal]],2)</f>
        <v>0</v>
      </c>
      <c r="Q2644" s="10">
        <f>IFERROR(Table1[[#This Row],[pledged]]/Table1[[#This Row],[backers_count]],0)</f>
        <v>0</v>
      </c>
      <c r="R2644" s="15">
        <f t="shared" si="82"/>
        <v>42536.246620370366</v>
      </c>
      <c r="S2644" s="15">
        <f t="shared" si="83"/>
        <v>42566.289583333331</v>
      </c>
      <c r="T2644">
        <f>YEAR(Table1[[#This Row],[Date Created Conversion]])</f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8">
        <f>ROUND(Table1[[#This Row],[pledged]]/Table1[[#This Row],[goal]],2)</f>
        <v>0.34</v>
      </c>
      <c r="Q2645" s="10">
        <f>IFERROR(Table1[[#This Row],[pledged]]/Table1[[#This Row],[backers_count]],0)</f>
        <v>223.58248500999335</v>
      </c>
      <c r="R2645" s="15">
        <f t="shared" si="82"/>
        <v>42689.582349537035</v>
      </c>
      <c r="S2645" s="15">
        <f t="shared" si="83"/>
        <v>42725.332638888889</v>
      </c>
      <c r="T2645">
        <f>YEAR(Table1[[#This Row],[Date Created Conversion]])</f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8">
        <f>ROUND(Table1[[#This Row],[pledged]]/Table1[[#This Row],[goal]],2)</f>
        <v>0.02</v>
      </c>
      <c r="Q2646" s="10">
        <f>IFERROR(Table1[[#This Row],[pledged]]/Table1[[#This Row],[backers_count]],0)</f>
        <v>39.480769230769234</v>
      </c>
      <c r="R2646" s="15">
        <f t="shared" si="82"/>
        <v>42774.792071759264</v>
      </c>
      <c r="S2646" s="15">
        <f t="shared" si="83"/>
        <v>42804.792071759264</v>
      </c>
      <c r="T2646">
        <f>YEAR(Table1[[#This Row],[Date Created Conversion]])</f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8">
        <f>ROUND(Table1[[#This Row],[pledged]]/Table1[[#This Row],[goal]],2)</f>
        <v>0.11</v>
      </c>
      <c r="Q2647" s="10">
        <f>IFERROR(Table1[[#This Row],[pledged]]/Table1[[#This Row],[backers_count]],0)</f>
        <v>91.304347826086953</v>
      </c>
      <c r="R2647" s="15">
        <f t="shared" si="82"/>
        <v>41921.842627314814</v>
      </c>
      <c r="S2647" s="15">
        <f t="shared" si="83"/>
        <v>41951.884293981479</v>
      </c>
      <c r="T2647">
        <f>YEAR(Table1[[#This Row],[Date Created Conversion]])</f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8">
        <f>ROUND(Table1[[#This Row],[pledged]]/Table1[[#This Row],[goal]],2)</f>
        <v>0.08</v>
      </c>
      <c r="Q2648" s="10">
        <f>IFERROR(Table1[[#This Row],[pledged]]/Table1[[#This Row],[backers_count]],0)</f>
        <v>78.666205607476627</v>
      </c>
      <c r="R2648" s="15">
        <f t="shared" si="82"/>
        <v>42226.313298611116</v>
      </c>
      <c r="S2648" s="15">
        <f t="shared" si="83"/>
        <v>42256.313298611116</v>
      </c>
      <c r="T2648">
        <f>YEAR(Table1[[#This Row],[Date Created Conversion]])</f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8">
        <f>ROUND(Table1[[#This Row],[pledged]]/Table1[[#This Row],[goal]],2)</f>
        <v>0.01</v>
      </c>
      <c r="Q2649" s="10">
        <f>IFERROR(Table1[[#This Row],[pledged]]/Table1[[#This Row],[backers_count]],0)</f>
        <v>12</v>
      </c>
      <c r="R2649" s="15">
        <f t="shared" si="82"/>
        <v>42200.261793981481</v>
      </c>
      <c r="S2649" s="15">
        <f t="shared" si="83"/>
        <v>42230.261793981481</v>
      </c>
      <c r="T2649">
        <f>YEAR(Table1[[#This Row],[Date Created Conversion]])</f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8">
        <f>ROUND(Table1[[#This Row],[pledged]]/Table1[[#This Row],[goal]],2)</f>
        <v>0.01</v>
      </c>
      <c r="Q2650" s="10">
        <f>IFERROR(Table1[[#This Row],[pledged]]/Table1[[#This Row],[backers_count]],0)</f>
        <v>17.666666666666668</v>
      </c>
      <c r="R2650" s="15">
        <f t="shared" si="82"/>
        <v>42408.714814814812</v>
      </c>
      <c r="S2650" s="15">
        <f t="shared" si="83"/>
        <v>42438.714814814812</v>
      </c>
      <c r="T2650">
        <f>YEAR(Table1[[#This Row],[Date Created Conversion]])</f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8">
        <f>ROUND(Table1[[#This Row],[pledged]]/Table1[[#This Row],[goal]],2)</f>
        <v>0</v>
      </c>
      <c r="Q2651" s="10">
        <f>IFERROR(Table1[[#This Row],[pledged]]/Table1[[#This Row],[backers_count]],0)</f>
        <v>41.333333333333336</v>
      </c>
      <c r="R2651" s="15">
        <f t="shared" si="82"/>
        <v>42341.99700231482</v>
      </c>
      <c r="S2651" s="15">
        <f t="shared" si="83"/>
        <v>42401.99700231482</v>
      </c>
      <c r="T2651">
        <f>YEAR(Table1[[#This Row],[Date Created Conversion]])</f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8">
        <f>ROUND(Table1[[#This Row],[pledged]]/Table1[[#This Row],[goal]],2)</f>
        <v>0.01</v>
      </c>
      <c r="Q2652" s="10">
        <f>IFERROR(Table1[[#This Row],[pledged]]/Table1[[#This Row],[backers_count]],0)</f>
        <v>71.599999999999994</v>
      </c>
      <c r="R2652" s="15">
        <f t="shared" si="82"/>
        <v>42695.624340277776</v>
      </c>
      <c r="S2652" s="15">
        <f t="shared" si="83"/>
        <v>42725.624340277776</v>
      </c>
      <c r="T2652">
        <f>YEAR(Table1[[#This Row],[Date Created Conversion]])</f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8">
        <f>ROUND(Table1[[#This Row],[pledged]]/Table1[[#This Row],[goal]],2)</f>
        <v>0.02</v>
      </c>
      <c r="Q2653" s="10">
        <f>IFERROR(Table1[[#This Row],[pledged]]/Table1[[#This Row],[backers_count]],0)</f>
        <v>307.8235294117647</v>
      </c>
      <c r="R2653" s="15">
        <f t="shared" si="82"/>
        <v>42327.805659722217</v>
      </c>
      <c r="S2653" s="15">
        <f t="shared" si="83"/>
        <v>42355.805659722217</v>
      </c>
      <c r="T2653">
        <f>YEAR(Table1[[#This Row],[Date Created Conversion]])</f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8">
        <f>ROUND(Table1[[#This Row],[pledged]]/Table1[[#This Row],[goal]],2)</f>
        <v>0.01</v>
      </c>
      <c r="Q2654" s="10">
        <f>IFERROR(Table1[[#This Row],[pledged]]/Table1[[#This Row],[backers_count]],0)</f>
        <v>80.454545454545453</v>
      </c>
      <c r="R2654" s="15">
        <f t="shared" si="82"/>
        <v>41953.158854166672</v>
      </c>
      <c r="S2654" s="15">
        <f t="shared" si="83"/>
        <v>41983.158854166672</v>
      </c>
      <c r="T2654">
        <f>YEAR(Table1[[#This Row],[Date Created Conversion]])</f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8">
        <f>ROUND(Table1[[#This Row],[pledged]]/Table1[[#This Row],[goal]],2)</f>
        <v>0.12</v>
      </c>
      <c r="Q2655" s="10">
        <f>IFERROR(Table1[[#This Row],[pledged]]/Table1[[#This Row],[backers_count]],0)</f>
        <v>83.942857142857136</v>
      </c>
      <c r="R2655" s="15">
        <f t="shared" si="82"/>
        <v>41771.651932870373</v>
      </c>
      <c r="S2655" s="15">
        <f t="shared" si="83"/>
        <v>41803.166666666664</v>
      </c>
      <c r="T2655">
        <f>YEAR(Table1[[#This Row],[Date Created Conversion]])</f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8">
        <f>ROUND(Table1[[#This Row],[pledged]]/Table1[[#This Row],[goal]],2)</f>
        <v>0</v>
      </c>
      <c r="Q2656" s="10">
        <f>IFERROR(Table1[[#This Row],[pledged]]/Table1[[#This Row],[backers_count]],0)</f>
        <v>8.5</v>
      </c>
      <c r="R2656" s="15">
        <f t="shared" si="82"/>
        <v>42055.600995370376</v>
      </c>
      <c r="S2656" s="15">
        <f t="shared" si="83"/>
        <v>42115.559328703705</v>
      </c>
      <c r="T2656">
        <f>YEAR(Table1[[#This Row],[Date Created Conversion]])</f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8">
        <f>ROUND(Table1[[#This Row],[pledged]]/Table1[[#This Row],[goal]],2)</f>
        <v>0.21</v>
      </c>
      <c r="Q2657" s="10">
        <f>IFERROR(Table1[[#This Row],[pledged]]/Table1[[#This Row],[backers_count]],0)</f>
        <v>73.372093023255815</v>
      </c>
      <c r="R2657" s="15">
        <f t="shared" si="82"/>
        <v>42381.866284722222</v>
      </c>
      <c r="S2657" s="15">
        <f t="shared" si="83"/>
        <v>42409.833333333328</v>
      </c>
      <c r="T2657">
        <f>YEAR(Table1[[#This Row],[Date Created Conversion]])</f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8">
        <f>ROUND(Table1[[#This Row],[pledged]]/Table1[[#This Row],[goal]],2)</f>
        <v>0.11</v>
      </c>
      <c r="Q2658" s="10">
        <f>IFERROR(Table1[[#This Row],[pledged]]/Table1[[#This Row],[backers_count]],0)</f>
        <v>112.86184210526316</v>
      </c>
      <c r="R2658" s="15">
        <f t="shared" si="82"/>
        <v>42767.688518518517</v>
      </c>
      <c r="S2658" s="15">
        <f t="shared" si="83"/>
        <v>42806.791666666672</v>
      </c>
      <c r="T2658">
        <f>YEAR(Table1[[#This Row],[Date Created Conversion]])</f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8">
        <f>ROUND(Table1[[#This Row],[pledged]]/Table1[[#This Row],[goal]],2)</f>
        <v>0.19</v>
      </c>
      <c r="Q2659" s="10">
        <f>IFERROR(Table1[[#This Row],[pledged]]/Table1[[#This Row],[backers_count]],0)</f>
        <v>95.277627118644077</v>
      </c>
      <c r="R2659" s="15">
        <f t="shared" si="82"/>
        <v>42551.928854166668</v>
      </c>
      <c r="S2659" s="15">
        <f t="shared" si="83"/>
        <v>42585.0625</v>
      </c>
      <c r="T2659">
        <f>YEAR(Table1[[#This Row],[Date Created Conversion]])</f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8">
        <f>ROUND(Table1[[#This Row],[pledged]]/Table1[[#This Row],[goal]],2)</f>
        <v>0</v>
      </c>
      <c r="Q2660" s="10">
        <f>IFERROR(Table1[[#This Row],[pledged]]/Table1[[#This Row],[backers_count]],0)</f>
        <v>22.75</v>
      </c>
      <c r="R2660" s="15">
        <f t="shared" si="82"/>
        <v>42551.884189814817</v>
      </c>
      <c r="S2660" s="15">
        <f t="shared" si="83"/>
        <v>42581.884189814817</v>
      </c>
      <c r="T2660">
        <f>YEAR(Table1[[#This Row],[Date Created Conversion]])</f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8">
        <f>ROUND(Table1[[#This Row],[pledged]]/Table1[[#This Row],[goal]],2)</f>
        <v>0.03</v>
      </c>
      <c r="Q2661" s="10">
        <f>IFERROR(Table1[[#This Row],[pledged]]/Table1[[#This Row],[backers_count]],0)</f>
        <v>133.30000000000001</v>
      </c>
      <c r="R2661" s="15">
        <f t="shared" si="82"/>
        <v>42082.069560185191</v>
      </c>
      <c r="S2661" s="15">
        <f t="shared" si="83"/>
        <v>42112.069560185191</v>
      </c>
      <c r="T2661">
        <f>YEAR(Table1[[#This Row],[Date Created Conversion]])</f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8">
        <f>ROUND(Table1[[#This Row],[pledged]]/Table1[[#This Row],[goal]],2)</f>
        <v>0</v>
      </c>
      <c r="Q2662" s="10">
        <f>IFERROR(Table1[[#This Row],[pledged]]/Table1[[#This Row],[backers_count]],0)</f>
        <v>3.8</v>
      </c>
      <c r="R2662" s="15">
        <f t="shared" si="82"/>
        <v>42272.713171296295</v>
      </c>
      <c r="S2662" s="15">
        <f t="shared" si="83"/>
        <v>42332.754837962959</v>
      </c>
      <c r="T2662">
        <f>YEAR(Table1[[#This Row],[Date Created Conversion]])</f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8">
        <f>ROUND(Table1[[#This Row],[pledged]]/Table1[[#This Row],[goal]],2)</f>
        <v>1.03</v>
      </c>
      <c r="Q2663" s="10">
        <f>IFERROR(Table1[[#This Row],[pledged]]/Table1[[#This Row],[backers_count]],0)</f>
        <v>85.75</v>
      </c>
      <c r="R2663" s="15">
        <f t="shared" si="82"/>
        <v>41542.958449074074</v>
      </c>
      <c r="S2663" s="15">
        <f t="shared" si="83"/>
        <v>41572.958449074074</v>
      </c>
      <c r="T2663">
        <f>YEAR(Table1[[#This Row],[Date Created Conversion]])</f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8">
        <f>ROUND(Table1[[#This Row],[pledged]]/Table1[[#This Row],[goal]],2)</f>
        <v>1.07</v>
      </c>
      <c r="Q2664" s="10">
        <f>IFERROR(Table1[[#This Row],[pledged]]/Table1[[#This Row],[backers_count]],0)</f>
        <v>267</v>
      </c>
      <c r="R2664" s="15">
        <f t="shared" si="82"/>
        <v>42207.746678240743</v>
      </c>
      <c r="S2664" s="15">
        <f t="shared" si="83"/>
        <v>42237.746678240743</v>
      </c>
      <c r="T2664">
        <f>YEAR(Table1[[#This Row],[Date Created Conversion]])</f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8">
        <f>ROUND(Table1[[#This Row],[pledged]]/Table1[[#This Row],[goal]],2)</f>
        <v>1.05</v>
      </c>
      <c r="Q2665" s="10">
        <f>IFERROR(Table1[[#This Row],[pledged]]/Table1[[#This Row],[backers_count]],0)</f>
        <v>373.55803571428572</v>
      </c>
      <c r="R2665" s="15">
        <f t="shared" si="82"/>
        <v>42222.622766203705</v>
      </c>
      <c r="S2665" s="15">
        <f t="shared" si="83"/>
        <v>42251.625</v>
      </c>
      <c r="T2665">
        <f>YEAR(Table1[[#This Row],[Date Created Conversion]])</f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8">
        <f>ROUND(Table1[[#This Row],[pledged]]/Table1[[#This Row],[goal]],2)</f>
        <v>1.03</v>
      </c>
      <c r="Q2666" s="10">
        <f>IFERROR(Table1[[#This Row],[pledged]]/Table1[[#This Row],[backers_count]],0)</f>
        <v>174.03846153846155</v>
      </c>
      <c r="R2666" s="15">
        <f t="shared" si="82"/>
        <v>42313.02542824074</v>
      </c>
      <c r="S2666" s="15">
        <f t="shared" si="83"/>
        <v>42347.290972222225</v>
      </c>
      <c r="T2666">
        <f>YEAR(Table1[[#This Row],[Date Created Conversion]])</f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8">
        <f>ROUND(Table1[[#This Row],[pledged]]/Table1[[#This Row],[goal]],2)</f>
        <v>1.23</v>
      </c>
      <c r="Q2667" s="10">
        <f>IFERROR(Table1[[#This Row],[pledged]]/Table1[[#This Row],[backers_count]],0)</f>
        <v>93.695652173913047</v>
      </c>
      <c r="R2667" s="15">
        <f t="shared" si="82"/>
        <v>42083.895532407405</v>
      </c>
      <c r="S2667" s="15">
        <f t="shared" si="83"/>
        <v>42128.895532407405</v>
      </c>
      <c r="T2667">
        <f>YEAR(Table1[[#This Row],[Date Created Conversion]])</f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8">
        <f>ROUND(Table1[[#This Row],[pledged]]/Table1[[#This Row],[goal]],2)</f>
        <v>1.59</v>
      </c>
      <c r="Q2668" s="10">
        <f>IFERROR(Table1[[#This Row],[pledged]]/Table1[[#This Row],[backers_count]],0)</f>
        <v>77.327718446601949</v>
      </c>
      <c r="R2668" s="15">
        <f t="shared" si="82"/>
        <v>42235.764340277776</v>
      </c>
      <c r="S2668" s="15">
        <f t="shared" si="83"/>
        <v>42272.875</v>
      </c>
      <c r="T2668">
        <f>YEAR(Table1[[#This Row],[Date Created Conversion]])</f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8">
        <f>ROUND(Table1[[#This Row],[pledged]]/Table1[[#This Row],[goal]],2)</f>
        <v>1.1100000000000001</v>
      </c>
      <c r="Q2669" s="10">
        <f>IFERROR(Table1[[#This Row],[pledged]]/Table1[[#This Row],[backers_count]],0)</f>
        <v>92.222222222222229</v>
      </c>
      <c r="R2669" s="15">
        <f t="shared" si="82"/>
        <v>42380.926111111112</v>
      </c>
      <c r="S2669" s="15">
        <f t="shared" si="83"/>
        <v>42410.926111111112</v>
      </c>
      <c r="T2669">
        <f>YEAR(Table1[[#This Row],[Date Created Conversion]])</f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8">
        <f>ROUND(Table1[[#This Row],[pledged]]/Table1[[#This Row],[goal]],2)</f>
        <v>1.71</v>
      </c>
      <c r="Q2670" s="10">
        <f>IFERROR(Table1[[#This Row],[pledged]]/Table1[[#This Row],[backers_count]],0)</f>
        <v>60.964285714285715</v>
      </c>
      <c r="R2670" s="15">
        <f t="shared" si="82"/>
        <v>42275.588715277772</v>
      </c>
      <c r="S2670" s="15">
        <f t="shared" si="83"/>
        <v>42317.60555555555</v>
      </c>
      <c r="T2670">
        <f>YEAR(Table1[[#This Row],[Date Created Conversion]])</f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8">
        <f>ROUND(Table1[[#This Row],[pledged]]/Table1[[#This Row],[goal]],2)</f>
        <v>1.25</v>
      </c>
      <c r="Q2671" s="10">
        <f>IFERROR(Table1[[#This Row],[pledged]]/Table1[[#This Row],[backers_count]],0)</f>
        <v>91</v>
      </c>
      <c r="R2671" s="15">
        <f t="shared" si="82"/>
        <v>42319.035833333335</v>
      </c>
      <c r="S2671" s="15">
        <f t="shared" si="83"/>
        <v>42379.035833333335</v>
      </c>
      <c r="T2671">
        <f>YEAR(Table1[[#This Row],[Date Created Conversion]])</f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8">
        <f>ROUND(Table1[[#This Row],[pledged]]/Table1[[#This Row],[goal]],2)</f>
        <v>0.06</v>
      </c>
      <c r="Q2672" s="10">
        <f>IFERROR(Table1[[#This Row],[pledged]]/Table1[[#This Row],[backers_count]],0)</f>
        <v>41.583333333333336</v>
      </c>
      <c r="R2672" s="15">
        <f t="shared" si="82"/>
        <v>41821.020601851851</v>
      </c>
      <c r="S2672" s="15">
        <f t="shared" si="83"/>
        <v>41849.020601851851</v>
      </c>
      <c r="T2672">
        <f>YEAR(Table1[[#This Row],[Date Created Conversion]])</f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8">
        <f>ROUND(Table1[[#This Row],[pledged]]/Table1[[#This Row],[goal]],2)</f>
        <v>0.11</v>
      </c>
      <c r="Q2673" s="10">
        <f>IFERROR(Table1[[#This Row],[pledged]]/Table1[[#This Row],[backers_count]],0)</f>
        <v>33.761904761904759</v>
      </c>
      <c r="R2673" s="15">
        <f t="shared" si="82"/>
        <v>41962.749027777783</v>
      </c>
      <c r="S2673" s="15">
        <f t="shared" si="83"/>
        <v>41992.818055555559</v>
      </c>
      <c r="T2673">
        <f>YEAR(Table1[[#This Row],[Date Created Conversion]])</f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8">
        <f>ROUND(Table1[[#This Row],[pledged]]/Table1[[#This Row],[goal]],2)</f>
        <v>0.33</v>
      </c>
      <c r="Q2674" s="10">
        <f>IFERROR(Table1[[#This Row],[pledged]]/Table1[[#This Row],[backers_count]],0)</f>
        <v>70.61702127659575</v>
      </c>
      <c r="R2674" s="15">
        <f t="shared" si="82"/>
        <v>42344.884143518517</v>
      </c>
      <c r="S2674" s="15">
        <f t="shared" si="83"/>
        <v>42366.25</v>
      </c>
      <c r="T2674">
        <f>YEAR(Table1[[#This Row],[Date Created Conversion]])</f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8">
        <f>ROUND(Table1[[#This Row],[pledged]]/Table1[[#This Row],[goal]],2)</f>
        <v>0.28000000000000003</v>
      </c>
      <c r="Q2675" s="10">
        <f>IFERROR(Table1[[#This Row],[pledged]]/Table1[[#This Row],[backers_count]],0)</f>
        <v>167.15151515151516</v>
      </c>
      <c r="R2675" s="15">
        <f t="shared" si="82"/>
        <v>41912.541655092595</v>
      </c>
      <c r="S2675" s="15">
        <f t="shared" si="83"/>
        <v>41941.947916666664</v>
      </c>
      <c r="T2675">
        <f>YEAR(Table1[[#This Row],[Date Created Conversion]])</f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8">
        <f>ROUND(Table1[[#This Row],[pledged]]/Table1[[#This Row],[goal]],2)</f>
        <v>0.63</v>
      </c>
      <c r="Q2676" s="10">
        <f>IFERROR(Table1[[#This Row],[pledged]]/Table1[[#This Row],[backers_count]],0)</f>
        <v>128.61988304093566</v>
      </c>
      <c r="R2676" s="15">
        <f t="shared" si="82"/>
        <v>42529.632754629631</v>
      </c>
      <c r="S2676" s="15">
        <f t="shared" si="83"/>
        <v>42556.207638888889</v>
      </c>
      <c r="T2676">
        <f>YEAR(Table1[[#This Row],[Date Created Conversion]])</f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8">
        <f>ROUND(Table1[[#This Row],[pledged]]/Table1[[#This Row],[goal]],2)</f>
        <v>0.08</v>
      </c>
      <c r="Q2677" s="10">
        <f>IFERROR(Table1[[#This Row],[pledged]]/Table1[[#This Row],[backers_count]],0)</f>
        <v>65.41379310344827</v>
      </c>
      <c r="R2677" s="15">
        <f t="shared" si="82"/>
        <v>41923.857511574075</v>
      </c>
      <c r="S2677" s="15">
        <f t="shared" si="83"/>
        <v>41953.899178240739</v>
      </c>
      <c r="T2677">
        <f>YEAR(Table1[[#This Row],[Date Created Conversion]])</f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8">
        <f>ROUND(Table1[[#This Row],[pledged]]/Table1[[#This Row],[goal]],2)</f>
        <v>0.5</v>
      </c>
      <c r="Q2678" s="10">
        <f>IFERROR(Table1[[#This Row],[pledged]]/Table1[[#This Row],[backers_count]],0)</f>
        <v>117.55555555555556</v>
      </c>
      <c r="R2678" s="15">
        <f t="shared" si="82"/>
        <v>42482.624699074076</v>
      </c>
      <c r="S2678" s="15">
        <f t="shared" si="83"/>
        <v>42512.624699074076</v>
      </c>
      <c r="T2678">
        <f>YEAR(Table1[[#This Row],[Date Created Conversion]])</f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8">
        <f>ROUND(Table1[[#This Row],[pledged]]/Table1[[#This Row],[goal]],2)</f>
        <v>0.18</v>
      </c>
      <c r="Q2679" s="10">
        <f>IFERROR(Table1[[#This Row],[pledged]]/Table1[[#This Row],[backers_count]],0)</f>
        <v>126.48148148148148</v>
      </c>
      <c r="R2679" s="15">
        <f t="shared" si="82"/>
        <v>41793.029432870368</v>
      </c>
      <c r="S2679" s="15">
        <f t="shared" si="83"/>
        <v>41823.029432870368</v>
      </c>
      <c r="T2679">
        <f>YEAR(Table1[[#This Row],[Date Created Conversion]])</f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8">
        <f>ROUND(Table1[[#This Row],[pledged]]/Table1[[#This Row],[goal]],2)</f>
        <v>0</v>
      </c>
      <c r="Q2680" s="10">
        <f>IFERROR(Table1[[#This Row],[pledged]]/Table1[[#This Row],[backers_count]],0)</f>
        <v>550</v>
      </c>
      <c r="R2680" s="15">
        <f t="shared" si="82"/>
        <v>42241.798206018517</v>
      </c>
      <c r="S2680" s="15">
        <f t="shared" si="83"/>
        <v>42271.798206018517</v>
      </c>
      <c r="T2680">
        <f>YEAR(Table1[[#This Row],[Date Created Conversion]])</f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8">
        <f>ROUND(Table1[[#This Row],[pledged]]/Table1[[#This Row],[goal]],2)</f>
        <v>0</v>
      </c>
      <c r="Q2681" s="10">
        <f>IFERROR(Table1[[#This Row],[pledged]]/Table1[[#This Row],[backers_count]],0)</f>
        <v>44</v>
      </c>
      <c r="R2681" s="15">
        <f t="shared" si="82"/>
        <v>42033.001087962963</v>
      </c>
      <c r="S2681" s="15">
        <f t="shared" si="83"/>
        <v>42063.001087962963</v>
      </c>
      <c r="T2681">
        <f>YEAR(Table1[[#This Row],[Date Created Conversion]])</f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8">
        <f>ROUND(Table1[[#This Row],[pledged]]/Table1[[#This Row],[goal]],2)</f>
        <v>0.01</v>
      </c>
      <c r="Q2682" s="10">
        <f>IFERROR(Table1[[#This Row],[pledged]]/Table1[[#This Row],[backers_count]],0)</f>
        <v>69</v>
      </c>
      <c r="R2682" s="15">
        <f t="shared" si="82"/>
        <v>42436.211701388893</v>
      </c>
      <c r="S2682" s="15">
        <f t="shared" si="83"/>
        <v>42466.170034722221</v>
      </c>
      <c r="T2682">
        <f>YEAR(Table1[[#This Row],[Date Created Conversion]])</f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8">
        <f>ROUND(Table1[[#This Row],[pledged]]/Table1[[#This Row],[goal]],2)</f>
        <v>0.01</v>
      </c>
      <c r="Q2683" s="10">
        <f>IFERROR(Table1[[#This Row],[pledged]]/Table1[[#This Row],[backers_count]],0)</f>
        <v>27.5</v>
      </c>
      <c r="R2683" s="15">
        <f t="shared" si="82"/>
        <v>41805.895254629628</v>
      </c>
      <c r="S2683" s="15">
        <f t="shared" si="83"/>
        <v>41830.895254629628</v>
      </c>
      <c r="T2683">
        <f>YEAR(Table1[[#This Row],[Date Created Conversion]])</f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8">
        <f>ROUND(Table1[[#This Row],[pledged]]/Table1[[#This Row],[goal]],2)</f>
        <v>0.28000000000000003</v>
      </c>
      <c r="Q2684" s="10">
        <f>IFERROR(Table1[[#This Row],[pledged]]/Table1[[#This Row],[backers_count]],0)</f>
        <v>84.9</v>
      </c>
      <c r="R2684" s="15">
        <f t="shared" si="82"/>
        <v>41932.871990740743</v>
      </c>
      <c r="S2684" s="15">
        <f t="shared" si="83"/>
        <v>41965.249305555553</v>
      </c>
      <c r="T2684">
        <f>YEAR(Table1[[#This Row],[Date Created Conversion]])</f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8">
        <f>ROUND(Table1[[#This Row],[pledged]]/Table1[[#This Row],[goal]],2)</f>
        <v>0</v>
      </c>
      <c r="Q2685" s="10">
        <f>IFERROR(Table1[[#This Row],[pledged]]/Table1[[#This Row],[backers_count]],0)</f>
        <v>12</v>
      </c>
      <c r="R2685" s="15">
        <f t="shared" si="82"/>
        <v>42034.75509259259</v>
      </c>
      <c r="S2685" s="15">
        <f t="shared" si="83"/>
        <v>42064.75509259259</v>
      </c>
      <c r="T2685">
        <f>YEAR(Table1[[#This Row],[Date Created Conversion]])</f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8">
        <f>ROUND(Table1[[#This Row],[pledged]]/Table1[[#This Row],[goal]],2)</f>
        <v>0.01</v>
      </c>
      <c r="Q2686" s="10">
        <f>IFERROR(Table1[[#This Row],[pledged]]/Table1[[#This Row],[backers_count]],0)</f>
        <v>200</v>
      </c>
      <c r="R2686" s="15">
        <f t="shared" si="82"/>
        <v>41820.914641203701</v>
      </c>
      <c r="S2686" s="15">
        <f t="shared" si="83"/>
        <v>41860.914641203701</v>
      </c>
      <c r="T2686">
        <f>YEAR(Table1[[#This Row],[Date Created Conversion]])</f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8">
        <f>ROUND(Table1[[#This Row],[pledged]]/Table1[[#This Row],[goal]],2)</f>
        <v>0</v>
      </c>
      <c r="Q2687" s="10">
        <f>IFERROR(Table1[[#This Row],[pledged]]/Table1[[#This Row],[backers_count]],0)</f>
        <v>10</v>
      </c>
      <c r="R2687" s="15">
        <f t="shared" si="82"/>
        <v>42061.69594907407</v>
      </c>
      <c r="S2687" s="15">
        <f t="shared" si="83"/>
        <v>42121.654282407413</v>
      </c>
      <c r="T2687">
        <f>YEAR(Table1[[#This Row],[Date Created Conversion]])</f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8">
        <f>ROUND(Table1[[#This Row],[pledged]]/Table1[[#This Row],[goal]],2)</f>
        <v>0</v>
      </c>
      <c r="Q2688" s="10">
        <f>IFERROR(Table1[[#This Row],[pledged]]/Table1[[#This Row],[backers_count]],0)</f>
        <v>0</v>
      </c>
      <c r="R2688" s="15">
        <f t="shared" si="82"/>
        <v>41892.974803240737</v>
      </c>
      <c r="S2688" s="15">
        <f t="shared" si="83"/>
        <v>41912.974803240737</v>
      </c>
      <c r="T2688">
        <f>YEAR(Table1[[#This Row],[Date Created Conversion]])</f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8">
        <f>ROUND(Table1[[#This Row],[pledged]]/Table1[[#This Row],[goal]],2)</f>
        <v>0</v>
      </c>
      <c r="Q2689" s="10">
        <f>IFERROR(Table1[[#This Row],[pledged]]/Table1[[#This Row],[backers_count]],0)</f>
        <v>0</v>
      </c>
      <c r="R2689" s="15">
        <f t="shared" si="82"/>
        <v>42154.64025462963</v>
      </c>
      <c r="S2689" s="15">
        <f t="shared" si="83"/>
        <v>42184.64025462963</v>
      </c>
      <c r="T2689">
        <f>YEAR(Table1[[#This Row],[Date Created Conversion]])</f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8">
        <f>ROUND(Table1[[#This Row],[pledged]]/Table1[[#This Row],[goal]],2)</f>
        <v>0</v>
      </c>
      <c r="Q2690" s="10">
        <f>IFERROR(Table1[[#This Row],[pledged]]/Table1[[#This Row],[backers_count]],0)</f>
        <v>5.2857142857142856</v>
      </c>
      <c r="R2690" s="15">
        <f t="shared" ref="R2690:R2753" si="84">(((J2690/60)/60)/24)+DATE(1970,1,1)</f>
        <v>42028.118865740747</v>
      </c>
      <c r="S2690" s="15">
        <f t="shared" ref="S2690:S2753" si="85">(((I2690/60)/60)/24)+DATE(1970,1,1)</f>
        <v>42059.125</v>
      </c>
      <c r="T2690">
        <f>YEAR(Table1[[#This Row],[Date Created Conversion]])</f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8">
        <f>ROUND(Table1[[#This Row],[pledged]]/Table1[[#This Row],[goal]],2)</f>
        <v>0</v>
      </c>
      <c r="Q2691" s="10">
        <f>IFERROR(Table1[[#This Row],[pledged]]/Table1[[#This Row],[backers_count]],0)</f>
        <v>1</v>
      </c>
      <c r="R2691" s="15">
        <f t="shared" si="84"/>
        <v>42551.961689814809</v>
      </c>
      <c r="S2691" s="15">
        <f t="shared" si="85"/>
        <v>42581.961689814809</v>
      </c>
      <c r="T2691">
        <f>YEAR(Table1[[#This Row],[Date Created Conversion]])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8">
        <f>ROUND(Table1[[#This Row],[pledged]]/Table1[[#This Row],[goal]],2)</f>
        <v>0.11</v>
      </c>
      <c r="Q2692" s="10">
        <f>IFERROR(Table1[[#This Row],[pledged]]/Table1[[#This Row],[backers_count]],0)</f>
        <v>72.762711864406782</v>
      </c>
      <c r="R2692" s="15">
        <f t="shared" si="84"/>
        <v>42113.105046296296</v>
      </c>
      <c r="S2692" s="15">
        <f t="shared" si="85"/>
        <v>42158.105046296296</v>
      </c>
      <c r="T2692">
        <f>YEAR(Table1[[#This Row],[Date Created Conversion]])</f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8">
        <f>ROUND(Table1[[#This Row],[pledged]]/Table1[[#This Row],[goal]],2)</f>
        <v>0</v>
      </c>
      <c r="Q2693" s="10">
        <f>IFERROR(Table1[[#This Row],[pledged]]/Table1[[#This Row],[backers_count]],0)</f>
        <v>17.5</v>
      </c>
      <c r="R2693" s="15">
        <f t="shared" si="84"/>
        <v>42089.724039351851</v>
      </c>
      <c r="S2693" s="15">
        <f t="shared" si="85"/>
        <v>42134.724039351851</v>
      </c>
      <c r="T2693">
        <f>YEAR(Table1[[#This Row],[Date Created Conversion]])</f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8">
        <f>ROUND(Table1[[#This Row],[pledged]]/Table1[[#This Row],[goal]],2)</f>
        <v>0.01</v>
      </c>
      <c r="Q2694" s="10">
        <f>IFERROR(Table1[[#This Row],[pledged]]/Table1[[#This Row],[backers_count]],0)</f>
        <v>25</v>
      </c>
      <c r="R2694" s="15">
        <f t="shared" si="84"/>
        <v>42058.334027777775</v>
      </c>
      <c r="S2694" s="15">
        <f t="shared" si="85"/>
        <v>42088.292361111111</v>
      </c>
      <c r="T2694">
        <f>YEAR(Table1[[#This Row],[Date Created Conversion]])</f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8">
        <f>ROUND(Table1[[#This Row],[pledged]]/Table1[[#This Row],[goal]],2)</f>
        <v>0.01</v>
      </c>
      <c r="Q2695" s="10">
        <f>IFERROR(Table1[[#This Row],[pledged]]/Table1[[#This Row],[backers_count]],0)</f>
        <v>13.333333333333334</v>
      </c>
      <c r="R2695" s="15">
        <f t="shared" si="84"/>
        <v>41834.138495370367</v>
      </c>
      <c r="S2695" s="15">
        <f t="shared" si="85"/>
        <v>41864.138495370367</v>
      </c>
      <c r="T2695">
        <f>YEAR(Table1[[#This Row],[Date Created Conversion]])</f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8">
        <f>ROUND(Table1[[#This Row],[pledged]]/Table1[[#This Row],[goal]],2)</f>
        <v>0</v>
      </c>
      <c r="Q2696" s="10">
        <f>IFERROR(Table1[[#This Row],[pledged]]/Table1[[#This Row],[backers_count]],0)</f>
        <v>1</v>
      </c>
      <c r="R2696" s="15">
        <f t="shared" si="84"/>
        <v>41878.140497685185</v>
      </c>
      <c r="S2696" s="15">
        <f t="shared" si="85"/>
        <v>41908.140497685185</v>
      </c>
      <c r="T2696">
        <f>YEAR(Table1[[#This Row],[Date Created Conversion]])</f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8">
        <f>ROUND(Table1[[#This Row],[pledged]]/Table1[[#This Row],[goal]],2)</f>
        <v>0</v>
      </c>
      <c r="Q2697" s="10">
        <f>IFERROR(Table1[[#This Row],[pledged]]/Table1[[#This Row],[backers_count]],0)</f>
        <v>23.666666666666668</v>
      </c>
      <c r="R2697" s="15">
        <f t="shared" si="84"/>
        <v>42048.181921296295</v>
      </c>
      <c r="S2697" s="15">
        <f t="shared" si="85"/>
        <v>42108.14025462963</v>
      </c>
      <c r="T2697">
        <f>YEAR(Table1[[#This Row],[Date Created Conversion]])</f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8">
        <f>ROUND(Table1[[#This Row],[pledged]]/Table1[[#This Row],[goal]],2)</f>
        <v>0.06</v>
      </c>
      <c r="Q2698" s="10">
        <f>IFERROR(Table1[[#This Row],[pledged]]/Table1[[#This Row],[backers_count]],0)</f>
        <v>89.21052631578948</v>
      </c>
      <c r="R2698" s="15">
        <f t="shared" si="84"/>
        <v>41964.844444444447</v>
      </c>
      <c r="S2698" s="15">
        <f t="shared" si="85"/>
        <v>41998.844444444447</v>
      </c>
      <c r="T2698">
        <f>YEAR(Table1[[#This Row],[Date Created Conversion]])</f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8">
        <f>ROUND(Table1[[#This Row],[pledged]]/Table1[[#This Row],[goal]],2)</f>
        <v>0.26</v>
      </c>
      <c r="Q2699" s="10">
        <f>IFERROR(Table1[[#This Row],[pledged]]/Table1[[#This Row],[backers_count]],0)</f>
        <v>116.55769230769231</v>
      </c>
      <c r="R2699" s="15">
        <f t="shared" si="84"/>
        <v>42187.940081018518</v>
      </c>
      <c r="S2699" s="15">
        <f t="shared" si="85"/>
        <v>42218.916666666672</v>
      </c>
      <c r="T2699">
        <f>YEAR(Table1[[#This Row],[Date Created Conversion]])</f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8">
        <f>ROUND(Table1[[#This Row],[pledged]]/Table1[[#This Row],[goal]],2)</f>
        <v>0</v>
      </c>
      <c r="Q2700" s="10">
        <f>IFERROR(Table1[[#This Row],[pledged]]/Table1[[#This Row],[backers_count]],0)</f>
        <v>13.005000000000001</v>
      </c>
      <c r="R2700" s="15">
        <f t="shared" si="84"/>
        <v>41787.898240740738</v>
      </c>
      <c r="S2700" s="15">
        <f t="shared" si="85"/>
        <v>41817.898240740738</v>
      </c>
      <c r="T2700">
        <f>YEAR(Table1[[#This Row],[Date Created Conversion]])</f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8">
        <f>ROUND(Table1[[#This Row],[pledged]]/Table1[[#This Row],[goal]],2)</f>
        <v>0</v>
      </c>
      <c r="Q2701" s="10">
        <f>IFERROR(Table1[[#This Row],[pledged]]/Table1[[#This Row],[backers_count]],0)</f>
        <v>0</v>
      </c>
      <c r="R2701" s="15">
        <f t="shared" si="84"/>
        <v>41829.896562499998</v>
      </c>
      <c r="S2701" s="15">
        <f t="shared" si="85"/>
        <v>41859.896562499998</v>
      </c>
      <c r="T2701">
        <f>YEAR(Table1[[#This Row],[Date Created Conversion]])</f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8">
        <f>ROUND(Table1[[#This Row],[pledged]]/Table1[[#This Row],[goal]],2)</f>
        <v>0.01</v>
      </c>
      <c r="Q2702" s="10">
        <f>IFERROR(Table1[[#This Row],[pledged]]/Table1[[#This Row],[backers_count]],0)</f>
        <v>17.5</v>
      </c>
      <c r="R2702" s="15">
        <f t="shared" si="84"/>
        <v>41870.87467592593</v>
      </c>
      <c r="S2702" s="15">
        <f t="shared" si="85"/>
        <v>41900.87467592593</v>
      </c>
      <c r="T2702">
        <f>YEAR(Table1[[#This Row],[Date Created Conversion]])</f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8">
        <f>ROUND(Table1[[#This Row],[pledged]]/Table1[[#This Row],[goal]],2)</f>
        <v>0.46</v>
      </c>
      <c r="Q2703" s="10">
        <f>IFERROR(Table1[[#This Row],[pledged]]/Table1[[#This Row],[backers_count]],0)</f>
        <v>34.130434782608695</v>
      </c>
      <c r="R2703" s="15">
        <f t="shared" si="84"/>
        <v>42801.774699074071</v>
      </c>
      <c r="S2703" s="15">
        <f t="shared" si="85"/>
        <v>42832.733032407406</v>
      </c>
      <c r="T2703">
        <f>YEAR(Table1[[#This Row],[Date Created Conversion]])</f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8">
        <f>ROUND(Table1[[#This Row],[pledged]]/Table1[[#This Row],[goal]],2)</f>
        <v>0.34</v>
      </c>
      <c r="Q2704" s="10">
        <f>IFERROR(Table1[[#This Row],[pledged]]/Table1[[#This Row],[backers_count]],0)</f>
        <v>132.34615384615384</v>
      </c>
      <c r="R2704" s="15">
        <f t="shared" si="84"/>
        <v>42800.801817129628</v>
      </c>
      <c r="S2704" s="15">
        <f t="shared" si="85"/>
        <v>42830.760150462964</v>
      </c>
      <c r="T2704">
        <f>YEAR(Table1[[#This Row],[Date Created Conversion]])</f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8">
        <f>ROUND(Table1[[#This Row],[pledged]]/Table1[[#This Row],[goal]],2)</f>
        <v>1.04</v>
      </c>
      <c r="Q2705" s="10">
        <f>IFERROR(Table1[[#This Row],[pledged]]/Table1[[#This Row],[backers_count]],0)</f>
        <v>922.22222222222217</v>
      </c>
      <c r="R2705" s="15">
        <f t="shared" si="84"/>
        <v>42756.690162037034</v>
      </c>
      <c r="S2705" s="15">
        <f t="shared" si="85"/>
        <v>42816.648495370369</v>
      </c>
      <c r="T2705">
        <f>YEAR(Table1[[#This Row],[Date Created Conversion]])</f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8">
        <f>ROUND(Table1[[#This Row],[pledged]]/Table1[[#This Row],[goal]],2)</f>
        <v>0.06</v>
      </c>
      <c r="Q2706" s="10">
        <f>IFERROR(Table1[[#This Row],[pledged]]/Table1[[#This Row],[backers_count]],0)</f>
        <v>163.57142857142858</v>
      </c>
      <c r="R2706" s="15">
        <f t="shared" si="84"/>
        <v>42787.862430555557</v>
      </c>
      <c r="S2706" s="15">
        <f t="shared" si="85"/>
        <v>42830.820763888885</v>
      </c>
      <c r="T2706">
        <f>YEAR(Table1[[#This Row],[Date Created Conversion]])</f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8">
        <f>ROUND(Table1[[#This Row],[pledged]]/Table1[[#This Row],[goal]],2)</f>
        <v>0.11</v>
      </c>
      <c r="Q2707" s="10">
        <f>IFERROR(Table1[[#This Row],[pledged]]/Table1[[#This Row],[backers_count]],0)</f>
        <v>217.375</v>
      </c>
      <c r="R2707" s="15">
        <f t="shared" si="84"/>
        <v>42773.916180555556</v>
      </c>
      <c r="S2707" s="15">
        <f t="shared" si="85"/>
        <v>42818.874513888892</v>
      </c>
      <c r="T2707">
        <f>YEAR(Table1[[#This Row],[Date Created Conversion]])</f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8">
        <f>ROUND(Table1[[#This Row],[pledged]]/Table1[[#This Row],[goal]],2)</f>
        <v>1.1200000000000001</v>
      </c>
      <c r="Q2708" s="10">
        <f>IFERROR(Table1[[#This Row],[pledged]]/Table1[[#This Row],[backers_count]],0)</f>
        <v>149.44486692015209</v>
      </c>
      <c r="R2708" s="15">
        <f t="shared" si="84"/>
        <v>41899.294942129629</v>
      </c>
      <c r="S2708" s="15">
        <f t="shared" si="85"/>
        <v>41928.290972222225</v>
      </c>
      <c r="T2708">
        <f>YEAR(Table1[[#This Row],[Date Created Conversion]])</f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8">
        <f>ROUND(Table1[[#This Row],[pledged]]/Table1[[#This Row],[goal]],2)</f>
        <v>3.51</v>
      </c>
      <c r="Q2709" s="10">
        <f>IFERROR(Table1[[#This Row],[pledged]]/Table1[[#This Row],[backers_count]],0)</f>
        <v>71.237487309644663</v>
      </c>
      <c r="R2709" s="15">
        <f t="shared" si="84"/>
        <v>41391.782905092594</v>
      </c>
      <c r="S2709" s="15">
        <f t="shared" si="85"/>
        <v>41421.290972222225</v>
      </c>
      <c r="T2709">
        <f>YEAR(Table1[[#This Row],[Date Created Conversion]])</f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8">
        <f>ROUND(Table1[[#This Row],[pledged]]/Table1[[#This Row],[goal]],2)</f>
        <v>2.33</v>
      </c>
      <c r="Q2710" s="10">
        <f>IFERROR(Table1[[#This Row],[pledged]]/Table1[[#This Row],[backers_count]],0)</f>
        <v>44.464318398474738</v>
      </c>
      <c r="R2710" s="15">
        <f t="shared" si="84"/>
        <v>42512.698217592595</v>
      </c>
      <c r="S2710" s="15">
        <f t="shared" si="85"/>
        <v>42572.698217592595</v>
      </c>
      <c r="T2710">
        <f>YEAR(Table1[[#This Row],[Date Created Conversion]])</f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8">
        <f>ROUND(Table1[[#This Row],[pledged]]/Table1[[#This Row],[goal]],2)</f>
        <v>1.02</v>
      </c>
      <c r="Q2711" s="10">
        <f>IFERROR(Table1[[#This Row],[pledged]]/Table1[[#This Row],[backers_count]],0)</f>
        <v>164.94480519480518</v>
      </c>
      <c r="R2711" s="15">
        <f t="shared" si="84"/>
        <v>42612.149780092594</v>
      </c>
      <c r="S2711" s="15">
        <f t="shared" si="85"/>
        <v>42647.165972222225</v>
      </c>
      <c r="T2711">
        <f>YEAR(Table1[[#This Row],[Date Created Conversion]])</f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8">
        <f>ROUND(Table1[[#This Row],[pledged]]/Table1[[#This Row],[goal]],2)</f>
        <v>1.54</v>
      </c>
      <c r="Q2712" s="10">
        <f>IFERROR(Table1[[#This Row],[pledged]]/Table1[[#This Row],[backers_count]],0)</f>
        <v>84.871516544117654</v>
      </c>
      <c r="R2712" s="15">
        <f t="shared" si="84"/>
        <v>41828.229490740741</v>
      </c>
      <c r="S2712" s="15">
        <f t="shared" si="85"/>
        <v>41860.083333333336</v>
      </c>
      <c r="T2712">
        <f>YEAR(Table1[[#This Row],[Date Created Conversion]])</f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8">
        <f>ROUND(Table1[[#This Row],[pledged]]/Table1[[#This Row],[goal]],2)</f>
        <v>1.01</v>
      </c>
      <c r="Q2713" s="10">
        <f>IFERROR(Table1[[#This Row],[pledged]]/Table1[[#This Row],[backers_count]],0)</f>
        <v>53.945205479452056</v>
      </c>
      <c r="R2713" s="15">
        <f t="shared" si="84"/>
        <v>41780.745254629634</v>
      </c>
      <c r="S2713" s="15">
        <f t="shared" si="85"/>
        <v>41810.917361111111</v>
      </c>
      <c r="T2713">
        <f>YEAR(Table1[[#This Row],[Date Created Conversion]])</f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8">
        <f>ROUND(Table1[[#This Row],[pledged]]/Table1[[#This Row],[goal]],2)</f>
        <v>1.31</v>
      </c>
      <c r="Q2714" s="10">
        <f>IFERROR(Table1[[#This Row],[pledged]]/Table1[[#This Row],[backers_count]],0)</f>
        <v>50.531468531468533</v>
      </c>
      <c r="R2714" s="15">
        <f t="shared" si="84"/>
        <v>41432.062037037038</v>
      </c>
      <c r="S2714" s="15">
        <f t="shared" si="85"/>
        <v>41468.75</v>
      </c>
      <c r="T2714">
        <f>YEAR(Table1[[#This Row],[Date Created Conversion]])</f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8">
        <f>ROUND(Table1[[#This Row],[pledged]]/Table1[[#This Row],[goal]],2)</f>
        <v>1.02</v>
      </c>
      <c r="Q2715" s="10">
        <f>IFERROR(Table1[[#This Row],[pledged]]/Table1[[#This Row],[backers_count]],0)</f>
        <v>108.00140845070422</v>
      </c>
      <c r="R2715" s="15">
        <f t="shared" si="84"/>
        <v>42322.653749999998</v>
      </c>
      <c r="S2715" s="15">
        <f t="shared" si="85"/>
        <v>42362.653749999998</v>
      </c>
      <c r="T2715">
        <f>YEAR(Table1[[#This Row],[Date Created Conversion]])</f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8">
        <f>ROUND(Table1[[#This Row],[pledged]]/Table1[[#This Row],[goal]],2)</f>
        <v>1.1599999999999999</v>
      </c>
      <c r="Q2716" s="10">
        <f>IFERROR(Table1[[#This Row],[pledged]]/Table1[[#This Row],[backers_count]],0)</f>
        <v>95.373770491803285</v>
      </c>
      <c r="R2716" s="15">
        <f t="shared" si="84"/>
        <v>42629.655046296291</v>
      </c>
      <c r="S2716" s="15">
        <f t="shared" si="85"/>
        <v>42657.958333333328</v>
      </c>
      <c r="T2716">
        <f>YEAR(Table1[[#This Row],[Date Created Conversion]])</f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8">
        <f>ROUND(Table1[[#This Row],[pledged]]/Table1[[#This Row],[goal]],2)</f>
        <v>2.65</v>
      </c>
      <c r="Q2717" s="10">
        <f>IFERROR(Table1[[#This Row],[pledged]]/Table1[[#This Row],[backers_count]],0)</f>
        <v>57.631016333938291</v>
      </c>
      <c r="R2717" s="15">
        <f t="shared" si="84"/>
        <v>42387.398472222223</v>
      </c>
      <c r="S2717" s="15">
        <f t="shared" si="85"/>
        <v>42421.398472222223</v>
      </c>
      <c r="T2717">
        <f>YEAR(Table1[[#This Row],[Date Created Conversion]])</f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8">
        <f>ROUND(Table1[[#This Row],[pledged]]/Table1[[#This Row],[goal]],2)</f>
        <v>1.2</v>
      </c>
      <c r="Q2718" s="10">
        <f>IFERROR(Table1[[#This Row],[pledged]]/Table1[[#This Row],[backers_count]],0)</f>
        <v>64.160481283422456</v>
      </c>
      <c r="R2718" s="15">
        <f t="shared" si="84"/>
        <v>42255.333252314813</v>
      </c>
      <c r="S2718" s="15">
        <f t="shared" si="85"/>
        <v>42285.333252314813</v>
      </c>
      <c r="T2718">
        <f>YEAR(Table1[[#This Row],[Date Created Conversion]])</f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8">
        <f>ROUND(Table1[[#This Row],[pledged]]/Table1[[#This Row],[goal]],2)</f>
        <v>1.2</v>
      </c>
      <c r="Q2719" s="10">
        <f>IFERROR(Table1[[#This Row],[pledged]]/Table1[[#This Row],[backers_count]],0)</f>
        <v>92.387692307692305</v>
      </c>
      <c r="R2719" s="15">
        <f t="shared" si="84"/>
        <v>41934.914918981485</v>
      </c>
      <c r="S2719" s="15">
        <f t="shared" si="85"/>
        <v>41979.956585648149</v>
      </c>
      <c r="T2719">
        <f>YEAR(Table1[[#This Row],[Date Created Conversion]])</f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8">
        <f>ROUND(Table1[[#This Row],[pledged]]/Table1[[#This Row],[goal]],2)</f>
        <v>1.04</v>
      </c>
      <c r="Q2720" s="10">
        <f>IFERROR(Table1[[#This Row],[pledged]]/Table1[[#This Row],[backers_count]],0)</f>
        <v>125.97972972972973</v>
      </c>
      <c r="R2720" s="15">
        <f t="shared" si="84"/>
        <v>42465.596585648149</v>
      </c>
      <c r="S2720" s="15">
        <f t="shared" si="85"/>
        <v>42493.958333333328</v>
      </c>
      <c r="T2720">
        <f>YEAR(Table1[[#This Row],[Date Created Conversion]])</f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8">
        <f>ROUND(Table1[[#This Row],[pledged]]/Table1[[#This Row],[goal]],2)</f>
        <v>1.0900000000000001</v>
      </c>
      <c r="Q2721" s="10">
        <f>IFERROR(Table1[[#This Row],[pledged]]/Table1[[#This Row],[backers_count]],0)</f>
        <v>94.637681159420296</v>
      </c>
      <c r="R2721" s="15">
        <f t="shared" si="84"/>
        <v>42418.031180555554</v>
      </c>
      <c r="S2721" s="15">
        <f t="shared" si="85"/>
        <v>42477.989513888882</v>
      </c>
      <c r="T2721">
        <f>YEAR(Table1[[#This Row],[Date Created Conversion]])</f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8">
        <f>ROUND(Table1[[#This Row],[pledged]]/Table1[[#This Row],[goal]],2)</f>
        <v>1.18</v>
      </c>
      <c r="Q2722" s="10">
        <f>IFERROR(Table1[[#This Row],[pledged]]/Table1[[#This Row],[backers_count]],0)</f>
        <v>170.69942196531792</v>
      </c>
      <c r="R2722" s="15">
        <f t="shared" si="84"/>
        <v>42655.465891203698</v>
      </c>
      <c r="S2722" s="15">
        <f t="shared" si="85"/>
        <v>42685.507557870369</v>
      </c>
      <c r="T2722">
        <f>YEAR(Table1[[#This Row],[Date Created Conversion]])</f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8">
        <f>ROUND(Table1[[#This Row],[pledged]]/Table1[[#This Row],[goal]],2)</f>
        <v>14.62</v>
      </c>
      <c r="Q2723" s="10">
        <f>IFERROR(Table1[[#This Row],[pledged]]/Table1[[#This Row],[backers_count]],0)</f>
        <v>40.762081784386616</v>
      </c>
      <c r="R2723" s="15">
        <f t="shared" si="84"/>
        <v>41493.543958333335</v>
      </c>
      <c r="S2723" s="15">
        <f t="shared" si="85"/>
        <v>41523.791666666664</v>
      </c>
      <c r="T2723">
        <f>YEAR(Table1[[#This Row],[Date Created Conversion]])</f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8">
        <f>ROUND(Table1[[#This Row],[pledged]]/Table1[[#This Row],[goal]],2)</f>
        <v>2.5299999999999998</v>
      </c>
      <c r="Q2724" s="10">
        <f>IFERROR(Table1[[#This Row],[pledged]]/Table1[[#This Row],[backers_count]],0)</f>
        <v>68.254054054054052</v>
      </c>
      <c r="R2724" s="15">
        <f t="shared" si="84"/>
        <v>42704.857094907406</v>
      </c>
      <c r="S2724" s="15">
        <f t="shared" si="85"/>
        <v>42764.857094907406</v>
      </c>
      <c r="T2724">
        <f>YEAR(Table1[[#This Row],[Date Created Conversion]])</f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8">
        <f>ROUND(Table1[[#This Row],[pledged]]/Table1[[#This Row],[goal]],2)</f>
        <v>1.4</v>
      </c>
      <c r="Q2725" s="10">
        <f>IFERROR(Table1[[#This Row],[pledged]]/Table1[[#This Row],[backers_count]],0)</f>
        <v>95.48863636363636</v>
      </c>
      <c r="R2725" s="15">
        <f t="shared" si="84"/>
        <v>41944.83898148148</v>
      </c>
      <c r="S2725" s="15">
        <f t="shared" si="85"/>
        <v>42004.880648148144</v>
      </c>
      <c r="T2725">
        <f>YEAR(Table1[[#This Row],[Date Created Conversion]])</f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8">
        <f>ROUND(Table1[[#This Row],[pledged]]/Table1[[#This Row],[goal]],2)</f>
        <v>2.97</v>
      </c>
      <c r="Q2726" s="10">
        <f>IFERROR(Table1[[#This Row],[pledged]]/Table1[[#This Row],[backers_count]],0)</f>
        <v>7.1902649656526005</v>
      </c>
      <c r="R2726" s="15">
        <f t="shared" si="84"/>
        <v>42199.32707175926</v>
      </c>
      <c r="S2726" s="15">
        <f t="shared" si="85"/>
        <v>42231.32707175926</v>
      </c>
      <c r="T2726">
        <f>YEAR(Table1[[#This Row],[Date Created Conversion]])</f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8">
        <f>ROUND(Table1[[#This Row],[pledged]]/Table1[[#This Row],[goal]],2)</f>
        <v>1.45</v>
      </c>
      <c r="Q2727" s="10">
        <f>IFERROR(Table1[[#This Row],[pledged]]/Table1[[#This Row],[backers_count]],0)</f>
        <v>511.65486725663715</v>
      </c>
      <c r="R2727" s="15">
        <f t="shared" si="84"/>
        <v>42745.744618055556</v>
      </c>
      <c r="S2727" s="15">
        <f t="shared" si="85"/>
        <v>42795.744618055556</v>
      </c>
      <c r="T2727">
        <f>YEAR(Table1[[#This Row],[Date Created Conversion]])</f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8">
        <f>ROUND(Table1[[#This Row],[pledged]]/Table1[[#This Row],[goal]],2)</f>
        <v>1.06</v>
      </c>
      <c r="Q2728" s="10">
        <f>IFERROR(Table1[[#This Row],[pledged]]/Table1[[#This Row],[backers_count]],0)</f>
        <v>261.74504950495049</v>
      </c>
      <c r="R2728" s="15">
        <f t="shared" si="84"/>
        <v>42452.579988425925</v>
      </c>
      <c r="S2728" s="15">
        <f t="shared" si="85"/>
        <v>42482.579988425925</v>
      </c>
      <c r="T2728">
        <f>YEAR(Table1[[#This Row],[Date Created Conversion]])</f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8">
        <f>ROUND(Table1[[#This Row],[pledged]]/Table1[[#This Row],[goal]],2)</f>
        <v>4.93</v>
      </c>
      <c r="Q2729" s="10">
        <f>IFERROR(Table1[[#This Row],[pledged]]/Table1[[#This Row],[backers_count]],0)</f>
        <v>69.760961810466767</v>
      </c>
      <c r="R2729" s="15">
        <f t="shared" si="84"/>
        <v>42198.676655092597</v>
      </c>
      <c r="S2729" s="15">
        <f t="shared" si="85"/>
        <v>42223.676655092597</v>
      </c>
      <c r="T2729">
        <f>YEAR(Table1[[#This Row],[Date Created Conversion]])</f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8">
        <f>ROUND(Table1[[#This Row],[pledged]]/Table1[[#This Row],[goal]],2)</f>
        <v>2.02</v>
      </c>
      <c r="Q2730" s="10">
        <f>IFERROR(Table1[[#This Row],[pledged]]/Table1[[#This Row],[backers_count]],0)</f>
        <v>77.229591836734699</v>
      </c>
      <c r="R2730" s="15">
        <f t="shared" si="84"/>
        <v>42333.59993055556</v>
      </c>
      <c r="S2730" s="15">
        <f t="shared" si="85"/>
        <v>42368.59993055556</v>
      </c>
      <c r="T2730">
        <f>YEAR(Table1[[#This Row],[Date Created Conversion]])</f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8">
        <f>ROUND(Table1[[#This Row],[pledged]]/Table1[[#This Row],[goal]],2)</f>
        <v>1.04</v>
      </c>
      <c r="Q2731" s="10">
        <f>IFERROR(Table1[[#This Row],[pledged]]/Table1[[#This Row],[backers_count]],0)</f>
        <v>340.56521739130437</v>
      </c>
      <c r="R2731" s="15">
        <f t="shared" si="84"/>
        <v>42095.240706018521</v>
      </c>
      <c r="S2731" s="15">
        <f t="shared" si="85"/>
        <v>42125.240706018521</v>
      </c>
      <c r="T2731">
        <f>YEAR(Table1[[#This Row],[Date Created Conversion]])</f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8">
        <f>ROUND(Table1[[#This Row],[pledged]]/Table1[[#This Row],[goal]],2)</f>
        <v>1.7</v>
      </c>
      <c r="Q2732" s="10">
        <f>IFERROR(Table1[[#This Row],[pledged]]/Table1[[#This Row],[backers_count]],0)</f>
        <v>67.417903225806455</v>
      </c>
      <c r="R2732" s="15">
        <f t="shared" si="84"/>
        <v>41351.541377314818</v>
      </c>
      <c r="S2732" s="15">
        <f t="shared" si="85"/>
        <v>41386.541377314818</v>
      </c>
      <c r="T2732">
        <f>YEAR(Table1[[#This Row],[Date Created Conversion]])</f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8">
        <f>ROUND(Table1[[#This Row],[pledged]]/Table1[[#This Row],[goal]],2)</f>
        <v>1.04</v>
      </c>
      <c r="Q2733" s="10">
        <f>IFERROR(Table1[[#This Row],[pledged]]/Table1[[#This Row],[backers_count]],0)</f>
        <v>845.70270270270271</v>
      </c>
      <c r="R2733" s="15">
        <f t="shared" si="84"/>
        <v>41872.525717592594</v>
      </c>
      <c r="S2733" s="15">
        <f t="shared" si="85"/>
        <v>41930.166666666664</v>
      </c>
      <c r="T2733">
        <f>YEAR(Table1[[#This Row],[Date Created Conversion]])</f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8">
        <f>ROUND(Table1[[#This Row],[pledged]]/Table1[[#This Row],[goal]],2)</f>
        <v>1.18</v>
      </c>
      <c r="Q2734" s="10">
        <f>IFERROR(Table1[[#This Row],[pledged]]/Table1[[#This Row],[backers_count]],0)</f>
        <v>97.191780821917803</v>
      </c>
      <c r="R2734" s="15">
        <f t="shared" si="84"/>
        <v>41389.808194444442</v>
      </c>
      <c r="S2734" s="15">
        <f t="shared" si="85"/>
        <v>41422</v>
      </c>
      <c r="T2734">
        <f>YEAR(Table1[[#This Row],[Date Created Conversion]])</f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8">
        <f>ROUND(Table1[[#This Row],[pledged]]/Table1[[#This Row],[goal]],2)</f>
        <v>1.08</v>
      </c>
      <c r="Q2735" s="10">
        <f>IFERROR(Table1[[#This Row],[pledged]]/Table1[[#This Row],[backers_count]],0)</f>
        <v>451.84033613445376</v>
      </c>
      <c r="R2735" s="15">
        <f t="shared" si="84"/>
        <v>42044.272847222222</v>
      </c>
      <c r="S2735" s="15">
        <f t="shared" si="85"/>
        <v>42104.231180555551</v>
      </c>
      <c r="T2735">
        <f>YEAR(Table1[[#This Row],[Date Created Conversion]])</f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8">
        <f>ROUND(Table1[[#This Row],[pledged]]/Table1[[#This Row],[goal]],2)</f>
        <v>22603</v>
      </c>
      <c r="Q2736" s="10">
        <f>IFERROR(Table1[[#This Row],[pledged]]/Table1[[#This Row],[backers_count]],0)</f>
        <v>138.66871165644173</v>
      </c>
      <c r="R2736" s="15">
        <f t="shared" si="84"/>
        <v>42626.668888888889</v>
      </c>
      <c r="S2736" s="15">
        <f t="shared" si="85"/>
        <v>42656.915972222225</v>
      </c>
      <c r="T2736">
        <f>YEAR(Table1[[#This Row],[Date Created Conversion]])</f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8">
        <f>ROUND(Table1[[#This Row],[pledged]]/Table1[[#This Row],[goal]],2)</f>
        <v>9.7799999999999994</v>
      </c>
      <c r="Q2737" s="10">
        <f>IFERROR(Table1[[#This Row],[pledged]]/Table1[[#This Row],[backers_count]],0)</f>
        <v>21.640147492625371</v>
      </c>
      <c r="R2737" s="15">
        <f t="shared" si="84"/>
        <v>41316.120949074073</v>
      </c>
      <c r="S2737" s="15">
        <f t="shared" si="85"/>
        <v>41346.833333333336</v>
      </c>
      <c r="T2737">
        <f>YEAR(Table1[[#This Row],[Date Created Conversion]])</f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8">
        <f>ROUND(Table1[[#This Row],[pledged]]/Table1[[#This Row],[goal]],2)</f>
        <v>1.23</v>
      </c>
      <c r="Q2738" s="10">
        <f>IFERROR(Table1[[#This Row],[pledged]]/Table1[[#This Row],[backers_count]],0)</f>
        <v>169.51724137931035</v>
      </c>
      <c r="R2738" s="15">
        <f t="shared" si="84"/>
        <v>41722.666354166664</v>
      </c>
      <c r="S2738" s="15">
        <f t="shared" si="85"/>
        <v>41752.666354166664</v>
      </c>
      <c r="T2738">
        <f>YEAR(Table1[[#This Row],[Date Created Conversion]])</f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8">
        <f>ROUND(Table1[[#This Row],[pledged]]/Table1[[#This Row],[goal]],2)</f>
        <v>2.46</v>
      </c>
      <c r="Q2739" s="10">
        <f>IFERROR(Table1[[#This Row],[pledged]]/Table1[[#This Row],[backers_count]],0)</f>
        <v>161.88210526315791</v>
      </c>
      <c r="R2739" s="15">
        <f t="shared" si="84"/>
        <v>41611.917673611111</v>
      </c>
      <c r="S2739" s="15">
        <f t="shared" si="85"/>
        <v>41654.791666666664</v>
      </c>
      <c r="T2739">
        <f>YEAR(Table1[[#This Row],[Date Created Conversion]])</f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8">
        <f>ROUND(Table1[[#This Row],[pledged]]/Table1[[#This Row],[goal]],2)</f>
        <v>1.48</v>
      </c>
      <c r="Q2740" s="10">
        <f>IFERROR(Table1[[#This Row],[pledged]]/Table1[[#This Row],[backers_count]],0)</f>
        <v>493.13333333333333</v>
      </c>
      <c r="R2740" s="15">
        <f t="shared" si="84"/>
        <v>42620.143564814818</v>
      </c>
      <c r="S2740" s="15">
        <f t="shared" si="85"/>
        <v>42680.143564814818</v>
      </c>
      <c r="T2740">
        <f>YEAR(Table1[[#This Row],[Date Created Conversion]])</f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8">
        <f>ROUND(Table1[[#This Row],[pledged]]/Table1[[#This Row],[goal]],2)</f>
        <v>3.84</v>
      </c>
      <c r="Q2741" s="10">
        <f>IFERROR(Table1[[#This Row],[pledged]]/Table1[[#This Row],[backers_count]],0)</f>
        <v>22.120418848167539</v>
      </c>
      <c r="R2741" s="15">
        <f t="shared" si="84"/>
        <v>41719.887928240743</v>
      </c>
      <c r="S2741" s="15">
        <f t="shared" si="85"/>
        <v>41764.887928240743</v>
      </c>
      <c r="T2741">
        <f>YEAR(Table1[[#This Row],[Date Created Conversion]])</f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8">
        <f>ROUND(Table1[[#This Row],[pledged]]/Table1[[#This Row],[goal]],2)</f>
        <v>1.03</v>
      </c>
      <c r="Q2742" s="10">
        <f>IFERROR(Table1[[#This Row],[pledged]]/Table1[[#This Row],[backers_count]],0)</f>
        <v>18.235294117647058</v>
      </c>
      <c r="R2742" s="15">
        <f t="shared" si="84"/>
        <v>42045.031851851847</v>
      </c>
      <c r="S2742" s="15">
        <f t="shared" si="85"/>
        <v>42074.99018518519</v>
      </c>
      <c r="T2742">
        <f>YEAR(Table1[[#This Row],[Date Created Conversion]])</f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8">
        <f>ROUND(Table1[[#This Row],[pledged]]/Table1[[#This Row],[goal]],2)</f>
        <v>0</v>
      </c>
      <c r="Q2743" s="10">
        <f>IFERROR(Table1[[#This Row],[pledged]]/Table1[[#This Row],[backers_count]],0)</f>
        <v>8.75</v>
      </c>
      <c r="R2743" s="15">
        <f t="shared" si="84"/>
        <v>41911.657430555555</v>
      </c>
      <c r="S2743" s="15">
        <f t="shared" si="85"/>
        <v>41932.088194444441</v>
      </c>
      <c r="T2743">
        <f>YEAR(Table1[[#This Row],[Date Created Conversion]])</f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8">
        <f>ROUND(Table1[[#This Row],[pledged]]/Table1[[#This Row],[goal]],2)</f>
        <v>0.28999999999999998</v>
      </c>
      <c r="Q2744" s="10">
        <f>IFERROR(Table1[[#This Row],[pledged]]/Table1[[#This Row],[backers_count]],0)</f>
        <v>40.611111111111114</v>
      </c>
      <c r="R2744" s="15">
        <f t="shared" si="84"/>
        <v>41030.719756944447</v>
      </c>
      <c r="S2744" s="15">
        <f t="shared" si="85"/>
        <v>41044.719756944447</v>
      </c>
      <c r="T2744">
        <f>YEAR(Table1[[#This Row],[Date Created Conversion]])</f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8">
        <f>ROUND(Table1[[#This Row],[pledged]]/Table1[[#This Row],[goal]],2)</f>
        <v>0</v>
      </c>
      <c r="Q2745" s="10">
        <f>IFERROR(Table1[[#This Row],[pledged]]/Table1[[#This Row],[backers_count]],0)</f>
        <v>0</v>
      </c>
      <c r="R2745" s="15">
        <f t="shared" si="84"/>
        <v>42632.328784722224</v>
      </c>
      <c r="S2745" s="15">
        <f t="shared" si="85"/>
        <v>42662.328784722224</v>
      </c>
      <c r="T2745">
        <f>YEAR(Table1[[#This Row],[Date Created Conversion]])</f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8">
        <f>ROUND(Table1[[#This Row],[pledged]]/Table1[[#This Row],[goal]],2)</f>
        <v>0.05</v>
      </c>
      <c r="Q2746" s="10">
        <f>IFERROR(Table1[[#This Row],[pledged]]/Table1[[#This Row],[backers_count]],0)</f>
        <v>37.954545454545453</v>
      </c>
      <c r="R2746" s="15">
        <f t="shared" si="84"/>
        <v>40938.062476851854</v>
      </c>
      <c r="S2746" s="15">
        <f t="shared" si="85"/>
        <v>40968.062476851854</v>
      </c>
      <c r="T2746">
        <f>YEAR(Table1[[#This Row],[Date Created Conversion]])</f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8">
        <f>ROUND(Table1[[#This Row],[pledged]]/Table1[[#This Row],[goal]],2)</f>
        <v>0.22</v>
      </c>
      <c r="Q2747" s="10">
        <f>IFERROR(Table1[[#This Row],[pledged]]/Table1[[#This Row],[backers_count]],0)</f>
        <v>35.734693877551024</v>
      </c>
      <c r="R2747" s="15">
        <f t="shared" si="84"/>
        <v>41044.988055555557</v>
      </c>
      <c r="S2747" s="15">
        <f t="shared" si="85"/>
        <v>41104.988055555557</v>
      </c>
      <c r="T2747">
        <f>YEAR(Table1[[#This Row],[Date Created Conversion]])</f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8">
        <f>ROUND(Table1[[#This Row],[pledged]]/Table1[[#This Row],[goal]],2)</f>
        <v>0.27</v>
      </c>
      <c r="Q2748" s="10">
        <f>IFERROR(Table1[[#This Row],[pledged]]/Table1[[#This Row],[backers_count]],0)</f>
        <v>42.157894736842103</v>
      </c>
      <c r="R2748" s="15">
        <f t="shared" si="84"/>
        <v>41850.781377314815</v>
      </c>
      <c r="S2748" s="15">
        <f t="shared" si="85"/>
        <v>41880.781377314815</v>
      </c>
      <c r="T2748">
        <f>YEAR(Table1[[#This Row],[Date Created Conversion]])</f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8">
        <f>ROUND(Table1[[#This Row],[pledged]]/Table1[[#This Row],[goal]],2)</f>
        <v>0.28000000000000003</v>
      </c>
      <c r="Q2749" s="10">
        <f>IFERROR(Table1[[#This Row],[pledged]]/Table1[[#This Row],[backers_count]],0)</f>
        <v>35</v>
      </c>
      <c r="R2749" s="15">
        <f t="shared" si="84"/>
        <v>41044.64811342593</v>
      </c>
      <c r="S2749" s="15">
        <f t="shared" si="85"/>
        <v>41076.131944444445</v>
      </c>
      <c r="T2749">
        <f>YEAR(Table1[[#This Row],[Date Created Conversion]])</f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8">
        <f>ROUND(Table1[[#This Row],[pledged]]/Table1[[#This Row],[goal]],2)</f>
        <v>0.01</v>
      </c>
      <c r="Q2750" s="10">
        <f>IFERROR(Table1[[#This Row],[pledged]]/Table1[[#This Row],[backers_count]],0)</f>
        <v>13.25</v>
      </c>
      <c r="R2750" s="15">
        <f t="shared" si="84"/>
        <v>42585.7106712963</v>
      </c>
      <c r="S2750" s="15">
        <f t="shared" si="85"/>
        <v>42615.7106712963</v>
      </c>
      <c r="T2750">
        <f>YEAR(Table1[[#This Row],[Date Created Conversion]])</f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8">
        <f>ROUND(Table1[[#This Row],[pledged]]/Table1[[#This Row],[goal]],2)</f>
        <v>0.01</v>
      </c>
      <c r="Q2751" s="10">
        <f>IFERROR(Table1[[#This Row],[pledged]]/Table1[[#This Row],[backers_count]],0)</f>
        <v>55</v>
      </c>
      <c r="R2751" s="15">
        <f t="shared" si="84"/>
        <v>42068.799039351856</v>
      </c>
      <c r="S2751" s="15">
        <f t="shared" si="85"/>
        <v>42098.757372685184</v>
      </c>
      <c r="T2751">
        <f>YEAR(Table1[[#This Row],[Date Created Conversion]])</f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8">
        <f>ROUND(Table1[[#This Row],[pledged]]/Table1[[#This Row],[goal]],2)</f>
        <v>0</v>
      </c>
      <c r="Q2752" s="10">
        <f>IFERROR(Table1[[#This Row],[pledged]]/Table1[[#This Row],[backers_count]],0)</f>
        <v>0</v>
      </c>
      <c r="R2752" s="15">
        <f t="shared" si="84"/>
        <v>41078.899826388886</v>
      </c>
      <c r="S2752" s="15">
        <f t="shared" si="85"/>
        <v>41090.833333333336</v>
      </c>
      <c r="T2752">
        <f>YEAR(Table1[[#This Row],[Date Created Conversion]])</f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8">
        <f>ROUND(Table1[[#This Row],[pledged]]/Table1[[#This Row],[goal]],2)</f>
        <v>0</v>
      </c>
      <c r="Q2753" s="10">
        <f>IFERROR(Table1[[#This Row],[pledged]]/Table1[[#This Row],[backers_count]],0)</f>
        <v>0</v>
      </c>
      <c r="R2753" s="15">
        <f t="shared" si="84"/>
        <v>41747.887060185189</v>
      </c>
      <c r="S2753" s="15">
        <f t="shared" si="85"/>
        <v>41807.887060185189</v>
      </c>
      <c r="T2753">
        <f>YEAR(Table1[[#This Row],[Date Created Conversion]])</f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8">
        <f>ROUND(Table1[[#This Row],[pledged]]/Table1[[#This Row],[goal]],2)</f>
        <v>0.11</v>
      </c>
      <c r="Q2754" s="10">
        <f>IFERROR(Table1[[#This Row],[pledged]]/Table1[[#This Row],[backers_count]],0)</f>
        <v>39.285714285714285</v>
      </c>
      <c r="R2754" s="15">
        <f t="shared" ref="R2754:R2817" si="86">(((J2754/60)/60)/24)+DATE(1970,1,1)</f>
        <v>40855.765092592592</v>
      </c>
      <c r="S2754" s="15">
        <f t="shared" ref="S2754:S2817" si="87">(((I2754/60)/60)/24)+DATE(1970,1,1)</f>
        <v>40895.765092592592</v>
      </c>
      <c r="T2754">
        <f>YEAR(Table1[[#This Row],[Date Created Conversion]])</f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8">
        <f>ROUND(Table1[[#This Row],[pledged]]/Table1[[#This Row],[goal]],2)</f>
        <v>0.19</v>
      </c>
      <c r="Q2755" s="10">
        <f>IFERROR(Table1[[#This Row],[pledged]]/Table1[[#This Row],[backers_count]],0)</f>
        <v>47.5</v>
      </c>
      <c r="R2755" s="15">
        <f t="shared" si="86"/>
        <v>41117.900729166664</v>
      </c>
      <c r="S2755" s="15">
        <f t="shared" si="87"/>
        <v>41147.900729166664</v>
      </c>
      <c r="T2755">
        <f>YEAR(Table1[[#This Row],[Date Created Conversion]])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8">
        <f>ROUND(Table1[[#This Row],[pledged]]/Table1[[#This Row],[goal]],2)</f>
        <v>0</v>
      </c>
      <c r="Q2756" s="10">
        <f>IFERROR(Table1[[#This Row],[pledged]]/Table1[[#This Row],[backers_count]],0)</f>
        <v>0</v>
      </c>
      <c r="R2756" s="15">
        <f t="shared" si="86"/>
        <v>41863.636006944449</v>
      </c>
      <c r="S2756" s="15">
        <f t="shared" si="87"/>
        <v>41893.636006944449</v>
      </c>
      <c r="T2756">
        <f>YEAR(Table1[[#This Row],[Date Created Conversion]])</f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8">
        <f>ROUND(Table1[[#This Row],[pledged]]/Table1[[#This Row],[goal]],2)</f>
        <v>0.52</v>
      </c>
      <c r="Q2757" s="10">
        <f>IFERROR(Table1[[#This Row],[pledged]]/Table1[[#This Row],[backers_count]],0)</f>
        <v>17.333333333333332</v>
      </c>
      <c r="R2757" s="15">
        <f t="shared" si="86"/>
        <v>42072.790821759263</v>
      </c>
      <c r="S2757" s="15">
        <f t="shared" si="87"/>
        <v>42102.790821759263</v>
      </c>
      <c r="T2757">
        <f>YEAR(Table1[[#This Row],[Date Created Conversion]])</f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8">
        <f>ROUND(Table1[[#This Row],[pledged]]/Table1[[#This Row],[goal]],2)</f>
        <v>0.1</v>
      </c>
      <c r="Q2758" s="10">
        <f>IFERROR(Table1[[#This Row],[pledged]]/Table1[[#This Row],[backers_count]],0)</f>
        <v>31.757575757575758</v>
      </c>
      <c r="R2758" s="15">
        <f t="shared" si="86"/>
        <v>41620.90047453704</v>
      </c>
      <c r="S2758" s="15">
        <f t="shared" si="87"/>
        <v>41650.90047453704</v>
      </c>
      <c r="T2758">
        <f>YEAR(Table1[[#This Row],[Date Created Conversion]])</f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8">
        <f>ROUND(Table1[[#This Row],[pledged]]/Table1[[#This Row],[goal]],2)</f>
        <v>0.01</v>
      </c>
      <c r="Q2759" s="10">
        <f>IFERROR(Table1[[#This Row],[pledged]]/Table1[[#This Row],[backers_count]],0)</f>
        <v>5</v>
      </c>
      <c r="R2759" s="15">
        <f t="shared" si="86"/>
        <v>42573.65662037037</v>
      </c>
      <c r="S2759" s="15">
        <f t="shared" si="87"/>
        <v>42588.65662037037</v>
      </c>
      <c r="T2759">
        <f>YEAR(Table1[[#This Row],[Date Created Conversion]])</f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8">
        <f>ROUND(Table1[[#This Row],[pledged]]/Table1[[#This Row],[goal]],2)</f>
        <v>0.12</v>
      </c>
      <c r="Q2760" s="10">
        <f>IFERROR(Table1[[#This Row],[pledged]]/Table1[[#This Row],[backers_count]],0)</f>
        <v>39</v>
      </c>
      <c r="R2760" s="15">
        <f t="shared" si="86"/>
        <v>42639.441932870366</v>
      </c>
      <c r="S2760" s="15">
        <f t="shared" si="87"/>
        <v>42653.441932870366</v>
      </c>
      <c r="T2760">
        <f>YEAR(Table1[[#This Row],[Date Created Conversion]])</f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8">
        <f>ROUND(Table1[[#This Row],[pledged]]/Table1[[#This Row],[goal]],2)</f>
        <v>0.11</v>
      </c>
      <c r="Q2761" s="10">
        <f>IFERROR(Table1[[#This Row],[pledged]]/Table1[[#This Row],[backers_count]],0)</f>
        <v>52.5</v>
      </c>
      <c r="R2761" s="15">
        <f t="shared" si="86"/>
        <v>42524.36650462963</v>
      </c>
      <c r="S2761" s="15">
        <f t="shared" si="87"/>
        <v>42567.36650462963</v>
      </c>
      <c r="T2761">
        <f>YEAR(Table1[[#This Row],[Date Created Conversion]])</f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8">
        <f>ROUND(Table1[[#This Row],[pledged]]/Table1[[#This Row],[goal]],2)</f>
        <v>0</v>
      </c>
      <c r="Q2762" s="10">
        <f>IFERROR(Table1[[#This Row],[pledged]]/Table1[[#This Row],[backers_count]],0)</f>
        <v>0</v>
      </c>
      <c r="R2762" s="15">
        <f t="shared" si="86"/>
        <v>41415.461319444446</v>
      </c>
      <c r="S2762" s="15">
        <f t="shared" si="87"/>
        <v>41445.461319444446</v>
      </c>
      <c r="T2762">
        <f>YEAR(Table1[[#This Row],[Date Created Conversion]])</f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8">
        <f>ROUND(Table1[[#This Row],[pledged]]/Table1[[#This Row],[goal]],2)</f>
        <v>0.01</v>
      </c>
      <c r="Q2763" s="10">
        <f>IFERROR(Table1[[#This Row],[pledged]]/Table1[[#This Row],[backers_count]],0)</f>
        <v>9</v>
      </c>
      <c r="R2763" s="15">
        <f t="shared" si="86"/>
        <v>41247.063576388886</v>
      </c>
      <c r="S2763" s="15">
        <f t="shared" si="87"/>
        <v>41277.063576388886</v>
      </c>
      <c r="T2763">
        <f>YEAR(Table1[[#This Row],[Date Created Conversion]])</f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8">
        <f>ROUND(Table1[[#This Row],[pledged]]/Table1[[#This Row],[goal]],2)</f>
        <v>0.01</v>
      </c>
      <c r="Q2764" s="10">
        <f>IFERROR(Table1[[#This Row],[pledged]]/Table1[[#This Row],[backers_count]],0)</f>
        <v>25</v>
      </c>
      <c r="R2764" s="15">
        <f t="shared" si="86"/>
        <v>40927.036979166667</v>
      </c>
      <c r="S2764" s="15">
        <f t="shared" si="87"/>
        <v>40986.995312500003</v>
      </c>
      <c r="T2764">
        <f>YEAR(Table1[[#This Row],[Date Created Conversion]])</f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8">
        <f>ROUND(Table1[[#This Row],[pledged]]/Table1[[#This Row],[goal]],2)</f>
        <v>0</v>
      </c>
      <c r="Q2765" s="10">
        <f>IFERROR(Table1[[#This Row],[pledged]]/Table1[[#This Row],[backers_count]],0)</f>
        <v>30</v>
      </c>
      <c r="R2765" s="15">
        <f t="shared" si="86"/>
        <v>41373.579675925925</v>
      </c>
      <c r="S2765" s="15">
        <f t="shared" si="87"/>
        <v>41418.579675925925</v>
      </c>
      <c r="T2765">
        <f>YEAR(Table1[[#This Row],[Date Created Conversion]])</f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8">
        <f>ROUND(Table1[[#This Row],[pledged]]/Table1[[#This Row],[goal]],2)</f>
        <v>0.01</v>
      </c>
      <c r="Q2766" s="10">
        <f>IFERROR(Table1[[#This Row],[pledged]]/Table1[[#This Row],[backers_count]],0)</f>
        <v>11.25</v>
      </c>
      <c r="R2766" s="15">
        <f t="shared" si="86"/>
        <v>41030.292025462964</v>
      </c>
      <c r="S2766" s="15">
        <f t="shared" si="87"/>
        <v>41059.791666666664</v>
      </c>
      <c r="T2766">
        <f>YEAR(Table1[[#This Row],[Date Created Conversion]])</f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8">
        <f>ROUND(Table1[[#This Row],[pledged]]/Table1[[#This Row],[goal]],2)</f>
        <v>0</v>
      </c>
      <c r="Q2767" s="10">
        <f>IFERROR(Table1[[#This Row],[pledged]]/Table1[[#This Row],[backers_count]],0)</f>
        <v>0</v>
      </c>
      <c r="R2767" s="15">
        <f t="shared" si="86"/>
        <v>41194.579027777778</v>
      </c>
      <c r="S2767" s="15">
        <f t="shared" si="87"/>
        <v>41210.579027777778</v>
      </c>
      <c r="T2767">
        <f>YEAR(Table1[[#This Row],[Date Created Conversion]])</f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8">
        <f>ROUND(Table1[[#This Row],[pledged]]/Table1[[#This Row],[goal]],2)</f>
        <v>0.02</v>
      </c>
      <c r="Q2768" s="10">
        <f>IFERROR(Table1[[#This Row],[pledged]]/Table1[[#This Row],[backers_count]],0)</f>
        <v>25</v>
      </c>
      <c r="R2768" s="15">
        <f t="shared" si="86"/>
        <v>40736.668032407404</v>
      </c>
      <c r="S2768" s="15">
        <f t="shared" si="87"/>
        <v>40766.668032407404</v>
      </c>
      <c r="T2768">
        <f>YEAR(Table1[[#This Row],[Date Created Conversion]])</f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8">
        <f>ROUND(Table1[[#This Row],[pledged]]/Table1[[#This Row],[goal]],2)</f>
        <v>0.01</v>
      </c>
      <c r="Q2769" s="10">
        <f>IFERROR(Table1[[#This Row],[pledged]]/Table1[[#This Row],[backers_count]],0)</f>
        <v>11.333333333333334</v>
      </c>
      <c r="R2769" s="15">
        <f t="shared" si="86"/>
        <v>42172.958912037036</v>
      </c>
      <c r="S2769" s="15">
        <f t="shared" si="87"/>
        <v>42232.958912037036</v>
      </c>
      <c r="T2769">
        <f>YEAR(Table1[[#This Row],[Date Created Conversion]])</f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8">
        <f>ROUND(Table1[[#This Row],[pledged]]/Table1[[#This Row],[goal]],2)</f>
        <v>0.14000000000000001</v>
      </c>
      <c r="Q2770" s="10">
        <f>IFERROR(Table1[[#This Row],[pledged]]/Table1[[#This Row],[backers_count]],0)</f>
        <v>29.470588235294116</v>
      </c>
      <c r="R2770" s="15">
        <f t="shared" si="86"/>
        <v>40967.614849537036</v>
      </c>
      <c r="S2770" s="15">
        <f t="shared" si="87"/>
        <v>40997.573182870372</v>
      </c>
      <c r="T2770">
        <f>YEAR(Table1[[#This Row],[Date Created Conversion]])</f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8">
        <f>ROUND(Table1[[#This Row],[pledged]]/Table1[[#This Row],[goal]],2)</f>
        <v>0</v>
      </c>
      <c r="Q2771" s="10">
        <f>IFERROR(Table1[[#This Row],[pledged]]/Table1[[#This Row],[backers_count]],0)</f>
        <v>1</v>
      </c>
      <c r="R2771" s="15">
        <f t="shared" si="86"/>
        <v>41745.826273148145</v>
      </c>
      <c r="S2771" s="15">
        <f t="shared" si="87"/>
        <v>41795.826273148145</v>
      </c>
      <c r="T2771">
        <f>YEAR(Table1[[#This Row],[Date Created Conversion]])</f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8">
        <f>ROUND(Table1[[#This Row],[pledged]]/Table1[[#This Row],[goal]],2)</f>
        <v>0.1</v>
      </c>
      <c r="Q2772" s="10">
        <f>IFERROR(Table1[[#This Row],[pledged]]/Table1[[#This Row],[backers_count]],0)</f>
        <v>63.098484848484851</v>
      </c>
      <c r="R2772" s="15">
        <f t="shared" si="86"/>
        <v>41686.705208333333</v>
      </c>
      <c r="S2772" s="15">
        <f t="shared" si="87"/>
        <v>41716.663541666669</v>
      </c>
      <c r="T2772">
        <f>YEAR(Table1[[#This Row],[Date Created Conversion]])</f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8">
        <f>ROUND(Table1[[#This Row],[pledged]]/Table1[[#This Row],[goal]],2)</f>
        <v>0</v>
      </c>
      <c r="Q2773" s="10">
        <f>IFERROR(Table1[[#This Row],[pledged]]/Table1[[#This Row],[backers_count]],0)</f>
        <v>0</v>
      </c>
      <c r="R2773" s="15">
        <f t="shared" si="86"/>
        <v>41257.531712962962</v>
      </c>
      <c r="S2773" s="15">
        <f t="shared" si="87"/>
        <v>41306.708333333336</v>
      </c>
      <c r="T2773">
        <f>YEAR(Table1[[#This Row],[Date Created Conversion]])</f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8">
        <f>ROUND(Table1[[#This Row],[pledged]]/Table1[[#This Row],[goal]],2)</f>
        <v>0</v>
      </c>
      <c r="Q2774" s="10">
        <f>IFERROR(Table1[[#This Row],[pledged]]/Table1[[#This Row],[backers_count]],0)</f>
        <v>0</v>
      </c>
      <c r="R2774" s="15">
        <f t="shared" si="86"/>
        <v>41537.869143518517</v>
      </c>
      <c r="S2774" s="15">
        <f t="shared" si="87"/>
        <v>41552.869143518517</v>
      </c>
      <c r="T2774">
        <f>YEAR(Table1[[#This Row],[Date Created Conversion]])</f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8">
        <f>ROUND(Table1[[#This Row],[pledged]]/Table1[[#This Row],[goal]],2)</f>
        <v>0</v>
      </c>
      <c r="Q2775" s="10">
        <f>IFERROR(Table1[[#This Row],[pledged]]/Table1[[#This Row],[backers_count]],0)</f>
        <v>1</v>
      </c>
      <c r="R2775" s="15">
        <f t="shared" si="86"/>
        <v>42474.86482638889</v>
      </c>
      <c r="S2775" s="15">
        <f t="shared" si="87"/>
        <v>42484.86482638889</v>
      </c>
      <c r="T2775">
        <f>YEAR(Table1[[#This Row],[Date Created Conversion]])</f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8">
        <f>ROUND(Table1[[#This Row],[pledged]]/Table1[[#This Row],[goal]],2)</f>
        <v>0.14000000000000001</v>
      </c>
      <c r="Q2776" s="10">
        <f>IFERROR(Table1[[#This Row],[pledged]]/Table1[[#This Row],[backers_count]],0)</f>
        <v>43.846153846153847</v>
      </c>
      <c r="R2776" s="15">
        <f t="shared" si="86"/>
        <v>41311.126481481479</v>
      </c>
      <c r="S2776" s="15">
        <f t="shared" si="87"/>
        <v>41341.126481481479</v>
      </c>
      <c r="T2776">
        <f>YEAR(Table1[[#This Row],[Date Created Conversion]])</f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8">
        <f>ROUND(Table1[[#This Row],[pledged]]/Table1[[#This Row],[goal]],2)</f>
        <v>0.03</v>
      </c>
      <c r="Q2777" s="10">
        <f>IFERROR(Table1[[#This Row],[pledged]]/Table1[[#This Row],[backers_count]],0)</f>
        <v>75</v>
      </c>
      <c r="R2777" s="15">
        <f t="shared" si="86"/>
        <v>40863.013356481482</v>
      </c>
      <c r="S2777" s="15">
        <f t="shared" si="87"/>
        <v>40893.013356481482</v>
      </c>
      <c r="T2777">
        <f>YEAR(Table1[[#This Row],[Date Created Conversion]])</f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8">
        <f>ROUND(Table1[[#This Row],[pledged]]/Table1[[#This Row],[goal]],2)</f>
        <v>0.08</v>
      </c>
      <c r="Q2778" s="10">
        <f>IFERROR(Table1[[#This Row],[pledged]]/Table1[[#This Row],[backers_count]],0)</f>
        <v>45.972222222222221</v>
      </c>
      <c r="R2778" s="15">
        <f t="shared" si="86"/>
        <v>42136.297175925924</v>
      </c>
      <c r="S2778" s="15">
        <f t="shared" si="87"/>
        <v>42167.297175925924</v>
      </c>
      <c r="T2778">
        <f>YEAR(Table1[[#This Row],[Date Created Conversion]])</f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8">
        <f>ROUND(Table1[[#This Row],[pledged]]/Table1[[#This Row],[goal]],2)</f>
        <v>0</v>
      </c>
      <c r="Q2779" s="10">
        <f>IFERROR(Table1[[#This Row],[pledged]]/Table1[[#This Row],[backers_count]],0)</f>
        <v>10</v>
      </c>
      <c r="R2779" s="15">
        <f t="shared" si="86"/>
        <v>42172.669027777782</v>
      </c>
      <c r="S2779" s="15">
        <f t="shared" si="87"/>
        <v>42202.669027777782</v>
      </c>
      <c r="T2779">
        <f>YEAR(Table1[[#This Row],[Date Created Conversion]])</f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8">
        <f>ROUND(Table1[[#This Row],[pledged]]/Table1[[#This Row],[goal]],2)</f>
        <v>0.26</v>
      </c>
      <c r="Q2780" s="10">
        <f>IFERROR(Table1[[#This Row],[pledged]]/Table1[[#This Row],[backers_count]],0)</f>
        <v>93.666666666666671</v>
      </c>
      <c r="R2780" s="15">
        <f t="shared" si="86"/>
        <v>41846.978078703702</v>
      </c>
      <c r="S2780" s="15">
        <f t="shared" si="87"/>
        <v>41876.978078703702</v>
      </c>
      <c r="T2780">
        <f>YEAR(Table1[[#This Row],[Date Created Conversion]])</f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8">
        <f>ROUND(Table1[[#This Row],[pledged]]/Table1[[#This Row],[goal]],2)</f>
        <v>0.02</v>
      </c>
      <c r="Q2781" s="10">
        <f>IFERROR(Table1[[#This Row],[pledged]]/Table1[[#This Row],[backers_count]],0)</f>
        <v>53</v>
      </c>
      <c r="R2781" s="15">
        <f t="shared" si="86"/>
        <v>42300.585891203707</v>
      </c>
      <c r="S2781" s="15">
        <f t="shared" si="87"/>
        <v>42330.627557870372</v>
      </c>
      <c r="T2781">
        <f>YEAR(Table1[[#This Row],[Date Created Conversion]])</f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8">
        <f>ROUND(Table1[[#This Row],[pledged]]/Table1[[#This Row],[goal]],2)</f>
        <v>0</v>
      </c>
      <c r="Q2782" s="10">
        <f>IFERROR(Table1[[#This Row],[pledged]]/Table1[[#This Row],[backers_count]],0)</f>
        <v>0</v>
      </c>
      <c r="R2782" s="15">
        <f t="shared" si="86"/>
        <v>42774.447777777779</v>
      </c>
      <c r="S2782" s="15">
        <f t="shared" si="87"/>
        <v>42804.447777777779</v>
      </c>
      <c r="T2782">
        <f>YEAR(Table1[[#This Row],[Date Created Conversion]])</f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8">
        <f>ROUND(Table1[[#This Row],[pledged]]/Table1[[#This Row],[goal]],2)</f>
        <v>1.05</v>
      </c>
      <c r="Q2783" s="10">
        <f>IFERROR(Table1[[#This Row],[pledged]]/Table1[[#This Row],[backers_count]],0)</f>
        <v>47</v>
      </c>
      <c r="R2783" s="15">
        <f t="shared" si="86"/>
        <v>42018.94159722222</v>
      </c>
      <c r="S2783" s="15">
        <f t="shared" si="87"/>
        <v>42047.291666666672</v>
      </c>
      <c r="T2783">
        <f>YEAR(Table1[[#This Row],[Date Created Conversion]])</f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8">
        <f>ROUND(Table1[[#This Row],[pledged]]/Table1[[#This Row],[goal]],2)</f>
        <v>1.2</v>
      </c>
      <c r="Q2784" s="10">
        <f>IFERROR(Table1[[#This Row],[pledged]]/Table1[[#This Row],[backers_count]],0)</f>
        <v>66.666666666666671</v>
      </c>
      <c r="R2784" s="15">
        <f t="shared" si="86"/>
        <v>42026.924976851849</v>
      </c>
      <c r="S2784" s="15">
        <f t="shared" si="87"/>
        <v>42052.207638888889</v>
      </c>
      <c r="T2784">
        <f>YEAR(Table1[[#This Row],[Date Created Conversion]])</f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8">
        <f>ROUND(Table1[[#This Row],[pledged]]/Table1[[#This Row],[goal]],2)</f>
        <v>1.1499999999999999</v>
      </c>
      <c r="Q2785" s="10">
        <f>IFERROR(Table1[[#This Row],[pledged]]/Table1[[#This Row],[backers_count]],0)</f>
        <v>18.770491803278688</v>
      </c>
      <c r="R2785" s="15">
        <f t="shared" si="86"/>
        <v>42103.535254629634</v>
      </c>
      <c r="S2785" s="15">
        <f t="shared" si="87"/>
        <v>42117.535254629634</v>
      </c>
      <c r="T2785">
        <f>YEAR(Table1[[#This Row],[Date Created Conversion]])</f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8">
        <f>ROUND(Table1[[#This Row],[pledged]]/Table1[[#This Row],[goal]],2)</f>
        <v>1.19</v>
      </c>
      <c r="Q2786" s="10">
        <f>IFERROR(Table1[[#This Row],[pledged]]/Table1[[#This Row],[backers_count]],0)</f>
        <v>66.111111111111114</v>
      </c>
      <c r="R2786" s="15">
        <f t="shared" si="86"/>
        <v>41920.787534722222</v>
      </c>
      <c r="S2786" s="15">
        <f t="shared" si="87"/>
        <v>41941.787534722222</v>
      </c>
      <c r="T2786">
        <f>YEAR(Table1[[#This Row],[Date Created Conversion]])</f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8">
        <f>ROUND(Table1[[#This Row],[pledged]]/Table1[[#This Row],[goal]],2)</f>
        <v>1.05</v>
      </c>
      <c r="Q2787" s="10">
        <f>IFERROR(Table1[[#This Row],[pledged]]/Table1[[#This Row],[backers_count]],0)</f>
        <v>36.859154929577464</v>
      </c>
      <c r="R2787" s="15">
        <f t="shared" si="86"/>
        <v>42558.189432870371</v>
      </c>
      <c r="S2787" s="15">
        <f t="shared" si="87"/>
        <v>42587.875</v>
      </c>
      <c r="T2787">
        <f>YEAR(Table1[[#This Row],[Date Created Conversion]])</f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8">
        <f>ROUND(Table1[[#This Row],[pledged]]/Table1[[#This Row],[goal]],2)</f>
        <v>1.18</v>
      </c>
      <c r="Q2788" s="10">
        <f>IFERROR(Table1[[#This Row],[pledged]]/Table1[[#This Row],[backers_count]],0)</f>
        <v>39.810810810810814</v>
      </c>
      <c r="R2788" s="15">
        <f t="shared" si="86"/>
        <v>41815.569212962961</v>
      </c>
      <c r="S2788" s="15">
        <f t="shared" si="87"/>
        <v>41829.569212962961</v>
      </c>
      <c r="T2788">
        <f>YEAR(Table1[[#This Row],[Date Created Conversion]])</f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8">
        <f>ROUND(Table1[[#This Row],[pledged]]/Table1[[#This Row],[goal]],2)</f>
        <v>1.2</v>
      </c>
      <c r="Q2789" s="10">
        <f>IFERROR(Table1[[#This Row],[pledged]]/Table1[[#This Row],[backers_count]],0)</f>
        <v>31.5</v>
      </c>
      <c r="R2789" s="15">
        <f t="shared" si="86"/>
        <v>41808.198518518519</v>
      </c>
      <c r="S2789" s="15">
        <f t="shared" si="87"/>
        <v>41838.198518518519</v>
      </c>
      <c r="T2789">
        <f>YEAR(Table1[[#This Row],[Date Created Conversion]])</f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8">
        <f>ROUND(Table1[[#This Row],[pledged]]/Table1[[#This Row],[goal]],2)</f>
        <v>1.03</v>
      </c>
      <c r="Q2790" s="10">
        <f>IFERROR(Table1[[#This Row],[pledged]]/Table1[[#This Row],[backers_count]],0)</f>
        <v>102.5</v>
      </c>
      <c r="R2790" s="15">
        <f t="shared" si="86"/>
        <v>42550.701886574068</v>
      </c>
      <c r="S2790" s="15">
        <f t="shared" si="87"/>
        <v>42580.701886574068</v>
      </c>
      <c r="T2790">
        <f>YEAR(Table1[[#This Row],[Date Created Conversion]])</f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8">
        <f>ROUND(Table1[[#This Row],[pledged]]/Table1[[#This Row],[goal]],2)</f>
        <v>1.01</v>
      </c>
      <c r="Q2791" s="10">
        <f>IFERROR(Table1[[#This Row],[pledged]]/Table1[[#This Row],[backers_count]],0)</f>
        <v>126.45833333333333</v>
      </c>
      <c r="R2791" s="15">
        <f t="shared" si="86"/>
        <v>42056.013124999998</v>
      </c>
      <c r="S2791" s="15">
        <f t="shared" si="87"/>
        <v>42075.166666666672</v>
      </c>
      <c r="T2791">
        <f>YEAR(Table1[[#This Row],[Date Created Conversion]])</f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8">
        <f>ROUND(Table1[[#This Row],[pledged]]/Table1[[#This Row],[goal]],2)</f>
        <v>1.05</v>
      </c>
      <c r="Q2792" s="10">
        <f>IFERROR(Table1[[#This Row],[pledged]]/Table1[[#This Row],[backers_count]],0)</f>
        <v>47.878787878787875</v>
      </c>
      <c r="R2792" s="15">
        <f t="shared" si="86"/>
        <v>42016.938692129625</v>
      </c>
      <c r="S2792" s="15">
        <f t="shared" si="87"/>
        <v>42046.938692129625</v>
      </c>
      <c r="T2792">
        <f>YEAR(Table1[[#This Row],[Date Created Conversion]])</f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8">
        <f>ROUND(Table1[[#This Row],[pledged]]/Table1[[#This Row],[goal]],2)</f>
        <v>1.03</v>
      </c>
      <c r="Q2793" s="10">
        <f>IFERROR(Table1[[#This Row],[pledged]]/Table1[[#This Row],[backers_count]],0)</f>
        <v>73.214285714285708</v>
      </c>
      <c r="R2793" s="15">
        <f t="shared" si="86"/>
        <v>42591.899988425925</v>
      </c>
      <c r="S2793" s="15">
        <f t="shared" si="87"/>
        <v>42622.166666666672</v>
      </c>
      <c r="T2793">
        <f>YEAR(Table1[[#This Row],[Date Created Conversion]])</f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8">
        <f>ROUND(Table1[[#This Row],[pledged]]/Table1[[#This Row],[goal]],2)</f>
        <v>1.08</v>
      </c>
      <c r="Q2794" s="10">
        <f>IFERROR(Table1[[#This Row],[pledged]]/Table1[[#This Row],[backers_count]],0)</f>
        <v>89.666666666666671</v>
      </c>
      <c r="R2794" s="15">
        <f t="shared" si="86"/>
        <v>42183.231006944443</v>
      </c>
      <c r="S2794" s="15">
        <f t="shared" si="87"/>
        <v>42228.231006944443</v>
      </c>
      <c r="T2794">
        <f>YEAR(Table1[[#This Row],[Date Created Conversion]])</f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8">
        <f>ROUND(Table1[[#This Row],[pledged]]/Table1[[#This Row],[goal]],2)</f>
        <v>1.1100000000000001</v>
      </c>
      <c r="Q2795" s="10">
        <f>IFERROR(Table1[[#This Row],[pledged]]/Table1[[#This Row],[backers_count]],0)</f>
        <v>151.4623287671233</v>
      </c>
      <c r="R2795" s="15">
        <f t="shared" si="86"/>
        <v>42176.419039351851</v>
      </c>
      <c r="S2795" s="15">
        <f t="shared" si="87"/>
        <v>42206.419039351851</v>
      </c>
      <c r="T2795">
        <f>YEAR(Table1[[#This Row],[Date Created Conversion]])</f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8">
        <f>ROUND(Table1[[#This Row],[pledged]]/Table1[[#This Row],[goal]],2)</f>
        <v>1.5</v>
      </c>
      <c r="Q2796" s="10">
        <f>IFERROR(Table1[[#This Row],[pledged]]/Table1[[#This Row],[backers_count]],0)</f>
        <v>25</v>
      </c>
      <c r="R2796" s="15">
        <f t="shared" si="86"/>
        <v>42416.691655092596</v>
      </c>
      <c r="S2796" s="15">
        <f t="shared" si="87"/>
        <v>42432.791666666672</v>
      </c>
      <c r="T2796">
        <f>YEAR(Table1[[#This Row],[Date Created Conversion]])</f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8">
        <f>ROUND(Table1[[#This Row],[pledged]]/Table1[[#This Row],[goal]],2)</f>
        <v>1.04</v>
      </c>
      <c r="Q2797" s="10">
        <f>IFERROR(Table1[[#This Row],[pledged]]/Table1[[#This Row],[backers_count]],0)</f>
        <v>36.5</v>
      </c>
      <c r="R2797" s="15">
        <f t="shared" si="86"/>
        <v>41780.525937500002</v>
      </c>
      <c r="S2797" s="15">
        <f t="shared" si="87"/>
        <v>41796.958333333336</v>
      </c>
      <c r="T2797">
        <f>YEAR(Table1[[#This Row],[Date Created Conversion]])</f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8">
        <f>ROUND(Table1[[#This Row],[pledged]]/Table1[[#This Row],[goal]],2)</f>
        <v>1.1599999999999999</v>
      </c>
      <c r="Q2798" s="10">
        <f>IFERROR(Table1[[#This Row],[pledged]]/Table1[[#This Row],[backers_count]],0)</f>
        <v>44</v>
      </c>
      <c r="R2798" s="15">
        <f t="shared" si="86"/>
        <v>41795.528101851851</v>
      </c>
      <c r="S2798" s="15">
        <f t="shared" si="87"/>
        <v>41825.528101851851</v>
      </c>
      <c r="T2798">
        <f>YEAR(Table1[[#This Row],[Date Created Conversion]])</f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8">
        <f>ROUND(Table1[[#This Row],[pledged]]/Table1[[#This Row],[goal]],2)</f>
        <v>1.03</v>
      </c>
      <c r="Q2799" s="10">
        <f>IFERROR(Table1[[#This Row],[pledged]]/Table1[[#This Row],[backers_count]],0)</f>
        <v>87.357553191489373</v>
      </c>
      <c r="R2799" s="15">
        <f t="shared" si="86"/>
        <v>41798.94027777778</v>
      </c>
      <c r="S2799" s="15">
        <f t="shared" si="87"/>
        <v>41828.94027777778</v>
      </c>
      <c r="T2799">
        <f>YEAR(Table1[[#This Row],[Date Created Conversion]])</f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8">
        <f>ROUND(Table1[[#This Row],[pledged]]/Table1[[#This Row],[goal]],2)</f>
        <v>1.01</v>
      </c>
      <c r="Q2800" s="10">
        <f>IFERROR(Table1[[#This Row],[pledged]]/Table1[[#This Row],[backers_count]],0)</f>
        <v>36.474820143884891</v>
      </c>
      <c r="R2800" s="15">
        <f t="shared" si="86"/>
        <v>42201.675011574072</v>
      </c>
      <c r="S2800" s="15">
        <f t="shared" si="87"/>
        <v>42216.666666666672</v>
      </c>
      <c r="T2800">
        <f>YEAR(Table1[[#This Row],[Date Created Conversion]])</f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8">
        <f>ROUND(Table1[[#This Row],[pledged]]/Table1[[#This Row],[goal]],2)</f>
        <v>1.17</v>
      </c>
      <c r="Q2801" s="10">
        <f>IFERROR(Table1[[#This Row],[pledged]]/Table1[[#This Row],[backers_count]],0)</f>
        <v>44.859538461538463</v>
      </c>
      <c r="R2801" s="15">
        <f t="shared" si="86"/>
        <v>42507.264699074076</v>
      </c>
      <c r="S2801" s="15">
        <f t="shared" si="87"/>
        <v>42538.666666666672</v>
      </c>
      <c r="T2801">
        <f>YEAR(Table1[[#This Row],[Date Created Conversion]])</f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8">
        <f>ROUND(Table1[[#This Row],[pledged]]/Table1[[#This Row],[goal]],2)</f>
        <v>1.33</v>
      </c>
      <c r="Q2802" s="10">
        <f>IFERROR(Table1[[#This Row],[pledged]]/Table1[[#This Row],[backers_count]],0)</f>
        <v>42.903225806451616</v>
      </c>
      <c r="R2802" s="15">
        <f t="shared" si="86"/>
        <v>41948.552847222221</v>
      </c>
      <c r="S2802" s="15">
        <f t="shared" si="87"/>
        <v>42008.552847222221</v>
      </c>
      <c r="T2802">
        <f>YEAR(Table1[[#This Row],[Date Created Conversion]])</f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8">
        <f>ROUND(Table1[[#This Row],[pledged]]/Table1[[#This Row],[goal]],2)</f>
        <v>1.33</v>
      </c>
      <c r="Q2803" s="10">
        <f>IFERROR(Table1[[#This Row],[pledged]]/Table1[[#This Row],[backers_count]],0)</f>
        <v>51.230769230769234</v>
      </c>
      <c r="R2803" s="15">
        <f t="shared" si="86"/>
        <v>41900.243159722224</v>
      </c>
      <c r="S2803" s="15">
        <f t="shared" si="87"/>
        <v>41922.458333333336</v>
      </c>
      <c r="T2803">
        <f>YEAR(Table1[[#This Row],[Date Created Conversion]])</f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8">
        <f>ROUND(Table1[[#This Row],[pledged]]/Table1[[#This Row],[goal]],2)</f>
        <v>1.02</v>
      </c>
      <c r="Q2804" s="10">
        <f>IFERROR(Table1[[#This Row],[pledged]]/Table1[[#This Row],[backers_count]],0)</f>
        <v>33.944444444444443</v>
      </c>
      <c r="R2804" s="15">
        <f t="shared" si="86"/>
        <v>42192.64707175926</v>
      </c>
      <c r="S2804" s="15">
        <f t="shared" si="87"/>
        <v>42222.64707175926</v>
      </c>
      <c r="T2804">
        <f>YEAR(Table1[[#This Row],[Date Created Conversion]])</f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8">
        <f>ROUND(Table1[[#This Row],[pledged]]/Table1[[#This Row],[goal]],2)</f>
        <v>1.28</v>
      </c>
      <c r="Q2805" s="10">
        <f>IFERROR(Table1[[#This Row],[pledged]]/Table1[[#This Row],[backers_count]],0)</f>
        <v>90.744680851063833</v>
      </c>
      <c r="R2805" s="15">
        <f t="shared" si="86"/>
        <v>42158.065694444449</v>
      </c>
      <c r="S2805" s="15">
        <f t="shared" si="87"/>
        <v>42201</v>
      </c>
      <c r="T2805">
        <f>YEAR(Table1[[#This Row],[Date Created Conversion]])</f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8">
        <f>ROUND(Table1[[#This Row],[pledged]]/Table1[[#This Row],[goal]],2)</f>
        <v>1.1499999999999999</v>
      </c>
      <c r="Q2806" s="10">
        <f>IFERROR(Table1[[#This Row],[pledged]]/Table1[[#This Row],[backers_count]],0)</f>
        <v>50</v>
      </c>
      <c r="R2806" s="15">
        <f t="shared" si="86"/>
        <v>41881.453587962962</v>
      </c>
      <c r="S2806" s="15">
        <f t="shared" si="87"/>
        <v>41911.453587962962</v>
      </c>
      <c r="T2806">
        <f>YEAR(Table1[[#This Row],[Date Created Conversion]])</f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8">
        <f>ROUND(Table1[[#This Row],[pledged]]/Table1[[#This Row],[goal]],2)</f>
        <v>1.1000000000000001</v>
      </c>
      <c r="Q2807" s="10">
        <f>IFERROR(Table1[[#This Row],[pledged]]/Table1[[#This Row],[backers_count]],0)</f>
        <v>24.444444444444443</v>
      </c>
      <c r="R2807" s="15">
        <f t="shared" si="86"/>
        <v>42213.505474537036</v>
      </c>
      <c r="S2807" s="15">
        <f t="shared" si="87"/>
        <v>42238.505474537036</v>
      </c>
      <c r="T2807">
        <f>YEAR(Table1[[#This Row],[Date Created Conversion]])</f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8">
        <f>ROUND(Table1[[#This Row],[pledged]]/Table1[[#This Row],[goal]],2)</f>
        <v>1.1200000000000001</v>
      </c>
      <c r="Q2808" s="10">
        <f>IFERROR(Table1[[#This Row],[pledged]]/Table1[[#This Row],[backers_count]],0)</f>
        <v>44.25</v>
      </c>
      <c r="R2808" s="15">
        <f t="shared" si="86"/>
        <v>42185.267245370371</v>
      </c>
      <c r="S2808" s="15">
        <f t="shared" si="87"/>
        <v>42221.458333333328</v>
      </c>
      <c r="T2808">
        <f>YEAR(Table1[[#This Row],[Date Created Conversion]])</f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8">
        <f>ROUND(Table1[[#This Row],[pledged]]/Table1[[#This Row],[goal]],2)</f>
        <v>1.26</v>
      </c>
      <c r="Q2809" s="10">
        <f>IFERROR(Table1[[#This Row],[pledged]]/Table1[[#This Row],[backers_count]],0)</f>
        <v>67.741935483870961</v>
      </c>
      <c r="R2809" s="15">
        <f t="shared" si="86"/>
        <v>42154.873124999998</v>
      </c>
      <c r="S2809" s="15">
        <f t="shared" si="87"/>
        <v>42184.873124999998</v>
      </c>
      <c r="T2809">
        <f>YEAR(Table1[[#This Row],[Date Created Conversion]])</f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8">
        <f>ROUND(Table1[[#This Row],[pledged]]/Table1[[#This Row],[goal]],2)</f>
        <v>1</v>
      </c>
      <c r="Q2810" s="10">
        <f>IFERROR(Table1[[#This Row],[pledged]]/Table1[[#This Row],[backers_count]],0)</f>
        <v>65.376811594202906</v>
      </c>
      <c r="R2810" s="15">
        <f t="shared" si="86"/>
        <v>42208.84646990741</v>
      </c>
      <c r="S2810" s="15">
        <f t="shared" si="87"/>
        <v>42238.84646990741</v>
      </c>
      <c r="T2810">
        <f>YEAR(Table1[[#This Row],[Date Created Conversion]])</f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8">
        <f>ROUND(Table1[[#This Row],[pledged]]/Table1[[#This Row],[goal]],2)</f>
        <v>1.02</v>
      </c>
      <c r="Q2811" s="10">
        <f>IFERROR(Table1[[#This Row],[pledged]]/Table1[[#This Row],[backers_count]],0)</f>
        <v>121.9047619047619</v>
      </c>
      <c r="R2811" s="15">
        <f t="shared" si="86"/>
        <v>42451.496817129635</v>
      </c>
      <c r="S2811" s="15">
        <f t="shared" si="87"/>
        <v>42459.610416666663</v>
      </c>
      <c r="T2811">
        <f>YEAR(Table1[[#This Row],[Date Created Conversion]])</f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8">
        <f>ROUND(Table1[[#This Row],[pledged]]/Table1[[#This Row],[goal]],2)</f>
        <v>1.08</v>
      </c>
      <c r="Q2812" s="10">
        <f>IFERROR(Table1[[#This Row],[pledged]]/Table1[[#This Row],[backers_count]],0)</f>
        <v>47.456140350877192</v>
      </c>
      <c r="R2812" s="15">
        <f t="shared" si="86"/>
        <v>41759.13962962963</v>
      </c>
      <c r="S2812" s="15">
        <f t="shared" si="87"/>
        <v>41791.165972222225</v>
      </c>
      <c r="T2812">
        <f>YEAR(Table1[[#This Row],[Date Created Conversion]])</f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8">
        <f>ROUND(Table1[[#This Row],[pledged]]/Table1[[#This Row],[goal]],2)</f>
        <v>1</v>
      </c>
      <c r="Q2813" s="10">
        <f>IFERROR(Table1[[#This Row],[pledged]]/Table1[[#This Row],[backers_count]],0)</f>
        <v>92.842592592592595</v>
      </c>
      <c r="R2813" s="15">
        <f t="shared" si="86"/>
        <v>42028.496562500004</v>
      </c>
      <c r="S2813" s="15">
        <f t="shared" si="87"/>
        <v>42058.496562500004</v>
      </c>
      <c r="T2813">
        <f>YEAR(Table1[[#This Row],[Date Created Conversion]])</f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8">
        <f>ROUND(Table1[[#This Row],[pledged]]/Table1[[#This Row],[goal]],2)</f>
        <v>1.1299999999999999</v>
      </c>
      <c r="Q2814" s="10">
        <f>IFERROR(Table1[[#This Row],[pledged]]/Table1[[#This Row],[backers_count]],0)</f>
        <v>68.253012048192772</v>
      </c>
      <c r="R2814" s="15">
        <f t="shared" si="86"/>
        <v>42054.74418981481</v>
      </c>
      <c r="S2814" s="15">
        <f t="shared" si="87"/>
        <v>42100.166666666672</v>
      </c>
      <c r="T2814">
        <f>YEAR(Table1[[#This Row],[Date Created Conversion]])</f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8">
        <f>ROUND(Table1[[#This Row],[pledged]]/Table1[[#This Row],[goal]],2)</f>
        <v>1.28</v>
      </c>
      <c r="Q2815" s="10">
        <f>IFERROR(Table1[[#This Row],[pledged]]/Table1[[#This Row],[backers_count]],0)</f>
        <v>37.209583333333335</v>
      </c>
      <c r="R2815" s="15">
        <f t="shared" si="86"/>
        <v>42693.742604166662</v>
      </c>
      <c r="S2815" s="15">
        <f t="shared" si="87"/>
        <v>42718.742604166662</v>
      </c>
      <c r="T2815">
        <f>YEAR(Table1[[#This Row],[Date Created Conversion]])</f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8">
        <f>ROUND(Table1[[#This Row],[pledged]]/Table1[[#This Row],[goal]],2)</f>
        <v>1.08</v>
      </c>
      <c r="Q2816" s="10">
        <f>IFERROR(Table1[[#This Row],[pledged]]/Table1[[#This Row],[backers_count]],0)</f>
        <v>25.25</v>
      </c>
      <c r="R2816" s="15">
        <f t="shared" si="86"/>
        <v>42103.399479166663</v>
      </c>
      <c r="S2816" s="15">
        <f t="shared" si="87"/>
        <v>42133.399479166663</v>
      </c>
      <c r="T2816">
        <f>YEAR(Table1[[#This Row],[Date Created Conversion]])</f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8">
        <f>ROUND(Table1[[#This Row],[pledged]]/Table1[[#This Row],[goal]],2)</f>
        <v>2.42</v>
      </c>
      <c r="Q2817" s="10">
        <f>IFERROR(Table1[[#This Row],[pledged]]/Table1[[#This Row],[backers_count]],0)</f>
        <v>43.214285714285715</v>
      </c>
      <c r="R2817" s="15">
        <f t="shared" si="86"/>
        <v>42559.776724537034</v>
      </c>
      <c r="S2817" s="15">
        <f t="shared" si="87"/>
        <v>42589.776724537034</v>
      </c>
      <c r="T2817">
        <f>YEAR(Table1[[#This Row],[Date Created Conversion]])</f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8">
        <f>ROUND(Table1[[#This Row],[pledged]]/Table1[[#This Row],[goal]],2)</f>
        <v>1.42</v>
      </c>
      <c r="Q2818" s="10">
        <f>IFERROR(Table1[[#This Row],[pledged]]/Table1[[#This Row],[backers_count]],0)</f>
        <v>25.130177514792898</v>
      </c>
      <c r="R2818" s="15">
        <f t="shared" ref="R2818:R2881" si="88">(((J2818/60)/60)/24)+DATE(1970,1,1)</f>
        <v>42188.467499999999</v>
      </c>
      <c r="S2818" s="15">
        <f t="shared" ref="S2818:S2881" si="89">(((I2818/60)/60)/24)+DATE(1970,1,1)</f>
        <v>42218.666666666672</v>
      </c>
      <c r="T2818">
        <f>YEAR(Table1[[#This Row],[Date Created Conversion]])</f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8">
        <f>ROUND(Table1[[#This Row],[pledged]]/Table1[[#This Row],[goal]],2)</f>
        <v>1.3</v>
      </c>
      <c r="Q2819" s="10">
        <f>IFERROR(Table1[[#This Row],[pledged]]/Table1[[#This Row],[backers_count]],0)</f>
        <v>23.636363636363637</v>
      </c>
      <c r="R2819" s="15">
        <f t="shared" si="88"/>
        <v>42023.634976851856</v>
      </c>
      <c r="S2819" s="15">
        <f t="shared" si="89"/>
        <v>42063.634976851856</v>
      </c>
      <c r="T2819">
        <f>YEAR(Table1[[#This Row],[Date Created Conversion]])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8">
        <f>ROUND(Table1[[#This Row],[pledged]]/Table1[[#This Row],[goal]],2)</f>
        <v>1.06</v>
      </c>
      <c r="Q2820" s="10">
        <f>IFERROR(Table1[[#This Row],[pledged]]/Table1[[#This Row],[backers_count]],0)</f>
        <v>103.95098039215686</v>
      </c>
      <c r="R2820" s="15">
        <f t="shared" si="88"/>
        <v>42250.598217592589</v>
      </c>
      <c r="S2820" s="15">
        <f t="shared" si="89"/>
        <v>42270.598217592589</v>
      </c>
      <c r="T2820">
        <f>YEAR(Table1[[#This Row],[Date Created Conversion]])</f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8">
        <f>ROUND(Table1[[#This Row],[pledged]]/Table1[[#This Row],[goal]],2)</f>
        <v>1.05</v>
      </c>
      <c r="Q2821" s="10">
        <f>IFERROR(Table1[[#This Row],[pledged]]/Table1[[#This Row],[backers_count]],0)</f>
        <v>50.384615384615387</v>
      </c>
      <c r="R2821" s="15">
        <f t="shared" si="88"/>
        <v>42139.525567129633</v>
      </c>
      <c r="S2821" s="15">
        <f t="shared" si="89"/>
        <v>42169.525567129633</v>
      </c>
      <c r="T2821">
        <f>YEAR(Table1[[#This Row],[Date Created Conversion]])</f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8">
        <f>ROUND(Table1[[#This Row],[pledged]]/Table1[[#This Row],[goal]],2)</f>
        <v>1.36</v>
      </c>
      <c r="Q2822" s="10">
        <f>IFERROR(Table1[[#This Row],[pledged]]/Table1[[#This Row],[backers_count]],0)</f>
        <v>13.6</v>
      </c>
      <c r="R2822" s="15">
        <f t="shared" si="88"/>
        <v>42401.610983796301</v>
      </c>
      <c r="S2822" s="15">
        <f t="shared" si="89"/>
        <v>42426</v>
      </c>
      <c r="T2822">
        <f>YEAR(Table1[[#This Row],[Date Created Conversion]])</f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8">
        <f>ROUND(Table1[[#This Row],[pledged]]/Table1[[#This Row],[goal]],2)</f>
        <v>1</v>
      </c>
      <c r="Q2823" s="10">
        <f>IFERROR(Table1[[#This Row],[pledged]]/Table1[[#This Row],[backers_count]],0)</f>
        <v>28.571428571428573</v>
      </c>
      <c r="R2823" s="15">
        <f t="shared" si="88"/>
        <v>41875.922858796301</v>
      </c>
      <c r="S2823" s="15">
        <f t="shared" si="89"/>
        <v>41905.922858796301</v>
      </c>
      <c r="T2823">
        <f>YEAR(Table1[[#This Row],[Date Created Conversion]])</f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8">
        <f>ROUND(Table1[[#This Row],[pledged]]/Table1[[#This Row],[goal]],2)</f>
        <v>1</v>
      </c>
      <c r="Q2824" s="10">
        <f>IFERROR(Table1[[#This Row],[pledged]]/Table1[[#This Row],[backers_count]],0)</f>
        <v>63.829787234042556</v>
      </c>
      <c r="R2824" s="15">
        <f t="shared" si="88"/>
        <v>42060.683935185181</v>
      </c>
      <c r="S2824" s="15">
        <f t="shared" si="89"/>
        <v>42090.642268518524</v>
      </c>
      <c r="T2824">
        <f>YEAR(Table1[[#This Row],[Date Created Conversion]])</f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8">
        <f>ROUND(Table1[[#This Row],[pledged]]/Table1[[#This Row],[goal]],2)</f>
        <v>1.24</v>
      </c>
      <c r="Q2825" s="10">
        <f>IFERROR(Table1[[#This Row],[pledged]]/Table1[[#This Row],[backers_count]],0)</f>
        <v>8.8571428571428577</v>
      </c>
      <c r="R2825" s="15">
        <f t="shared" si="88"/>
        <v>42067.011643518519</v>
      </c>
      <c r="S2825" s="15">
        <f t="shared" si="89"/>
        <v>42094.957638888889</v>
      </c>
      <c r="T2825">
        <f>YEAR(Table1[[#This Row],[Date Created Conversion]])</f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8">
        <f>ROUND(Table1[[#This Row],[pledged]]/Table1[[#This Row],[goal]],2)</f>
        <v>1.17</v>
      </c>
      <c r="Q2826" s="10">
        <f>IFERROR(Table1[[#This Row],[pledged]]/Table1[[#This Row],[backers_count]],0)</f>
        <v>50.666666666666664</v>
      </c>
      <c r="R2826" s="15">
        <f t="shared" si="88"/>
        <v>42136.270787037036</v>
      </c>
      <c r="S2826" s="15">
        <f t="shared" si="89"/>
        <v>42168.071527777778</v>
      </c>
      <c r="T2826">
        <f>YEAR(Table1[[#This Row],[Date Created Conversion]])</f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8">
        <f>ROUND(Table1[[#This Row],[pledged]]/Table1[[#This Row],[goal]],2)</f>
        <v>1.03</v>
      </c>
      <c r="Q2827" s="10">
        <f>IFERROR(Table1[[#This Row],[pledged]]/Table1[[#This Row],[backers_count]],0)</f>
        <v>60.784313725490193</v>
      </c>
      <c r="R2827" s="15">
        <f t="shared" si="88"/>
        <v>42312.792662037042</v>
      </c>
      <c r="S2827" s="15">
        <f t="shared" si="89"/>
        <v>42342.792662037042</v>
      </c>
      <c r="T2827">
        <f>YEAR(Table1[[#This Row],[Date Created Conversion]])</f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8">
        <f>ROUND(Table1[[#This Row],[pledged]]/Table1[[#This Row],[goal]],2)</f>
        <v>1.08</v>
      </c>
      <c r="Q2828" s="10">
        <f>IFERROR(Table1[[#This Row],[pledged]]/Table1[[#This Row],[backers_count]],0)</f>
        <v>113.42105263157895</v>
      </c>
      <c r="R2828" s="15">
        <f t="shared" si="88"/>
        <v>42171.034861111111</v>
      </c>
      <c r="S2828" s="15">
        <f t="shared" si="89"/>
        <v>42195.291666666672</v>
      </c>
      <c r="T2828">
        <f>YEAR(Table1[[#This Row],[Date Created Conversion]])</f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8">
        <f>ROUND(Table1[[#This Row],[pledged]]/Table1[[#This Row],[goal]],2)</f>
        <v>1.2</v>
      </c>
      <c r="Q2829" s="10">
        <f>IFERROR(Table1[[#This Row],[pledged]]/Table1[[#This Row],[backers_count]],0)</f>
        <v>104.56521739130434</v>
      </c>
      <c r="R2829" s="15">
        <f t="shared" si="88"/>
        <v>42494.683634259258</v>
      </c>
      <c r="S2829" s="15">
        <f t="shared" si="89"/>
        <v>42524.6875</v>
      </c>
      <c r="T2829">
        <f>YEAR(Table1[[#This Row],[Date Created Conversion]])</f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8">
        <f>ROUND(Table1[[#This Row],[pledged]]/Table1[[#This Row],[goal]],2)</f>
        <v>1</v>
      </c>
      <c r="Q2830" s="10">
        <f>IFERROR(Table1[[#This Row],[pledged]]/Table1[[#This Row],[backers_count]],0)</f>
        <v>98.30927835051547</v>
      </c>
      <c r="R2830" s="15">
        <f t="shared" si="88"/>
        <v>42254.264687499999</v>
      </c>
      <c r="S2830" s="15">
        <f t="shared" si="89"/>
        <v>42279.958333333328</v>
      </c>
      <c r="T2830">
        <f>YEAR(Table1[[#This Row],[Date Created Conversion]])</f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8">
        <f>ROUND(Table1[[#This Row],[pledged]]/Table1[[#This Row],[goal]],2)</f>
        <v>1.07</v>
      </c>
      <c r="Q2831" s="10">
        <f>IFERROR(Table1[[#This Row],[pledged]]/Table1[[#This Row],[backers_count]],0)</f>
        <v>35.039473684210527</v>
      </c>
      <c r="R2831" s="15">
        <f t="shared" si="88"/>
        <v>42495.434236111112</v>
      </c>
      <c r="S2831" s="15">
        <f t="shared" si="89"/>
        <v>42523.434236111112</v>
      </c>
      <c r="T2831">
        <f>YEAR(Table1[[#This Row],[Date Created Conversion]])</f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8">
        <f>ROUND(Table1[[#This Row],[pledged]]/Table1[[#This Row],[goal]],2)</f>
        <v>1</v>
      </c>
      <c r="Q2832" s="10">
        <f>IFERROR(Table1[[#This Row],[pledged]]/Table1[[#This Row],[backers_count]],0)</f>
        <v>272.72727272727275</v>
      </c>
      <c r="R2832" s="15">
        <f t="shared" si="88"/>
        <v>41758.839675925927</v>
      </c>
      <c r="S2832" s="15">
        <f t="shared" si="89"/>
        <v>41771.165972222225</v>
      </c>
      <c r="T2832">
        <f>YEAR(Table1[[#This Row],[Date Created Conversion]])</f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8">
        <f>ROUND(Table1[[#This Row],[pledged]]/Table1[[#This Row],[goal]],2)</f>
        <v>1.1100000000000001</v>
      </c>
      <c r="Q2833" s="10">
        <f>IFERROR(Table1[[#This Row],[pledged]]/Table1[[#This Row],[backers_count]],0)</f>
        <v>63.846153846153847</v>
      </c>
      <c r="R2833" s="15">
        <f t="shared" si="88"/>
        <v>42171.824884259258</v>
      </c>
      <c r="S2833" s="15">
        <f t="shared" si="89"/>
        <v>42201.824884259258</v>
      </c>
      <c r="T2833">
        <f>YEAR(Table1[[#This Row],[Date Created Conversion]])</f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8">
        <f>ROUND(Table1[[#This Row],[pledged]]/Table1[[#This Row],[goal]],2)</f>
        <v>1.1499999999999999</v>
      </c>
      <c r="Q2834" s="10">
        <f>IFERROR(Table1[[#This Row],[pledged]]/Table1[[#This Row],[backers_count]],0)</f>
        <v>30.189368421052631</v>
      </c>
      <c r="R2834" s="15">
        <f t="shared" si="88"/>
        <v>41938.709421296298</v>
      </c>
      <c r="S2834" s="15">
        <f t="shared" si="89"/>
        <v>41966.916666666672</v>
      </c>
      <c r="T2834">
        <f>YEAR(Table1[[#This Row],[Date Created Conversion]])</f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8">
        <f>ROUND(Table1[[#This Row],[pledged]]/Table1[[#This Row],[goal]],2)</f>
        <v>1.08</v>
      </c>
      <c r="Q2835" s="10">
        <f>IFERROR(Table1[[#This Row],[pledged]]/Table1[[#This Row],[backers_count]],0)</f>
        <v>83.51428571428572</v>
      </c>
      <c r="R2835" s="15">
        <f t="shared" si="88"/>
        <v>42268.127696759257</v>
      </c>
      <c r="S2835" s="15">
        <f t="shared" si="89"/>
        <v>42288.083333333328</v>
      </c>
      <c r="T2835">
        <f>YEAR(Table1[[#This Row],[Date Created Conversion]])</f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8">
        <f>ROUND(Table1[[#This Row],[pledged]]/Table1[[#This Row],[goal]],2)</f>
        <v>1.7</v>
      </c>
      <c r="Q2836" s="10">
        <f>IFERROR(Table1[[#This Row],[pledged]]/Table1[[#This Row],[backers_count]],0)</f>
        <v>64.761904761904759</v>
      </c>
      <c r="R2836" s="15">
        <f t="shared" si="88"/>
        <v>42019.959837962961</v>
      </c>
      <c r="S2836" s="15">
        <f t="shared" si="89"/>
        <v>42034.959837962961</v>
      </c>
      <c r="T2836">
        <f>YEAR(Table1[[#This Row],[Date Created Conversion]])</f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8">
        <f>ROUND(Table1[[#This Row],[pledged]]/Table1[[#This Row],[goal]],2)</f>
        <v>1.87</v>
      </c>
      <c r="Q2837" s="10">
        <f>IFERROR(Table1[[#This Row],[pledged]]/Table1[[#This Row],[backers_count]],0)</f>
        <v>20.118172043010752</v>
      </c>
      <c r="R2837" s="15">
        <f t="shared" si="88"/>
        <v>42313.703900462962</v>
      </c>
      <c r="S2837" s="15">
        <f t="shared" si="89"/>
        <v>42343</v>
      </c>
      <c r="T2837">
        <f>YEAR(Table1[[#This Row],[Date Created Conversion]])</f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8">
        <f>ROUND(Table1[[#This Row],[pledged]]/Table1[[#This Row],[goal]],2)</f>
        <v>1.08</v>
      </c>
      <c r="Q2838" s="10">
        <f>IFERROR(Table1[[#This Row],[pledged]]/Table1[[#This Row],[backers_count]],0)</f>
        <v>44.090909090909093</v>
      </c>
      <c r="R2838" s="15">
        <f t="shared" si="88"/>
        <v>42746.261782407411</v>
      </c>
      <c r="S2838" s="15">
        <f t="shared" si="89"/>
        <v>42784.207638888889</v>
      </c>
      <c r="T2838">
        <f>YEAR(Table1[[#This Row],[Date Created Conversion]])</f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8">
        <f>ROUND(Table1[[#This Row],[pledged]]/Table1[[#This Row],[goal]],2)</f>
        <v>1</v>
      </c>
      <c r="Q2839" s="10">
        <f>IFERROR(Table1[[#This Row],[pledged]]/Table1[[#This Row],[backers_count]],0)</f>
        <v>40.476190476190474</v>
      </c>
      <c r="R2839" s="15">
        <f t="shared" si="88"/>
        <v>42307.908379629633</v>
      </c>
      <c r="S2839" s="15">
        <f t="shared" si="89"/>
        <v>42347.950046296297</v>
      </c>
      <c r="T2839">
        <f>YEAR(Table1[[#This Row],[Date Created Conversion]])</f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8">
        <f>ROUND(Table1[[#This Row],[pledged]]/Table1[[#This Row],[goal]],2)</f>
        <v>1.2</v>
      </c>
      <c r="Q2840" s="10">
        <f>IFERROR(Table1[[#This Row],[pledged]]/Table1[[#This Row],[backers_count]],0)</f>
        <v>44.537037037037038</v>
      </c>
      <c r="R2840" s="15">
        <f t="shared" si="88"/>
        <v>41842.607592592591</v>
      </c>
      <c r="S2840" s="15">
        <f t="shared" si="89"/>
        <v>41864.916666666664</v>
      </c>
      <c r="T2840">
        <f>YEAR(Table1[[#This Row],[Date Created Conversion]])</f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8">
        <f>ROUND(Table1[[#This Row],[pledged]]/Table1[[#This Row],[goal]],2)</f>
        <v>1.1100000000000001</v>
      </c>
      <c r="Q2841" s="10">
        <f>IFERROR(Table1[[#This Row],[pledged]]/Table1[[#This Row],[backers_count]],0)</f>
        <v>125.80645161290323</v>
      </c>
      <c r="R2841" s="15">
        <f t="shared" si="88"/>
        <v>41853.240208333329</v>
      </c>
      <c r="S2841" s="15">
        <f t="shared" si="89"/>
        <v>41876.207638888889</v>
      </c>
      <c r="T2841">
        <f>YEAR(Table1[[#This Row],[Date Created Conversion]])</f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8">
        <f>ROUND(Table1[[#This Row],[pledged]]/Table1[[#This Row],[goal]],2)</f>
        <v>1.04</v>
      </c>
      <c r="Q2842" s="10">
        <f>IFERROR(Table1[[#This Row],[pledged]]/Table1[[#This Row],[backers_count]],0)</f>
        <v>19.696969696969695</v>
      </c>
      <c r="R2842" s="15">
        <f t="shared" si="88"/>
        <v>42060.035636574074</v>
      </c>
      <c r="S2842" s="15">
        <f t="shared" si="89"/>
        <v>42081.708333333328</v>
      </c>
      <c r="T2842">
        <f>YEAR(Table1[[#This Row],[Date Created Conversion]])</f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8">
        <f>ROUND(Table1[[#This Row],[pledged]]/Table1[[#This Row],[goal]],2)</f>
        <v>0.01</v>
      </c>
      <c r="Q2843" s="10">
        <f>IFERROR(Table1[[#This Row],[pledged]]/Table1[[#This Row],[backers_count]],0)</f>
        <v>10</v>
      </c>
      <c r="R2843" s="15">
        <f t="shared" si="88"/>
        <v>42291.739548611105</v>
      </c>
      <c r="S2843" s="15">
        <f t="shared" si="89"/>
        <v>42351.781215277777</v>
      </c>
      <c r="T2843">
        <f>YEAR(Table1[[#This Row],[Date Created Conversion]])</f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8">
        <f>ROUND(Table1[[#This Row],[pledged]]/Table1[[#This Row],[goal]],2)</f>
        <v>0</v>
      </c>
      <c r="Q2844" s="10">
        <f>IFERROR(Table1[[#This Row],[pledged]]/Table1[[#This Row],[backers_count]],0)</f>
        <v>0</v>
      </c>
      <c r="R2844" s="15">
        <f t="shared" si="88"/>
        <v>41784.952488425923</v>
      </c>
      <c r="S2844" s="15">
        <f t="shared" si="89"/>
        <v>41811.458333333336</v>
      </c>
      <c r="T2844">
        <f>YEAR(Table1[[#This Row],[Date Created Conversion]])</f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8">
        <f>ROUND(Table1[[#This Row],[pledged]]/Table1[[#This Row],[goal]],2)</f>
        <v>0</v>
      </c>
      <c r="Q2845" s="10">
        <f>IFERROR(Table1[[#This Row],[pledged]]/Table1[[#This Row],[backers_count]],0)</f>
        <v>0</v>
      </c>
      <c r="R2845" s="15">
        <f t="shared" si="88"/>
        <v>42492.737847222219</v>
      </c>
      <c r="S2845" s="15">
        <f t="shared" si="89"/>
        <v>42534.166666666672</v>
      </c>
      <c r="T2845">
        <f>YEAR(Table1[[#This Row],[Date Created Conversion]])</f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8">
        <f>ROUND(Table1[[#This Row],[pledged]]/Table1[[#This Row],[goal]],2)</f>
        <v>0.05</v>
      </c>
      <c r="Q2846" s="10">
        <f>IFERROR(Table1[[#This Row],[pledged]]/Table1[[#This Row],[backers_count]],0)</f>
        <v>30</v>
      </c>
      <c r="R2846" s="15">
        <f t="shared" si="88"/>
        <v>42709.546064814815</v>
      </c>
      <c r="S2846" s="15">
        <f t="shared" si="89"/>
        <v>42739.546064814815</v>
      </c>
      <c r="T2846">
        <f>YEAR(Table1[[#This Row],[Date Created Conversion]])</f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8">
        <f>ROUND(Table1[[#This Row],[pledged]]/Table1[[#This Row],[goal]],2)</f>
        <v>0.32</v>
      </c>
      <c r="Q2847" s="10">
        <f>IFERROR(Table1[[#This Row],[pledged]]/Table1[[#This Row],[backers_count]],0)</f>
        <v>60.666666666666664</v>
      </c>
      <c r="R2847" s="15">
        <f t="shared" si="88"/>
        <v>42103.016585648147</v>
      </c>
      <c r="S2847" s="15">
        <f t="shared" si="89"/>
        <v>42163.016585648147</v>
      </c>
      <c r="T2847">
        <f>YEAR(Table1[[#This Row],[Date Created Conversion]])</f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8">
        <f>ROUND(Table1[[#This Row],[pledged]]/Table1[[#This Row],[goal]],2)</f>
        <v>0</v>
      </c>
      <c r="Q2848" s="10">
        <f>IFERROR(Table1[[#This Row],[pledged]]/Table1[[#This Row],[backers_count]],0)</f>
        <v>0</v>
      </c>
      <c r="R2848" s="15">
        <f t="shared" si="88"/>
        <v>42108.692060185189</v>
      </c>
      <c r="S2848" s="15">
        <f t="shared" si="89"/>
        <v>42153.692060185189</v>
      </c>
      <c r="T2848">
        <f>YEAR(Table1[[#This Row],[Date Created Conversion]])</f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8">
        <f>ROUND(Table1[[#This Row],[pledged]]/Table1[[#This Row],[goal]],2)</f>
        <v>0</v>
      </c>
      <c r="Q2849" s="10">
        <f>IFERROR(Table1[[#This Row],[pledged]]/Table1[[#This Row],[backers_count]],0)</f>
        <v>0</v>
      </c>
      <c r="R2849" s="15">
        <f t="shared" si="88"/>
        <v>42453.806307870371</v>
      </c>
      <c r="S2849" s="15">
        <f t="shared" si="89"/>
        <v>42513.806307870371</v>
      </c>
      <c r="T2849">
        <f>YEAR(Table1[[#This Row],[Date Created Conversion]])</f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8">
        <f>ROUND(Table1[[#This Row],[pledged]]/Table1[[#This Row],[goal]],2)</f>
        <v>0</v>
      </c>
      <c r="Q2850" s="10">
        <f>IFERROR(Table1[[#This Row],[pledged]]/Table1[[#This Row],[backers_count]],0)</f>
        <v>23.333333333333332</v>
      </c>
      <c r="R2850" s="15">
        <f t="shared" si="88"/>
        <v>42123.648831018523</v>
      </c>
      <c r="S2850" s="15">
        <f t="shared" si="89"/>
        <v>42153.648831018523</v>
      </c>
      <c r="T2850">
        <f>YEAR(Table1[[#This Row],[Date Created Conversion]])</f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8">
        <f>ROUND(Table1[[#This Row],[pledged]]/Table1[[#This Row],[goal]],2)</f>
        <v>0.01</v>
      </c>
      <c r="Q2851" s="10">
        <f>IFERROR(Table1[[#This Row],[pledged]]/Table1[[#This Row],[backers_count]],0)</f>
        <v>5</v>
      </c>
      <c r="R2851" s="15">
        <f t="shared" si="88"/>
        <v>42453.428240740745</v>
      </c>
      <c r="S2851" s="15">
        <f t="shared" si="89"/>
        <v>42483.428240740745</v>
      </c>
      <c r="T2851">
        <f>YEAR(Table1[[#This Row],[Date Created Conversion]])</f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8">
        <f>ROUND(Table1[[#This Row],[pledged]]/Table1[[#This Row],[goal]],2)</f>
        <v>0.04</v>
      </c>
      <c r="Q2852" s="10">
        <f>IFERROR(Table1[[#This Row],[pledged]]/Table1[[#This Row],[backers_count]],0)</f>
        <v>23.923076923076923</v>
      </c>
      <c r="R2852" s="15">
        <f t="shared" si="88"/>
        <v>41858.007071759261</v>
      </c>
      <c r="S2852" s="15">
        <f t="shared" si="89"/>
        <v>41888.007071759261</v>
      </c>
      <c r="T2852">
        <f>YEAR(Table1[[#This Row],[Date Created Conversion]])</f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8">
        <f>ROUND(Table1[[#This Row],[pledged]]/Table1[[#This Row],[goal]],2)</f>
        <v>0</v>
      </c>
      <c r="Q2853" s="10">
        <f>IFERROR(Table1[[#This Row],[pledged]]/Table1[[#This Row],[backers_count]],0)</f>
        <v>0</v>
      </c>
      <c r="R2853" s="15">
        <f t="shared" si="88"/>
        <v>42390.002650462964</v>
      </c>
      <c r="S2853" s="15">
        <f t="shared" si="89"/>
        <v>42398.970138888893</v>
      </c>
      <c r="T2853">
        <f>YEAR(Table1[[#This Row],[Date Created Conversion]])</f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8">
        <f>ROUND(Table1[[#This Row],[pledged]]/Table1[[#This Row],[goal]],2)</f>
        <v>0.02</v>
      </c>
      <c r="Q2854" s="10">
        <f>IFERROR(Table1[[#This Row],[pledged]]/Table1[[#This Row],[backers_count]],0)</f>
        <v>15.833333333333334</v>
      </c>
      <c r="R2854" s="15">
        <f t="shared" si="88"/>
        <v>41781.045173611114</v>
      </c>
      <c r="S2854" s="15">
        <f t="shared" si="89"/>
        <v>41811.045173611114</v>
      </c>
      <c r="T2854">
        <f>YEAR(Table1[[#This Row],[Date Created Conversion]])</f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8">
        <f>ROUND(Table1[[#This Row],[pledged]]/Table1[[#This Row],[goal]],2)</f>
        <v>0</v>
      </c>
      <c r="Q2855" s="10">
        <f>IFERROR(Table1[[#This Row],[pledged]]/Table1[[#This Row],[backers_count]],0)</f>
        <v>0</v>
      </c>
      <c r="R2855" s="15">
        <f t="shared" si="88"/>
        <v>41836.190937499996</v>
      </c>
      <c r="S2855" s="15">
        <f t="shared" si="89"/>
        <v>41896.190937499996</v>
      </c>
      <c r="T2855">
        <f>YEAR(Table1[[#This Row],[Date Created Conversion]])</f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8">
        <f>ROUND(Table1[[#This Row],[pledged]]/Table1[[#This Row],[goal]],2)</f>
        <v>0.42</v>
      </c>
      <c r="Q2856" s="10">
        <f>IFERROR(Table1[[#This Row],[pledged]]/Table1[[#This Row],[backers_count]],0)</f>
        <v>29.785714285714285</v>
      </c>
      <c r="R2856" s="15">
        <f t="shared" si="88"/>
        <v>42111.71665509259</v>
      </c>
      <c r="S2856" s="15">
        <f t="shared" si="89"/>
        <v>42131.71665509259</v>
      </c>
      <c r="T2856">
        <f>YEAR(Table1[[#This Row],[Date Created Conversion]])</f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8">
        <f>ROUND(Table1[[#This Row],[pledged]]/Table1[[#This Row],[goal]],2)</f>
        <v>0.5</v>
      </c>
      <c r="Q2857" s="10">
        <f>IFERROR(Table1[[#This Row],[pledged]]/Table1[[#This Row],[backers_count]],0)</f>
        <v>60</v>
      </c>
      <c r="R2857" s="15">
        <f t="shared" si="88"/>
        <v>42370.007766203707</v>
      </c>
      <c r="S2857" s="15">
        <f t="shared" si="89"/>
        <v>42398.981944444444</v>
      </c>
      <c r="T2857">
        <f>YEAR(Table1[[#This Row],[Date Created Conversion]])</f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8">
        <f>ROUND(Table1[[#This Row],[pledged]]/Table1[[#This Row],[goal]],2)</f>
        <v>0.05</v>
      </c>
      <c r="Q2858" s="10">
        <f>IFERROR(Table1[[#This Row],[pledged]]/Table1[[#This Row],[backers_count]],0)</f>
        <v>24.333333333333332</v>
      </c>
      <c r="R2858" s="15">
        <f t="shared" si="88"/>
        <v>42165.037581018521</v>
      </c>
      <c r="S2858" s="15">
        <f t="shared" si="89"/>
        <v>42224.898611111115</v>
      </c>
      <c r="T2858">
        <f>YEAR(Table1[[#This Row],[Date Created Conversion]])</f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8">
        <f>ROUND(Table1[[#This Row],[pledged]]/Table1[[#This Row],[goal]],2)</f>
        <v>0.2</v>
      </c>
      <c r="Q2859" s="10">
        <f>IFERROR(Table1[[#This Row],[pledged]]/Table1[[#This Row],[backers_count]],0)</f>
        <v>500</v>
      </c>
      <c r="R2859" s="15">
        <f t="shared" si="88"/>
        <v>42726.920081018514</v>
      </c>
      <c r="S2859" s="15">
        <f t="shared" si="89"/>
        <v>42786.75</v>
      </c>
      <c r="T2859">
        <f>YEAR(Table1[[#This Row],[Date Created Conversion]])</f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8">
        <f>ROUND(Table1[[#This Row],[pledged]]/Table1[[#This Row],[goal]],2)</f>
        <v>0</v>
      </c>
      <c r="Q2860" s="10">
        <f>IFERROR(Table1[[#This Row],[pledged]]/Table1[[#This Row],[backers_count]],0)</f>
        <v>0</v>
      </c>
      <c r="R2860" s="15">
        <f t="shared" si="88"/>
        <v>41954.545081018514</v>
      </c>
      <c r="S2860" s="15">
        <f t="shared" si="89"/>
        <v>41978.477777777778</v>
      </c>
      <c r="T2860">
        <f>YEAR(Table1[[#This Row],[Date Created Conversion]])</f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8">
        <f>ROUND(Table1[[#This Row],[pledged]]/Table1[[#This Row],[goal]],2)</f>
        <v>0.02</v>
      </c>
      <c r="Q2861" s="10">
        <f>IFERROR(Table1[[#This Row],[pledged]]/Table1[[#This Row],[backers_count]],0)</f>
        <v>35</v>
      </c>
      <c r="R2861" s="15">
        <f t="shared" si="88"/>
        <v>42233.362314814818</v>
      </c>
      <c r="S2861" s="15">
        <f t="shared" si="89"/>
        <v>42293.362314814818</v>
      </c>
      <c r="T2861">
        <f>YEAR(Table1[[#This Row],[Date Created Conversion]])</f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8">
        <f>ROUND(Table1[[#This Row],[pledged]]/Table1[[#This Row],[goal]],2)</f>
        <v>7.0000000000000007E-2</v>
      </c>
      <c r="Q2862" s="10">
        <f>IFERROR(Table1[[#This Row],[pledged]]/Table1[[#This Row],[backers_count]],0)</f>
        <v>29.555555555555557</v>
      </c>
      <c r="R2862" s="15">
        <f t="shared" si="88"/>
        <v>42480.800648148142</v>
      </c>
      <c r="S2862" s="15">
        <f t="shared" si="89"/>
        <v>42540.800648148142</v>
      </c>
      <c r="T2862">
        <f>YEAR(Table1[[#This Row],[Date Created Conversion]])</f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8">
        <f>ROUND(Table1[[#This Row],[pledged]]/Table1[[#This Row],[goal]],2)</f>
        <v>0.32</v>
      </c>
      <c r="Q2863" s="10">
        <f>IFERROR(Table1[[#This Row],[pledged]]/Table1[[#This Row],[backers_count]],0)</f>
        <v>26.666666666666668</v>
      </c>
      <c r="R2863" s="15">
        <f t="shared" si="88"/>
        <v>42257.590833333335</v>
      </c>
      <c r="S2863" s="15">
        <f t="shared" si="89"/>
        <v>42271.590833333335</v>
      </c>
      <c r="T2863">
        <f>YEAR(Table1[[#This Row],[Date Created Conversion]])</f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8">
        <f>ROUND(Table1[[#This Row],[pledged]]/Table1[[#This Row],[goal]],2)</f>
        <v>0</v>
      </c>
      <c r="Q2864" s="10">
        <f>IFERROR(Table1[[#This Row],[pledged]]/Table1[[#This Row],[backers_count]],0)</f>
        <v>18.333333333333332</v>
      </c>
      <c r="R2864" s="15">
        <f t="shared" si="88"/>
        <v>41784.789687500001</v>
      </c>
      <c r="S2864" s="15">
        <f t="shared" si="89"/>
        <v>41814.789687500001</v>
      </c>
      <c r="T2864">
        <f>YEAR(Table1[[#This Row],[Date Created Conversion]])</f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8">
        <f>ROUND(Table1[[#This Row],[pledged]]/Table1[[#This Row],[goal]],2)</f>
        <v>0</v>
      </c>
      <c r="Q2865" s="10">
        <f>IFERROR(Table1[[#This Row],[pledged]]/Table1[[#This Row],[backers_count]],0)</f>
        <v>20</v>
      </c>
      <c r="R2865" s="15">
        <f t="shared" si="88"/>
        <v>41831.675034722226</v>
      </c>
      <c r="S2865" s="15">
        <f t="shared" si="89"/>
        <v>41891.675034722226</v>
      </c>
      <c r="T2865">
        <f>YEAR(Table1[[#This Row],[Date Created Conversion]])</f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8">
        <f>ROUND(Table1[[#This Row],[pledged]]/Table1[[#This Row],[goal]],2)</f>
        <v>0.02</v>
      </c>
      <c r="Q2866" s="10">
        <f>IFERROR(Table1[[#This Row],[pledged]]/Table1[[#This Row],[backers_count]],0)</f>
        <v>13.333333333333334</v>
      </c>
      <c r="R2866" s="15">
        <f t="shared" si="88"/>
        <v>42172.613506944443</v>
      </c>
      <c r="S2866" s="15">
        <f t="shared" si="89"/>
        <v>42202.554166666669</v>
      </c>
      <c r="T2866">
        <f>YEAR(Table1[[#This Row],[Date Created Conversion]])</f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8">
        <f>ROUND(Table1[[#This Row],[pledged]]/Table1[[#This Row],[goal]],2)</f>
        <v>0</v>
      </c>
      <c r="Q2867" s="10">
        <f>IFERROR(Table1[[#This Row],[pledged]]/Table1[[#This Row],[backers_count]],0)</f>
        <v>0</v>
      </c>
      <c r="R2867" s="15">
        <f t="shared" si="88"/>
        <v>41950.114108796297</v>
      </c>
      <c r="S2867" s="15">
        <f t="shared" si="89"/>
        <v>42010.114108796297</v>
      </c>
      <c r="T2867">
        <f>YEAR(Table1[[#This Row],[Date Created Conversion]])</f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8">
        <f>ROUND(Table1[[#This Row],[pledged]]/Table1[[#This Row],[goal]],2)</f>
        <v>0.01</v>
      </c>
      <c r="Q2868" s="10">
        <f>IFERROR(Table1[[#This Row],[pledged]]/Table1[[#This Row],[backers_count]],0)</f>
        <v>22.5</v>
      </c>
      <c r="R2868" s="15">
        <f t="shared" si="88"/>
        <v>42627.955104166671</v>
      </c>
      <c r="S2868" s="15">
        <f t="shared" si="89"/>
        <v>42657.916666666672</v>
      </c>
      <c r="T2868">
        <f>YEAR(Table1[[#This Row],[Date Created Conversion]])</f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8">
        <f>ROUND(Table1[[#This Row],[pledged]]/Table1[[#This Row],[goal]],2)</f>
        <v>0.2</v>
      </c>
      <c r="Q2869" s="10">
        <f>IFERROR(Table1[[#This Row],[pledged]]/Table1[[#This Row],[backers_count]],0)</f>
        <v>50.4</v>
      </c>
      <c r="R2869" s="15">
        <f t="shared" si="88"/>
        <v>42531.195277777777</v>
      </c>
      <c r="S2869" s="15">
        <f t="shared" si="89"/>
        <v>42555.166666666672</v>
      </c>
      <c r="T2869">
        <f>YEAR(Table1[[#This Row],[Date Created Conversion]])</f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8">
        <f>ROUND(Table1[[#This Row],[pledged]]/Table1[[#This Row],[goal]],2)</f>
        <v>0.42</v>
      </c>
      <c r="Q2870" s="10">
        <f>IFERROR(Table1[[#This Row],[pledged]]/Table1[[#This Row],[backers_count]],0)</f>
        <v>105.02933333333334</v>
      </c>
      <c r="R2870" s="15">
        <f t="shared" si="88"/>
        <v>42618.827013888891</v>
      </c>
      <c r="S2870" s="15">
        <f t="shared" si="89"/>
        <v>42648.827013888891</v>
      </c>
      <c r="T2870">
        <f>YEAR(Table1[[#This Row],[Date Created Conversion]])</f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8">
        <f>ROUND(Table1[[#This Row],[pledged]]/Table1[[#This Row],[goal]],2)</f>
        <v>0.01</v>
      </c>
      <c r="Q2871" s="10">
        <f>IFERROR(Table1[[#This Row],[pledged]]/Table1[[#This Row],[backers_count]],0)</f>
        <v>35.4</v>
      </c>
      <c r="R2871" s="15">
        <f t="shared" si="88"/>
        <v>42540.593530092592</v>
      </c>
      <c r="S2871" s="15">
        <f t="shared" si="89"/>
        <v>42570.593530092592</v>
      </c>
      <c r="T2871">
        <f>YEAR(Table1[[#This Row],[Date Created Conversion]])</f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8">
        <f>ROUND(Table1[[#This Row],[pledged]]/Table1[[#This Row],[goal]],2)</f>
        <v>0.15</v>
      </c>
      <c r="Q2872" s="10">
        <f>IFERROR(Table1[[#This Row],[pledged]]/Table1[[#This Row],[backers_count]],0)</f>
        <v>83.333333333333329</v>
      </c>
      <c r="R2872" s="15">
        <f t="shared" si="88"/>
        <v>41746.189409722225</v>
      </c>
      <c r="S2872" s="15">
        <f t="shared" si="89"/>
        <v>41776.189409722225</v>
      </c>
      <c r="T2872">
        <f>YEAR(Table1[[#This Row],[Date Created Conversion]])</f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8">
        <f>ROUND(Table1[[#This Row],[pledged]]/Table1[[#This Row],[goal]],2)</f>
        <v>0.05</v>
      </c>
      <c r="Q2873" s="10">
        <f>IFERROR(Table1[[#This Row],[pledged]]/Table1[[#This Row],[backers_count]],0)</f>
        <v>35.92307692307692</v>
      </c>
      <c r="R2873" s="15">
        <f t="shared" si="88"/>
        <v>41974.738576388889</v>
      </c>
      <c r="S2873" s="15">
        <f t="shared" si="89"/>
        <v>41994.738576388889</v>
      </c>
      <c r="T2873">
        <f>YEAR(Table1[[#This Row],[Date Created Conversion]])</f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8">
        <f>ROUND(Table1[[#This Row],[pledged]]/Table1[[#This Row],[goal]],2)</f>
        <v>0</v>
      </c>
      <c r="Q2874" s="10">
        <f>IFERROR(Table1[[#This Row],[pledged]]/Table1[[#This Row],[backers_count]],0)</f>
        <v>0</v>
      </c>
      <c r="R2874" s="15">
        <f t="shared" si="88"/>
        <v>42115.11618055556</v>
      </c>
      <c r="S2874" s="15">
        <f t="shared" si="89"/>
        <v>42175.11618055556</v>
      </c>
      <c r="T2874">
        <f>YEAR(Table1[[#This Row],[Date Created Conversion]])</f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8">
        <f>ROUND(Table1[[#This Row],[pledged]]/Table1[[#This Row],[goal]],2)</f>
        <v>0.38</v>
      </c>
      <c r="Q2875" s="10">
        <f>IFERROR(Table1[[#This Row],[pledged]]/Table1[[#This Row],[backers_count]],0)</f>
        <v>119.125</v>
      </c>
      <c r="R2875" s="15">
        <f t="shared" si="88"/>
        <v>42002.817488425921</v>
      </c>
      <c r="S2875" s="15">
        <f t="shared" si="89"/>
        <v>42032.817488425921</v>
      </c>
      <c r="T2875">
        <f>YEAR(Table1[[#This Row],[Date Created Conversion]])</f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8">
        <f>ROUND(Table1[[#This Row],[pledged]]/Table1[[#This Row],[goal]],2)</f>
        <v>0.05</v>
      </c>
      <c r="Q2876" s="10">
        <f>IFERROR(Table1[[#This Row],[pledged]]/Table1[[#This Row],[backers_count]],0)</f>
        <v>90.333333333333329</v>
      </c>
      <c r="R2876" s="15">
        <f t="shared" si="88"/>
        <v>42722.84474537037</v>
      </c>
      <c r="S2876" s="15">
        <f t="shared" si="89"/>
        <v>42752.84474537037</v>
      </c>
      <c r="T2876">
        <f>YEAR(Table1[[#This Row],[Date Created Conversion]])</f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8">
        <f>ROUND(Table1[[#This Row],[pledged]]/Table1[[#This Row],[goal]],2)</f>
        <v>0</v>
      </c>
      <c r="Q2877" s="10">
        <f>IFERROR(Table1[[#This Row],[pledged]]/Table1[[#This Row],[backers_count]],0)</f>
        <v>2.3333333333333335</v>
      </c>
      <c r="R2877" s="15">
        <f t="shared" si="88"/>
        <v>42465.128391203703</v>
      </c>
      <c r="S2877" s="15">
        <f t="shared" si="89"/>
        <v>42495.128391203703</v>
      </c>
      <c r="T2877">
        <f>YEAR(Table1[[#This Row],[Date Created Conversion]])</f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8">
        <f>ROUND(Table1[[#This Row],[pledged]]/Table1[[#This Row],[goal]],2)</f>
        <v>0</v>
      </c>
      <c r="Q2878" s="10">
        <f>IFERROR(Table1[[#This Row],[pledged]]/Table1[[#This Row],[backers_count]],0)</f>
        <v>0</v>
      </c>
      <c r="R2878" s="15">
        <f t="shared" si="88"/>
        <v>42171.743969907402</v>
      </c>
      <c r="S2878" s="15">
        <f t="shared" si="89"/>
        <v>42201.743969907402</v>
      </c>
      <c r="T2878">
        <f>YEAR(Table1[[#This Row],[Date Created Conversion]])</f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8">
        <f>ROUND(Table1[[#This Row],[pledged]]/Table1[[#This Row],[goal]],2)</f>
        <v>0.11</v>
      </c>
      <c r="Q2879" s="10">
        <f>IFERROR(Table1[[#This Row],[pledged]]/Table1[[#This Row],[backers_count]],0)</f>
        <v>108.33333333333333</v>
      </c>
      <c r="R2879" s="15">
        <f t="shared" si="88"/>
        <v>42672.955138888887</v>
      </c>
      <c r="S2879" s="15">
        <f t="shared" si="89"/>
        <v>42704.708333333328</v>
      </c>
      <c r="T2879">
        <f>YEAR(Table1[[#This Row],[Date Created Conversion]])</f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8">
        <f>ROUND(Table1[[#This Row],[pledged]]/Table1[[#This Row],[goal]],2)</f>
        <v>0.02</v>
      </c>
      <c r="Q2880" s="10">
        <f>IFERROR(Table1[[#This Row],[pledged]]/Table1[[#This Row],[backers_count]],0)</f>
        <v>15.75</v>
      </c>
      <c r="R2880" s="15">
        <f t="shared" si="88"/>
        <v>42128.615682870368</v>
      </c>
      <c r="S2880" s="15">
        <f t="shared" si="89"/>
        <v>42188.615682870368</v>
      </c>
      <c r="T2880">
        <f>YEAR(Table1[[#This Row],[Date Created Conversion]])</f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8">
        <f>ROUND(Table1[[#This Row],[pledged]]/Table1[[#This Row],[goal]],2)</f>
        <v>0</v>
      </c>
      <c r="Q2881" s="10">
        <f>IFERROR(Table1[[#This Row],[pledged]]/Table1[[#This Row],[backers_count]],0)</f>
        <v>29</v>
      </c>
      <c r="R2881" s="15">
        <f t="shared" si="88"/>
        <v>42359.725243055553</v>
      </c>
      <c r="S2881" s="15">
        <f t="shared" si="89"/>
        <v>42389.725243055553</v>
      </c>
      <c r="T2881">
        <f>YEAR(Table1[[#This Row],[Date Created Conversion]])</f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8">
        <f>ROUND(Table1[[#This Row],[pledged]]/Table1[[#This Row],[goal]],2)</f>
        <v>0.23</v>
      </c>
      <c r="Q2882" s="10">
        <f>IFERROR(Table1[[#This Row],[pledged]]/Table1[[#This Row],[backers_count]],0)</f>
        <v>96.551724137931032</v>
      </c>
      <c r="R2882" s="15">
        <f t="shared" ref="R2882:R2945" si="90">(((J2882/60)/60)/24)+DATE(1970,1,1)</f>
        <v>42192.905694444446</v>
      </c>
      <c r="S2882" s="15">
        <f t="shared" ref="S2882:S2945" si="91">(((I2882/60)/60)/24)+DATE(1970,1,1)</f>
        <v>42236.711805555555</v>
      </c>
      <c r="T2882">
        <f>YEAR(Table1[[#This Row],[Date Created Conversion]])</f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8">
        <f>ROUND(Table1[[#This Row],[pledged]]/Table1[[#This Row],[goal]],2)</f>
        <v>0</v>
      </c>
      <c r="Q2883" s="10">
        <f>IFERROR(Table1[[#This Row],[pledged]]/Table1[[#This Row],[backers_count]],0)</f>
        <v>0</v>
      </c>
      <c r="R2883" s="15">
        <f t="shared" si="90"/>
        <v>41916.597638888888</v>
      </c>
      <c r="S2883" s="15">
        <f t="shared" si="91"/>
        <v>41976.639305555553</v>
      </c>
      <c r="T2883">
        <f>YEAR(Table1[[#This Row],[Date Created Conversion]])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8">
        <f>ROUND(Table1[[#This Row],[pledged]]/Table1[[#This Row],[goal]],2)</f>
        <v>0.34</v>
      </c>
      <c r="Q2884" s="10">
        <f>IFERROR(Table1[[#This Row],[pledged]]/Table1[[#This Row],[backers_count]],0)</f>
        <v>63</v>
      </c>
      <c r="R2884" s="15">
        <f t="shared" si="90"/>
        <v>42461.596273148149</v>
      </c>
      <c r="S2884" s="15">
        <f t="shared" si="91"/>
        <v>42491.596273148149</v>
      </c>
      <c r="T2884">
        <f>YEAR(Table1[[#This Row],[Date Created Conversion]])</f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8">
        <f>ROUND(Table1[[#This Row],[pledged]]/Table1[[#This Row],[goal]],2)</f>
        <v>0.19</v>
      </c>
      <c r="Q2885" s="10">
        <f>IFERROR(Table1[[#This Row],[pledged]]/Table1[[#This Row],[backers_count]],0)</f>
        <v>381.6</v>
      </c>
      <c r="R2885" s="15">
        <f t="shared" si="90"/>
        <v>42370.90320601852</v>
      </c>
      <c r="S2885" s="15">
        <f t="shared" si="91"/>
        <v>42406.207638888889</v>
      </c>
      <c r="T2885">
        <f>YEAR(Table1[[#This Row],[Date Created Conversion]])</f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8">
        <f>ROUND(Table1[[#This Row],[pledged]]/Table1[[#This Row],[goal]],2)</f>
        <v>0</v>
      </c>
      <c r="Q2886" s="10">
        <f>IFERROR(Table1[[#This Row],[pledged]]/Table1[[#This Row],[backers_count]],0)</f>
        <v>46.25</v>
      </c>
      <c r="R2886" s="15">
        <f t="shared" si="90"/>
        <v>41948.727256944447</v>
      </c>
      <c r="S2886" s="15">
        <f t="shared" si="91"/>
        <v>41978.727256944447</v>
      </c>
      <c r="T2886">
        <f>YEAR(Table1[[#This Row],[Date Created Conversion]])</f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8">
        <f>ROUND(Table1[[#This Row],[pledged]]/Table1[[#This Row],[goal]],2)</f>
        <v>0.33</v>
      </c>
      <c r="Q2887" s="10">
        <f>IFERROR(Table1[[#This Row],[pledged]]/Table1[[#This Row],[backers_count]],0)</f>
        <v>26</v>
      </c>
      <c r="R2887" s="15">
        <f t="shared" si="90"/>
        <v>42047.07640046296</v>
      </c>
      <c r="S2887" s="15">
        <f t="shared" si="91"/>
        <v>42077.034733796296</v>
      </c>
      <c r="T2887">
        <f>YEAR(Table1[[#This Row],[Date Created Conversion]])</f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8">
        <f>ROUND(Table1[[#This Row],[pledged]]/Table1[[#This Row],[goal]],2)</f>
        <v>0.05</v>
      </c>
      <c r="Q2888" s="10">
        <f>IFERROR(Table1[[#This Row],[pledged]]/Table1[[#This Row],[backers_count]],0)</f>
        <v>10</v>
      </c>
      <c r="R2888" s="15">
        <f t="shared" si="90"/>
        <v>42261.632916666669</v>
      </c>
      <c r="S2888" s="15">
        <f t="shared" si="91"/>
        <v>42266.165972222225</v>
      </c>
      <c r="T2888">
        <f>YEAR(Table1[[#This Row],[Date Created Conversion]])</f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8">
        <f>ROUND(Table1[[#This Row],[pledged]]/Table1[[#This Row],[goal]],2)</f>
        <v>0</v>
      </c>
      <c r="Q2889" s="10">
        <f>IFERROR(Table1[[#This Row],[pledged]]/Table1[[#This Row],[backers_count]],0)</f>
        <v>5</v>
      </c>
      <c r="R2889" s="15">
        <f t="shared" si="90"/>
        <v>41985.427361111113</v>
      </c>
      <c r="S2889" s="15">
        <f t="shared" si="91"/>
        <v>42015.427361111113</v>
      </c>
      <c r="T2889">
        <f>YEAR(Table1[[#This Row],[Date Created Conversion]])</f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8">
        <f>ROUND(Table1[[#This Row],[pledged]]/Table1[[#This Row],[goal]],2)</f>
        <v>0</v>
      </c>
      <c r="Q2890" s="10">
        <f>IFERROR(Table1[[#This Row],[pledged]]/Table1[[#This Row],[backers_count]],0)</f>
        <v>0</v>
      </c>
      <c r="R2890" s="15">
        <f t="shared" si="90"/>
        <v>41922.535185185188</v>
      </c>
      <c r="S2890" s="15">
        <f t="shared" si="91"/>
        <v>41930.207638888889</v>
      </c>
      <c r="T2890">
        <f>YEAR(Table1[[#This Row],[Date Created Conversion]])</f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8">
        <f>ROUND(Table1[[#This Row],[pledged]]/Table1[[#This Row],[goal]],2)</f>
        <v>0.38</v>
      </c>
      <c r="Q2891" s="10">
        <f>IFERROR(Table1[[#This Row],[pledged]]/Table1[[#This Row],[backers_count]],0)</f>
        <v>81.571428571428569</v>
      </c>
      <c r="R2891" s="15">
        <f t="shared" si="90"/>
        <v>41850.863252314812</v>
      </c>
      <c r="S2891" s="15">
        <f t="shared" si="91"/>
        <v>41880.863252314812</v>
      </c>
      <c r="T2891">
        <f>YEAR(Table1[[#This Row],[Date Created Conversion]])</f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8">
        <f>ROUND(Table1[[#This Row],[pledged]]/Table1[[#This Row],[goal]],2)</f>
        <v>0.01</v>
      </c>
      <c r="Q2892" s="10">
        <f>IFERROR(Table1[[#This Row],[pledged]]/Table1[[#This Row],[backers_count]],0)</f>
        <v>7</v>
      </c>
      <c r="R2892" s="15">
        <f t="shared" si="90"/>
        <v>41831.742962962962</v>
      </c>
      <c r="S2892" s="15">
        <f t="shared" si="91"/>
        <v>41860.125</v>
      </c>
      <c r="T2892">
        <f>YEAR(Table1[[#This Row],[Date Created Conversion]])</f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8">
        <f>ROUND(Table1[[#This Row],[pledged]]/Table1[[#This Row],[goal]],2)</f>
        <v>0.03</v>
      </c>
      <c r="Q2893" s="10">
        <f>IFERROR(Table1[[#This Row],[pledged]]/Table1[[#This Row],[backers_count]],0)</f>
        <v>27.3</v>
      </c>
      <c r="R2893" s="15">
        <f t="shared" si="90"/>
        <v>42415.883425925931</v>
      </c>
      <c r="S2893" s="15">
        <f t="shared" si="91"/>
        <v>42475.84175925926</v>
      </c>
      <c r="T2893">
        <f>YEAR(Table1[[#This Row],[Date Created Conversion]])</f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8">
        <f>ROUND(Table1[[#This Row],[pledged]]/Table1[[#This Row],[goal]],2)</f>
        <v>0.09</v>
      </c>
      <c r="Q2894" s="10">
        <f>IFERROR(Table1[[#This Row],[pledged]]/Table1[[#This Row],[backers_count]],0)</f>
        <v>29.411764705882351</v>
      </c>
      <c r="R2894" s="15">
        <f t="shared" si="90"/>
        <v>41869.714166666665</v>
      </c>
      <c r="S2894" s="15">
        <f t="shared" si="91"/>
        <v>41876.875</v>
      </c>
      <c r="T2894">
        <f>YEAR(Table1[[#This Row],[Date Created Conversion]])</f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8">
        <f>ROUND(Table1[[#This Row],[pledged]]/Table1[[#This Row],[goal]],2)</f>
        <v>0.01</v>
      </c>
      <c r="Q2895" s="10">
        <f>IFERROR(Table1[[#This Row],[pledged]]/Table1[[#This Row],[backers_count]],0)</f>
        <v>12.5</v>
      </c>
      <c r="R2895" s="15">
        <f t="shared" si="90"/>
        <v>41953.773090277777</v>
      </c>
      <c r="S2895" s="15">
        <f t="shared" si="91"/>
        <v>42013.083333333328</v>
      </c>
      <c r="T2895">
        <f>YEAR(Table1[[#This Row],[Date Created Conversion]])</f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8">
        <f>ROUND(Table1[[#This Row],[pledged]]/Table1[[#This Row],[goal]],2)</f>
        <v>0</v>
      </c>
      <c r="Q2896" s="10">
        <f>IFERROR(Table1[[#This Row],[pledged]]/Table1[[#This Row],[backers_count]],0)</f>
        <v>0</v>
      </c>
      <c r="R2896" s="15">
        <f t="shared" si="90"/>
        <v>42037.986284722225</v>
      </c>
      <c r="S2896" s="15">
        <f t="shared" si="91"/>
        <v>42097.944618055553</v>
      </c>
      <c r="T2896">
        <f>YEAR(Table1[[#This Row],[Date Created Conversion]])</f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8">
        <f>ROUND(Table1[[#This Row],[pledged]]/Table1[[#This Row],[goal]],2)</f>
        <v>0.05</v>
      </c>
      <c r="Q2897" s="10">
        <f>IFERROR(Table1[[#This Row],[pledged]]/Table1[[#This Row],[backers_count]],0)</f>
        <v>5.75</v>
      </c>
      <c r="R2897" s="15">
        <f t="shared" si="90"/>
        <v>41811.555462962962</v>
      </c>
      <c r="S2897" s="15">
        <f t="shared" si="91"/>
        <v>41812.875</v>
      </c>
      <c r="T2897">
        <f>YEAR(Table1[[#This Row],[Date Created Conversion]])</f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8">
        <f>ROUND(Table1[[#This Row],[pledged]]/Table1[[#This Row],[goal]],2)</f>
        <v>0.21</v>
      </c>
      <c r="Q2898" s="10">
        <f>IFERROR(Table1[[#This Row],[pledged]]/Table1[[#This Row],[backers_count]],0)</f>
        <v>52.083333333333336</v>
      </c>
      <c r="R2898" s="15">
        <f t="shared" si="90"/>
        <v>42701.908807870372</v>
      </c>
      <c r="S2898" s="15">
        <f t="shared" si="91"/>
        <v>42716.25</v>
      </c>
      <c r="T2898">
        <f>YEAR(Table1[[#This Row],[Date Created Conversion]])</f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8">
        <f>ROUND(Table1[[#This Row],[pledged]]/Table1[[#This Row],[goal]],2)</f>
        <v>0.05</v>
      </c>
      <c r="Q2899" s="10">
        <f>IFERROR(Table1[[#This Row],[pledged]]/Table1[[#This Row],[backers_count]],0)</f>
        <v>183.33333333333334</v>
      </c>
      <c r="R2899" s="15">
        <f t="shared" si="90"/>
        <v>42258.646504629629</v>
      </c>
      <c r="S2899" s="15">
        <f t="shared" si="91"/>
        <v>42288.645196759258</v>
      </c>
      <c r="T2899">
        <f>YEAR(Table1[[#This Row],[Date Created Conversion]])</f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8">
        <f>ROUND(Table1[[#This Row],[pledged]]/Table1[[#This Row],[goal]],2)</f>
        <v>0.04</v>
      </c>
      <c r="Q2900" s="10">
        <f>IFERROR(Table1[[#This Row],[pledged]]/Table1[[#This Row],[backers_count]],0)</f>
        <v>26.333333333333332</v>
      </c>
      <c r="R2900" s="15">
        <f t="shared" si="90"/>
        <v>42278.664965277778</v>
      </c>
      <c r="S2900" s="15">
        <f t="shared" si="91"/>
        <v>42308.664965277778</v>
      </c>
      <c r="T2900">
        <f>YEAR(Table1[[#This Row],[Date Created Conversion]])</f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8">
        <f>ROUND(Table1[[#This Row],[pledged]]/Table1[[#This Row],[goal]],2)</f>
        <v>0</v>
      </c>
      <c r="Q2901" s="10">
        <f>IFERROR(Table1[[#This Row],[pledged]]/Table1[[#This Row],[backers_count]],0)</f>
        <v>0</v>
      </c>
      <c r="R2901" s="15">
        <f t="shared" si="90"/>
        <v>42515.078217592592</v>
      </c>
      <c r="S2901" s="15">
        <f t="shared" si="91"/>
        <v>42575.078217592592</v>
      </c>
      <c r="T2901">
        <f>YEAR(Table1[[#This Row],[Date Created Conversion]])</f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8">
        <f>ROUND(Table1[[#This Row],[pledged]]/Table1[[#This Row],[goal]],2)</f>
        <v>0.62</v>
      </c>
      <c r="Q2902" s="10">
        <f>IFERROR(Table1[[#This Row],[pledged]]/Table1[[#This Row],[backers_count]],0)</f>
        <v>486.42857142857144</v>
      </c>
      <c r="R2902" s="15">
        <f t="shared" si="90"/>
        <v>41830.234166666669</v>
      </c>
      <c r="S2902" s="15">
        <f t="shared" si="91"/>
        <v>41860.234166666669</v>
      </c>
      <c r="T2902">
        <f>YEAR(Table1[[#This Row],[Date Created Conversion]])</f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8">
        <f>ROUND(Table1[[#This Row],[pledged]]/Table1[[#This Row],[goal]],2)</f>
        <v>0.01</v>
      </c>
      <c r="Q2903" s="10">
        <f>IFERROR(Table1[[#This Row],[pledged]]/Table1[[#This Row],[backers_count]],0)</f>
        <v>3</v>
      </c>
      <c r="R2903" s="15">
        <f t="shared" si="90"/>
        <v>41982.904386574075</v>
      </c>
      <c r="S2903" s="15">
        <f t="shared" si="91"/>
        <v>42042.904386574075</v>
      </c>
      <c r="T2903">
        <f>YEAR(Table1[[#This Row],[Date Created Conversion]])</f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8">
        <f>ROUND(Table1[[#This Row],[pledged]]/Table1[[#This Row],[goal]],2)</f>
        <v>0</v>
      </c>
      <c r="Q2904" s="10">
        <f>IFERROR(Table1[[#This Row],[pledged]]/Table1[[#This Row],[backers_count]],0)</f>
        <v>25</v>
      </c>
      <c r="R2904" s="15">
        <f t="shared" si="90"/>
        <v>42210.439768518518</v>
      </c>
      <c r="S2904" s="15">
        <f t="shared" si="91"/>
        <v>42240.439768518518</v>
      </c>
      <c r="T2904">
        <f>YEAR(Table1[[#This Row],[Date Created Conversion]])</f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8">
        <f>ROUND(Table1[[#This Row],[pledged]]/Table1[[#This Row],[goal]],2)</f>
        <v>0.01</v>
      </c>
      <c r="Q2905" s="10">
        <f>IFERROR(Table1[[#This Row],[pledged]]/Table1[[#This Row],[backers_count]],0)</f>
        <v>9.75</v>
      </c>
      <c r="R2905" s="15">
        <f t="shared" si="90"/>
        <v>42196.166874999995</v>
      </c>
      <c r="S2905" s="15">
        <f t="shared" si="91"/>
        <v>42256.166874999995</v>
      </c>
      <c r="T2905">
        <f>YEAR(Table1[[#This Row],[Date Created Conversion]])</f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8">
        <f>ROUND(Table1[[#This Row],[pledged]]/Table1[[#This Row],[goal]],2)</f>
        <v>0.05</v>
      </c>
      <c r="Q2906" s="10">
        <f>IFERROR(Table1[[#This Row],[pledged]]/Table1[[#This Row],[backers_count]],0)</f>
        <v>18.75</v>
      </c>
      <c r="R2906" s="15">
        <f t="shared" si="90"/>
        <v>41940.967951388891</v>
      </c>
      <c r="S2906" s="15">
        <f t="shared" si="91"/>
        <v>41952.5</v>
      </c>
      <c r="T2906">
        <f>YEAR(Table1[[#This Row],[Date Created Conversion]])</f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8">
        <f>ROUND(Table1[[#This Row],[pledged]]/Table1[[#This Row],[goal]],2)</f>
        <v>0.18</v>
      </c>
      <c r="Q2907" s="10">
        <f>IFERROR(Table1[[#This Row],[pledged]]/Table1[[#This Row],[backers_count]],0)</f>
        <v>36.588235294117645</v>
      </c>
      <c r="R2907" s="15">
        <f t="shared" si="90"/>
        <v>42606.056863425925</v>
      </c>
      <c r="S2907" s="15">
        <f t="shared" si="91"/>
        <v>42620.056863425925</v>
      </c>
      <c r="T2907">
        <f>YEAR(Table1[[#This Row],[Date Created Conversion]])</f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8">
        <f>ROUND(Table1[[#This Row],[pledged]]/Table1[[#This Row],[goal]],2)</f>
        <v>0.09</v>
      </c>
      <c r="Q2908" s="10">
        <f>IFERROR(Table1[[#This Row],[pledged]]/Table1[[#This Row],[backers_count]],0)</f>
        <v>80.714285714285708</v>
      </c>
      <c r="R2908" s="15">
        <f t="shared" si="90"/>
        <v>42199.648912037039</v>
      </c>
      <c r="S2908" s="15">
        <f t="shared" si="91"/>
        <v>42217.041666666672</v>
      </c>
      <c r="T2908">
        <f>YEAR(Table1[[#This Row],[Date Created Conversion]])</f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8">
        <f>ROUND(Table1[[#This Row],[pledged]]/Table1[[#This Row],[goal]],2)</f>
        <v>0</v>
      </c>
      <c r="Q2909" s="10">
        <f>IFERROR(Table1[[#This Row],[pledged]]/Table1[[#This Row],[backers_count]],0)</f>
        <v>1</v>
      </c>
      <c r="R2909" s="15">
        <f t="shared" si="90"/>
        <v>42444.877743055549</v>
      </c>
      <c r="S2909" s="15">
        <f t="shared" si="91"/>
        <v>42504.877743055549</v>
      </c>
      <c r="T2909">
        <f>YEAR(Table1[[#This Row],[Date Created Conversion]])</f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8">
        <f>ROUND(Table1[[#This Row],[pledged]]/Table1[[#This Row],[goal]],2)</f>
        <v>0.03</v>
      </c>
      <c r="Q2910" s="10">
        <f>IFERROR(Table1[[#This Row],[pledged]]/Table1[[#This Row],[backers_count]],0)</f>
        <v>52.8</v>
      </c>
      <c r="R2910" s="15">
        <f t="shared" si="90"/>
        <v>42499.731701388882</v>
      </c>
      <c r="S2910" s="15">
        <f t="shared" si="91"/>
        <v>42529.731701388882</v>
      </c>
      <c r="T2910">
        <f>YEAR(Table1[[#This Row],[Date Created Conversion]])</f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8">
        <f>ROUND(Table1[[#This Row],[pledged]]/Table1[[#This Row],[goal]],2)</f>
        <v>0</v>
      </c>
      <c r="Q2911" s="10">
        <f>IFERROR(Table1[[#This Row],[pledged]]/Table1[[#This Row],[backers_count]],0)</f>
        <v>20</v>
      </c>
      <c r="R2911" s="15">
        <f t="shared" si="90"/>
        <v>41929.266215277778</v>
      </c>
      <c r="S2911" s="15">
        <f t="shared" si="91"/>
        <v>41968.823611111111</v>
      </c>
      <c r="T2911">
        <f>YEAR(Table1[[#This Row],[Date Created Conversion]])</f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8">
        <f>ROUND(Table1[[#This Row],[pledged]]/Table1[[#This Row],[goal]],2)</f>
        <v>0</v>
      </c>
      <c r="Q2912" s="10">
        <f>IFERROR(Table1[[#This Row],[pledged]]/Table1[[#This Row],[backers_count]],0)</f>
        <v>1</v>
      </c>
      <c r="R2912" s="15">
        <f t="shared" si="90"/>
        <v>42107.841284722221</v>
      </c>
      <c r="S2912" s="15">
        <f t="shared" si="91"/>
        <v>42167.841284722221</v>
      </c>
      <c r="T2912">
        <f>YEAR(Table1[[#This Row],[Date Created Conversion]])</f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8">
        <f>ROUND(Table1[[#This Row],[pledged]]/Table1[[#This Row],[goal]],2)</f>
        <v>0.37</v>
      </c>
      <c r="Q2913" s="10">
        <f>IFERROR(Table1[[#This Row],[pledged]]/Table1[[#This Row],[backers_count]],0)</f>
        <v>46.928571428571431</v>
      </c>
      <c r="R2913" s="15">
        <f t="shared" si="90"/>
        <v>42142.768819444449</v>
      </c>
      <c r="S2913" s="15">
        <f t="shared" si="91"/>
        <v>42182.768819444449</v>
      </c>
      <c r="T2913">
        <f>YEAR(Table1[[#This Row],[Date Created Conversion]])</f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8">
        <f>ROUND(Table1[[#This Row],[pledged]]/Table1[[#This Row],[goal]],2)</f>
        <v>0.14000000000000001</v>
      </c>
      <c r="Q2914" s="10">
        <f>IFERROR(Table1[[#This Row],[pledged]]/Table1[[#This Row],[backers_count]],0)</f>
        <v>78.07692307692308</v>
      </c>
      <c r="R2914" s="15">
        <f t="shared" si="90"/>
        <v>42354.131643518514</v>
      </c>
      <c r="S2914" s="15">
        <f t="shared" si="91"/>
        <v>42384.131643518514</v>
      </c>
      <c r="T2914">
        <f>YEAR(Table1[[#This Row],[Date Created Conversion]])</f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8">
        <f>ROUND(Table1[[#This Row],[pledged]]/Table1[[#This Row],[goal]],2)</f>
        <v>0</v>
      </c>
      <c r="Q2915" s="10">
        <f>IFERROR(Table1[[#This Row],[pledged]]/Table1[[#This Row],[backers_count]],0)</f>
        <v>1</v>
      </c>
      <c r="R2915" s="15">
        <f t="shared" si="90"/>
        <v>41828.922905092593</v>
      </c>
      <c r="S2915" s="15">
        <f t="shared" si="91"/>
        <v>41888.922905092593</v>
      </c>
      <c r="T2915">
        <f>YEAR(Table1[[#This Row],[Date Created Conversion]])</f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8">
        <f>ROUND(Table1[[#This Row],[pledged]]/Table1[[#This Row],[goal]],2)</f>
        <v>0</v>
      </c>
      <c r="Q2916" s="10">
        <f>IFERROR(Table1[[#This Row],[pledged]]/Table1[[#This Row],[backers_count]],0)</f>
        <v>1</v>
      </c>
      <c r="R2916" s="15">
        <f t="shared" si="90"/>
        <v>42017.907337962963</v>
      </c>
      <c r="S2916" s="15">
        <f t="shared" si="91"/>
        <v>42077.865671296298</v>
      </c>
      <c r="T2916">
        <f>YEAR(Table1[[#This Row],[Date Created Conversion]])</f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8">
        <f>ROUND(Table1[[#This Row],[pledged]]/Table1[[#This Row],[goal]],2)</f>
        <v>0.61</v>
      </c>
      <c r="Q2917" s="10">
        <f>IFERROR(Table1[[#This Row],[pledged]]/Table1[[#This Row],[backers_count]],0)</f>
        <v>203.66666666666666</v>
      </c>
      <c r="R2917" s="15">
        <f t="shared" si="90"/>
        <v>42415.398032407407</v>
      </c>
      <c r="S2917" s="15">
        <f t="shared" si="91"/>
        <v>42445.356365740736</v>
      </c>
      <c r="T2917">
        <f>YEAR(Table1[[#This Row],[Date Created Conversion]])</f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8">
        <f>ROUND(Table1[[#This Row],[pledged]]/Table1[[#This Row],[goal]],2)</f>
        <v>0.08</v>
      </c>
      <c r="Q2918" s="10">
        <f>IFERROR(Table1[[#This Row],[pledged]]/Table1[[#This Row],[backers_count]],0)</f>
        <v>20.714285714285715</v>
      </c>
      <c r="R2918" s="15">
        <f t="shared" si="90"/>
        <v>41755.476724537039</v>
      </c>
      <c r="S2918" s="15">
        <f t="shared" si="91"/>
        <v>41778.476724537039</v>
      </c>
      <c r="T2918">
        <f>YEAR(Table1[[#This Row],[Date Created Conversion]])</f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8">
        <f>ROUND(Table1[[#This Row],[pledged]]/Table1[[#This Row],[goal]],2)</f>
        <v>0.22</v>
      </c>
      <c r="Q2919" s="10">
        <f>IFERROR(Table1[[#This Row],[pledged]]/Table1[[#This Row],[backers_count]],0)</f>
        <v>48.555555555555557</v>
      </c>
      <c r="R2919" s="15">
        <f t="shared" si="90"/>
        <v>42245.234340277777</v>
      </c>
      <c r="S2919" s="15">
        <f t="shared" si="91"/>
        <v>42263.234340277777</v>
      </c>
      <c r="T2919">
        <f>YEAR(Table1[[#This Row],[Date Created Conversion]])</f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8">
        <f>ROUND(Table1[[#This Row],[pledged]]/Table1[[#This Row],[goal]],2)</f>
        <v>0.27</v>
      </c>
      <c r="Q2920" s="10">
        <f>IFERROR(Table1[[#This Row],[pledged]]/Table1[[#This Row],[backers_count]],0)</f>
        <v>68.099999999999994</v>
      </c>
      <c r="R2920" s="15">
        <f t="shared" si="90"/>
        <v>42278.629710648151</v>
      </c>
      <c r="S2920" s="15">
        <f t="shared" si="91"/>
        <v>42306.629710648151</v>
      </c>
      <c r="T2920">
        <f>YEAR(Table1[[#This Row],[Date Created Conversion]])</f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8">
        <f>ROUND(Table1[[#This Row],[pledged]]/Table1[[#This Row],[goal]],2)</f>
        <v>0.09</v>
      </c>
      <c r="Q2921" s="10">
        <f>IFERROR(Table1[[#This Row],[pledged]]/Table1[[#This Row],[backers_count]],0)</f>
        <v>8.5</v>
      </c>
      <c r="R2921" s="15">
        <f t="shared" si="90"/>
        <v>41826.61954861111</v>
      </c>
      <c r="S2921" s="15">
        <f t="shared" si="91"/>
        <v>41856.61954861111</v>
      </c>
      <c r="T2921">
        <f>YEAR(Table1[[#This Row],[Date Created Conversion]])</f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8">
        <f>ROUND(Table1[[#This Row],[pledged]]/Table1[[#This Row],[goal]],2)</f>
        <v>0.27</v>
      </c>
      <c r="Q2922" s="10">
        <f>IFERROR(Table1[[#This Row],[pledged]]/Table1[[#This Row],[backers_count]],0)</f>
        <v>51.615384615384613</v>
      </c>
      <c r="R2922" s="15">
        <f t="shared" si="90"/>
        <v>42058.792476851857</v>
      </c>
      <c r="S2922" s="15">
        <f t="shared" si="91"/>
        <v>42088.750810185185</v>
      </c>
      <c r="T2922">
        <f>YEAR(Table1[[#This Row],[Date Created Conversion]])</f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8">
        <f>ROUND(Table1[[#This Row],[pledged]]/Table1[[#This Row],[goal]],2)</f>
        <v>1.29</v>
      </c>
      <c r="Q2923" s="10">
        <f>IFERROR(Table1[[#This Row],[pledged]]/Table1[[#This Row],[backers_count]],0)</f>
        <v>43</v>
      </c>
      <c r="R2923" s="15">
        <f t="shared" si="90"/>
        <v>41877.886620370373</v>
      </c>
      <c r="S2923" s="15">
        <f t="shared" si="91"/>
        <v>41907.886620370373</v>
      </c>
      <c r="T2923">
        <f>YEAR(Table1[[#This Row],[Date Created Conversion]])</f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8">
        <f>ROUND(Table1[[#This Row],[pledged]]/Table1[[#This Row],[goal]],2)</f>
        <v>1</v>
      </c>
      <c r="Q2924" s="10">
        <f>IFERROR(Table1[[#This Row],[pledged]]/Table1[[#This Row],[backers_count]],0)</f>
        <v>83.333333333333329</v>
      </c>
      <c r="R2924" s="15">
        <f t="shared" si="90"/>
        <v>42097.874155092592</v>
      </c>
      <c r="S2924" s="15">
        <f t="shared" si="91"/>
        <v>42142.874155092592</v>
      </c>
      <c r="T2924">
        <f>YEAR(Table1[[#This Row],[Date Created Conversion]])</f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8">
        <f>ROUND(Table1[[#This Row],[pledged]]/Table1[[#This Row],[goal]],2)</f>
        <v>1</v>
      </c>
      <c r="Q2925" s="10">
        <f>IFERROR(Table1[[#This Row],[pledged]]/Table1[[#This Row],[backers_count]],0)</f>
        <v>30</v>
      </c>
      <c r="R2925" s="15">
        <f t="shared" si="90"/>
        <v>42013.15253472222</v>
      </c>
      <c r="S2925" s="15">
        <f t="shared" si="91"/>
        <v>42028.125</v>
      </c>
      <c r="T2925">
        <f>YEAR(Table1[[#This Row],[Date Created Conversion]])</f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8">
        <f>ROUND(Table1[[#This Row],[pledged]]/Table1[[#This Row],[goal]],2)</f>
        <v>1.03</v>
      </c>
      <c r="Q2926" s="10">
        <f>IFERROR(Table1[[#This Row],[pledged]]/Table1[[#This Row],[backers_count]],0)</f>
        <v>175.51020408163265</v>
      </c>
      <c r="R2926" s="15">
        <f t="shared" si="90"/>
        <v>42103.556828703702</v>
      </c>
      <c r="S2926" s="15">
        <f t="shared" si="91"/>
        <v>42133.165972222225</v>
      </c>
      <c r="T2926">
        <f>YEAR(Table1[[#This Row],[Date Created Conversion]])</f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8">
        <f>ROUND(Table1[[#This Row],[pledged]]/Table1[[#This Row],[goal]],2)</f>
        <v>1.02</v>
      </c>
      <c r="Q2927" s="10">
        <f>IFERROR(Table1[[#This Row],[pledged]]/Table1[[#This Row],[backers_count]],0)</f>
        <v>231.66175879396985</v>
      </c>
      <c r="R2927" s="15">
        <f t="shared" si="90"/>
        <v>41863.584120370368</v>
      </c>
      <c r="S2927" s="15">
        <f t="shared" si="91"/>
        <v>41893.584120370368</v>
      </c>
      <c r="T2927">
        <f>YEAR(Table1[[#This Row],[Date Created Conversion]])</f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8">
        <f>ROUND(Table1[[#This Row],[pledged]]/Table1[[#This Row],[goal]],2)</f>
        <v>1.25</v>
      </c>
      <c r="Q2928" s="10">
        <f>IFERROR(Table1[[#This Row],[pledged]]/Table1[[#This Row],[backers_count]],0)</f>
        <v>75</v>
      </c>
      <c r="R2928" s="15">
        <f t="shared" si="90"/>
        <v>42044.765960648147</v>
      </c>
      <c r="S2928" s="15">
        <f t="shared" si="91"/>
        <v>42058.765960648147</v>
      </c>
      <c r="T2928">
        <f>YEAR(Table1[[#This Row],[Date Created Conversion]])</f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8">
        <f>ROUND(Table1[[#This Row],[pledged]]/Table1[[#This Row],[goal]],2)</f>
        <v>1.31</v>
      </c>
      <c r="Q2929" s="10">
        <f>IFERROR(Table1[[#This Row],[pledged]]/Table1[[#This Row],[backers_count]],0)</f>
        <v>112.14285714285714</v>
      </c>
      <c r="R2929" s="15">
        <f t="shared" si="90"/>
        <v>41806.669317129628</v>
      </c>
      <c r="S2929" s="15">
        <f t="shared" si="91"/>
        <v>41835.208333333336</v>
      </c>
      <c r="T2929">
        <f>YEAR(Table1[[#This Row],[Date Created Conversion]])</f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8">
        <f>ROUND(Table1[[#This Row],[pledged]]/Table1[[#This Row],[goal]],2)</f>
        <v>1</v>
      </c>
      <c r="Q2930" s="10">
        <f>IFERROR(Table1[[#This Row],[pledged]]/Table1[[#This Row],[backers_count]],0)</f>
        <v>41.666666666666664</v>
      </c>
      <c r="R2930" s="15">
        <f t="shared" si="90"/>
        <v>42403.998217592598</v>
      </c>
      <c r="S2930" s="15">
        <f t="shared" si="91"/>
        <v>42433.998217592598</v>
      </c>
      <c r="T2930">
        <f>YEAR(Table1[[#This Row],[Date Created Conversion]])</f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8">
        <f>ROUND(Table1[[#This Row],[pledged]]/Table1[[#This Row],[goal]],2)</f>
        <v>1.02</v>
      </c>
      <c r="Q2931" s="10">
        <f>IFERROR(Table1[[#This Row],[pledged]]/Table1[[#This Row],[backers_count]],0)</f>
        <v>255.17343750000001</v>
      </c>
      <c r="R2931" s="15">
        <f t="shared" si="90"/>
        <v>41754.564328703702</v>
      </c>
      <c r="S2931" s="15">
        <f t="shared" si="91"/>
        <v>41784.564328703702</v>
      </c>
      <c r="T2931">
        <f>YEAR(Table1[[#This Row],[Date Created Conversion]])</f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8">
        <f>ROUND(Table1[[#This Row],[pledged]]/Table1[[#This Row],[goal]],2)</f>
        <v>1.01</v>
      </c>
      <c r="Q2932" s="10">
        <f>IFERROR(Table1[[#This Row],[pledged]]/Table1[[#This Row],[backers_count]],0)</f>
        <v>162.7741935483871</v>
      </c>
      <c r="R2932" s="15">
        <f t="shared" si="90"/>
        <v>42101.584074074075</v>
      </c>
      <c r="S2932" s="15">
        <f t="shared" si="91"/>
        <v>42131.584074074075</v>
      </c>
      <c r="T2932">
        <f>YEAR(Table1[[#This Row],[Date Created Conversion]])</f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8">
        <f>ROUND(Table1[[#This Row],[pledged]]/Table1[[#This Row],[goal]],2)</f>
        <v>1.06</v>
      </c>
      <c r="Q2933" s="10">
        <f>IFERROR(Table1[[#This Row],[pledged]]/Table1[[#This Row],[backers_count]],0)</f>
        <v>88.333333333333329</v>
      </c>
      <c r="R2933" s="15">
        <f t="shared" si="90"/>
        <v>41872.291238425925</v>
      </c>
      <c r="S2933" s="15">
        <f t="shared" si="91"/>
        <v>41897.255555555559</v>
      </c>
      <c r="T2933">
        <f>YEAR(Table1[[#This Row],[Date Created Conversion]])</f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8">
        <f>ROUND(Table1[[#This Row],[pledged]]/Table1[[#This Row],[goal]],2)</f>
        <v>1.05</v>
      </c>
      <c r="Q2934" s="10">
        <f>IFERROR(Table1[[#This Row],[pledged]]/Table1[[#This Row],[backers_count]],0)</f>
        <v>85.736842105263165</v>
      </c>
      <c r="R2934" s="15">
        <f t="shared" si="90"/>
        <v>42025.164780092593</v>
      </c>
      <c r="S2934" s="15">
        <f t="shared" si="91"/>
        <v>42056.458333333328</v>
      </c>
      <c r="T2934">
        <f>YEAR(Table1[[#This Row],[Date Created Conversion]])</f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8">
        <f>ROUND(Table1[[#This Row],[pledged]]/Table1[[#This Row],[goal]],2)</f>
        <v>1.03</v>
      </c>
      <c r="Q2935" s="10">
        <f>IFERROR(Table1[[#This Row],[pledged]]/Table1[[#This Row],[backers_count]],0)</f>
        <v>47.574074074074076</v>
      </c>
      <c r="R2935" s="15">
        <f t="shared" si="90"/>
        <v>42495.956631944442</v>
      </c>
      <c r="S2935" s="15">
        <f t="shared" si="91"/>
        <v>42525.956631944442</v>
      </c>
      <c r="T2935">
        <f>YEAR(Table1[[#This Row],[Date Created Conversion]])</f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8">
        <f>ROUND(Table1[[#This Row],[pledged]]/Table1[[#This Row],[goal]],2)</f>
        <v>1.08</v>
      </c>
      <c r="Q2936" s="10">
        <f>IFERROR(Table1[[#This Row],[pledged]]/Table1[[#This Row],[backers_count]],0)</f>
        <v>72.972972972972968</v>
      </c>
      <c r="R2936" s="15">
        <f t="shared" si="90"/>
        <v>41775.636157407411</v>
      </c>
      <c r="S2936" s="15">
        <f t="shared" si="91"/>
        <v>41805.636157407411</v>
      </c>
      <c r="T2936">
        <f>YEAR(Table1[[#This Row],[Date Created Conversion]])</f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8">
        <f>ROUND(Table1[[#This Row],[pledged]]/Table1[[#This Row],[goal]],2)</f>
        <v>1.01</v>
      </c>
      <c r="Q2937" s="10">
        <f>IFERROR(Table1[[#This Row],[pledged]]/Table1[[#This Row],[backers_count]],0)</f>
        <v>90.538461538461533</v>
      </c>
      <c r="R2937" s="15">
        <f t="shared" si="90"/>
        <v>42553.583425925928</v>
      </c>
      <c r="S2937" s="15">
        <f t="shared" si="91"/>
        <v>42611.708333333328</v>
      </c>
      <c r="T2937">
        <f>YEAR(Table1[[#This Row],[Date Created Conversion]])</f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8">
        <f>ROUND(Table1[[#This Row],[pledged]]/Table1[[#This Row],[goal]],2)</f>
        <v>1.28</v>
      </c>
      <c r="Q2938" s="10">
        <f>IFERROR(Table1[[#This Row],[pledged]]/Table1[[#This Row],[backers_count]],0)</f>
        <v>37.647058823529413</v>
      </c>
      <c r="R2938" s="15">
        <f t="shared" si="90"/>
        <v>41912.650729166664</v>
      </c>
      <c r="S2938" s="15">
        <f t="shared" si="91"/>
        <v>41925.207638888889</v>
      </c>
      <c r="T2938">
        <f>YEAR(Table1[[#This Row],[Date Created Conversion]])</f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8">
        <f>ROUND(Table1[[#This Row],[pledged]]/Table1[[#This Row],[goal]],2)</f>
        <v>1.33</v>
      </c>
      <c r="Q2939" s="10">
        <f>IFERROR(Table1[[#This Row],[pledged]]/Table1[[#This Row],[backers_count]],0)</f>
        <v>36.363636363636367</v>
      </c>
      <c r="R2939" s="15">
        <f t="shared" si="90"/>
        <v>41803.457326388889</v>
      </c>
      <c r="S2939" s="15">
        <f t="shared" si="91"/>
        <v>41833.457326388889</v>
      </c>
      <c r="T2939">
        <f>YEAR(Table1[[#This Row],[Date Created Conversion]])</f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8">
        <f>ROUND(Table1[[#This Row],[pledged]]/Table1[[#This Row],[goal]],2)</f>
        <v>1.01</v>
      </c>
      <c r="Q2940" s="10">
        <f>IFERROR(Table1[[#This Row],[pledged]]/Table1[[#This Row],[backers_count]],0)</f>
        <v>126.71875</v>
      </c>
      <c r="R2940" s="15">
        <f t="shared" si="90"/>
        <v>42004.703865740739</v>
      </c>
      <c r="S2940" s="15">
        <f t="shared" si="91"/>
        <v>42034.703865740739</v>
      </c>
      <c r="T2940">
        <f>YEAR(Table1[[#This Row],[Date Created Conversion]])</f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8">
        <f>ROUND(Table1[[#This Row],[pledged]]/Table1[[#This Row],[goal]],2)</f>
        <v>1.03</v>
      </c>
      <c r="Q2941" s="10">
        <f>IFERROR(Table1[[#This Row],[pledged]]/Table1[[#This Row],[backers_count]],0)</f>
        <v>329.2</v>
      </c>
      <c r="R2941" s="15">
        <f t="shared" si="90"/>
        <v>41845.809166666666</v>
      </c>
      <c r="S2941" s="15">
        <f t="shared" si="91"/>
        <v>41879.041666666664</v>
      </c>
      <c r="T2941">
        <f>YEAR(Table1[[#This Row],[Date Created Conversion]])</f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8">
        <f>ROUND(Table1[[#This Row],[pledged]]/Table1[[#This Row],[goal]],2)</f>
        <v>1.07</v>
      </c>
      <c r="Q2942" s="10">
        <f>IFERROR(Table1[[#This Row],[pledged]]/Table1[[#This Row],[backers_count]],0)</f>
        <v>81.242424242424249</v>
      </c>
      <c r="R2942" s="15">
        <f t="shared" si="90"/>
        <v>41982.773356481484</v>
      </c>
      <c r="S2942" s="15">
        <f t="shared" si="91"/>
        <v>42022.773356481484</v>
      </c>
      <c r="T2942">
        <f>YEAR(Table1[[#This Row],[Date Created Conversion]])</f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8">
        <f>ROUND(Table1[[#This Row],[pledged]]/Table1[[#This Row],[goal]],2)</f>
        <v>0</v>
      </c>
      <c r="Q2943" s="10">
        <f>IFERROR(Table1[[#This Row],[pledged]]/Table1[[#This Row],[backers_count]],0)</f>
        <v>1</v>
      </c>
      <c r="R2943" s="15">
        <f t="shared" si="90"/>
        <v>42034.960127314815</v>
      </c>
      <c r="S2943" s="15">
        <f t="shared" si="91"/>
        <v>42064.960127314815</v>
      </c>
      <c r="T2943">
        <f>YEAR(Table1[[#This Row],[Date Created Conversion]])</f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8">
        <f>ROUND(Table1[[#This Row],[pledged]]/Table1[[#This Row],[goal]],2)</f>
        <v>0.2</v>
      </c>
      <c r="Q2944" s="10">
        <f>IFERROR(Table1[[#This Row],[pledged]]/Table1[[#This Row],[backers_count]],0)</f>
        <v>202.22772277227722</v>
      </c>
      <c r="R2944" s="15">
        <f t="shared" si="90"/>
        <v>42334.803923611107</v>
      </c>
      <c r="S2944" s="15">
        <f t="shared" si="91"/>
        <v>42354.845833333333</v>
      </c>
      <c r="T2944">
        <f>YEAR(Table1[[#This Row],[Date Created Conversion]])</f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8">
        <f>ROUND(Table1[[#This Row],[pledged]]/Table1[[#This Row],[goal]],2)</f>
        <v>0</v>
      </c>
      <c r="Q2945" s="10">
        <f>IFERROR(Table1[[#This Row],[pledged]]/Table1[[#This Row],[backers_count]],0)</f>
        <v>0</v>
      </c>
      <c r="R2945" s="15">
        <f t="shared" si="90"/>
        <v>42077.129398148143</v>
      </c>
      <c r="S2945" s="15">
        <f t="shared" si="91"/>
        <v>42107.129398148143</v>
      </c>
      <c r="T2945">
        <f>YEAR(Table1[[#This Row],[Date Created Conversion]])</f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8">
        <f>ROUND(Table1[[#This Row],[pledged]]/Table1[[#This Row],[goal]],2)</f>
        <v>0.01</v>
      </c>
      <c r="Q2946" s="10">
        <f>IFERROR(Table1[[#This Row],[pledged]]/Table1[[#This Row],[backers_count]],0)</f>
        <v>100</v>
      </c>
      <c r="R2946" s="15">
        <f t="shared" ref="R2946:R3009" si="92">(((J2946/60)/60)/24)+DATE(1970,1,1)</f>
        <v>42132.9143287037</v>
      </c>
      <c r="S2946" s="15">
        <f t="shared" ref="S2946:S3009" si="93">(((I2946/60)/60)/24)+DATE(1970,1,1)</f>
        <v>42162.9143287037</v>
      </c>
      <c r="T2946">
        <f>YEAR(Table1[[#This Row],[Date Created Conversion]])</f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8">
        <f>ROUND(Table1[[#This Row],[pledged]]/Table1[[#This Row],[goal]],2)</f>
        <v>0</v>
      </c>
      <c r="Q2947" s="10">
        <f>IFERROR(Table1[[#This Row],[pledged]]/Table1[[#This Row],[backers_count]],0)</f>
        <v>0</v>
      </c>
      <c r="R2947" s="15">
        <f t="shared" si="92"/>
        <v>42118.139583333337</v>
      </c>
      <c r="S2947" s="15">
        <f t="shared" si="93"/>
        <v>42148.139583333337</v>
      </c>
      <c r="T2947">
        <f>YEAR(Table1[[#This Row],[Date Created Conversion]])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8">
        <f>ROUND(Table1[[#This Row],[pledged]]/Table1[[#This Row],[goal]],2)</f>
        <v>0</v>
      </c>
      <c r="Q2948" s="10">
        <f>IFERROR(Table1[[#This Row],[pledged]]/Table1[[#This Row],[backers_count]],0)</f>
        <v>1</v>
      </c>
      <c r="R2948" s="15">
        <f t="shared" si="92"/>
        <v>42567.531157407408</v>
      </c>
      <c r="S2948" s="15">
        <f t="shared" si="93"/>
        <v>42597.531157407408</v>
      </c>
      <c r="T2948">
        <f>YEAR(Table1[[#This Row],[Date Created Conversion]])</f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8">
        <f>ROUND(Table1[[#This Row],[pledged]]/Table1[[#This Row],[goal]],2)</f>
        <v>0.04</v>
      </c>
      <c r="Q2949" s="10">
        <f>IFERROR(Table1[[#This Row],[pledged]]/Table1[[#This Row],[backers_count]],0)</f>
        <v>82.461538461538467</v>
      </c>
      <c r="R2949" s="15">
        <f t="shared" si="92"/>
        <v>42649.562118055561</v>
      </c>
      <c r="S2949" s="15">
        <f t="shared" si="93"/>
        <v>42698.715972222228</v>
      </c>
      <c r="T2949">
        <f>YEAR(Table1[[#This Row],[Date Created Conversion]])</f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8">
        <f>ROUND(Table1[[#This Row],[pledged]]/Table1[[#This Row],[goal]],2)</f>
        <v>0</v>
      </c>
      <c r="Q2950" s="10">
        <f>IFERROR(Table1[[#This Row],[pledged]]/Table1[[#This Row],[backers_count]],0)</f>
        <v>2.6666666666666665</v>
      </c>
      <c r="R2950" s="15">
        <f t="shared" si="92"/>
        <v>42097.649224537032</v>
      </c>
      <c r="S2950" s="15">
        <f t="shared" si="93"/>
        <v>42157.649224537032</v>
      </c>
      <c r="T2950">
        <f>YEAR(Table1[[#This Row],[Date Created Conversion]])</f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8">
        <f>ROUND(Table1[[#This Row],[pledged]]/Table1[[#This Row],[goal]],2)</f>
        <v>0.03</v>
      </c>
      <c r="Q2951" s="10">
        <f>IFERROR(Table1[[#This Row],[pledged]]/Table1[[#This Row],[backers_count]],0)</f>
        <v>12.5</v>
      </c>
      <c r="R2951" s="15">
        <f t="shared" si="92"/>
        <v>42297.823113425926</v>
      </c>
      <c r="S2951" s="15">
        <f t="shared" si="93"/>
        <v>42327.864780092597</v>
      </c>
      <c r="T2951">
        <f>YEAR(Table1[[#This Row],[Date Created Conversion]])</f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8">
        <f>ROUND(Table1[[#This Row],[pledged]]/Table1[[#This Row],[goal]],2)</f>
        <v>0</v>
      </c>
      <c r="Q2952" s="10">
        <f>IFERROR(Table1[[#This Row],[pledged]]/Table1[[#This Row],[backers_count]],0)</f>
        <v>0</v>
      </c>
      <c r="R2952" s="15">
        <f t="shared" si="92"/>
        <v>42362.36518518519</v>
      </c>
      <c r="S2952" s="15">
        <f t="shared" si="93"/>
        <v>42392.36518518519</v>
      </c>
      <c r="T2952">
        <f>YEAR(Table1[[#This Row],[Date Created Conversion]])</f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8">
        <f>ROUND(Table1[[#This Row],[pledged]]/Table1[[#This Row],[goal]],2)</f>
        <v>0.02</v>
      </c>
      <c r="Q2953" s="10">
        <f>IFERROR(Table1[[#This Row],[pledged]]/Table1[[#This Row],[backers_count]],0)</f>
        <v>18.896551724137932</v>
      </c>
      <c r="R2953" s="15">
        <f t="shared" si="92"/>
        <v>41872.802928240737</v>
      </c>
      <c r="S2953" s="15">
        <f t="shared" si="93"/>
        <v>41917.802928240737</v>
      </c>
      <c r="T2953">
        <f>YEAR(Table1[[#This Row],[Date Created Conversion]])</f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8">
        <f>ROUND(Table1[[#This Row],[pledged]]/Table1[[#This Row],[goal]],2)</f>
        <v>0.08</v>
      </c>
      <c r="Q2954" s="10">
        <f>IFERROR(Table1[[#This Row],[pledged]]/Table1[[#This Row],[backers_count]],0)</f>
        <v>200.625</v>
      </c>
      <c r="R2954" s="15">
        <f t="shared" si="92"/>
        <v>42628.690266203703</v>
      </c>
      <c r="S2954" s="15">
        <f t="shared" si="93"/>
        <v>42660.166666666672</v>
      </c>
      <c r="T2954">
        <f>YEAR(Table1[[#This Row],[Date Created Conversion]])</f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8">
        <f>ROUND(Table1[[#This Row],[pledged]]/Table1[[#This Row],[goal]],2)</f>
        <v>0</v>
      </c>
      <c r="Q2955" s="10">
        <f>IFERROR(Table1[[#This Row],[pledged]]/Table1[[#This Row],[backers_count]],0)</f>
        <v>201.66666666666666</v>
      </c>
      <c r="R2955" s="15">
        <f t="shared" si="92"/>
        <v>42255.791909722218</v>
      </c>
      <c r="S2955" s="15">
        <f t="shared" si="93"/>
        <v>42285.791909722218</v>
      </c>
      <c r="T2955">
        <f>YEAR(Table1[[#This Row],[Date Created Conversion]])</f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8">
        <f>ROUND(Table1[[#This Row],[pledged]]/Table1[[#This Row],[goal]],2)</f>
        <v>0</v>
      </c>
      <c r="Q2956" s="10">
        <f>IFERROR(Table1[[#This Row],[pledged]]/Table1[[#This Row],[backers_count]],0)</f>
        <v>0</v>
      </c>
      <c r="R2956" s="15">
        <f t="shared" si="92"/>
        <v>42790.583368055552</v>
      </c>
      <c r="S2956" s="15">
        <f t="shared" si="93"/>
        <v>42810.541701388895</v>
      </c>
      <c r="T2956">
        <f>YEAR(Table1[[#This Row],[Date Created Conversion]])</f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8">
        <f>ROUND(Table1[[#This Row],[pledged]]/Table1[[#This Row],[goal]],2)</f>
        <v>0.6</v>
      </c>
      <c r="Q2957" s="10">
        <f>IFERROR(Table1[[#This Row],[pledged]]/Table1[[#This Row],[backers_count]],0)</f>
        <v>65</v>
      </c>
      <c r="R2957" s="15">
        <f t="shared" si="92"/>
        <v>42141.741307870368</v>
      </c>
      <c r="S2957" s="15">
        <f t="shared" si="93"/>
        <v>42171.741307870368</v>
      </c>
      <c r="T2957">
        <f>YEAR(Table1[[#This Row],[Date Created Conversion]])</f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8">
        <f>ROUND(Table1[[#This Row],[pledged]]/Table1[[#This Row],[goal]],2)</f>
        <v>0.17</v>
      </c>
      <c r="Q2958" s="10">
        <f>IFERROR(Table1[[#This Row],[pledged]]/Table1[[#This Row],[backers_count]],0)</f>
        <v>66.099999999999994</v>
      </c>
      <c r="R2958" s="15">
        <f t="shared" si="92"/>
        <v>42464.958912037036</v>
      </c>
      <c r="S2958" s="15">
        <f t="shared" si="93"/>
        <v>42494.958912037036</v>
      </c>
      <c r="T2958">
        <f>YEAR(Table1[[#This Row],[Date Created Conversion]])</f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8">
        <f>ROUND(Table1[[#This Row],[pledged]]/Table1[[#This Row],[goal]],2)</f>
        <v>0.02</v>
      </c>
      <c r="Q2959" s="10">
        <f>IFERROR(Table1[[#This Row],[pledged]]/Table1[[#This Row],[backers_count]],0)</f>
        <v>93.333333333333329</v>
      </c>
      <c r="R2959" s="15">
        <f t="shared" si="92"/>
        <v>42031.011249999996</v>
      </c>
      <c r="S2959" s="15">
        <f t="shared" si="93"/>
        <v>42090.969583333332</v>
      </c>
      <c r="T2959">
        <f>YEAR(Table1[[#This Row],[Date Created Conversion]])</f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8">
        <f>ROUND(Table1[[#This Row],[pledged]]/Table1[[#This Row],[goal]],2)</f>
        <v>0</v>
      </c>
      <c r="Q2960" s="10">
        <f>IFERROR(Table1[[#This Row],[pledged]]/Table1[[#This Row],[backers_count]],0)</f>
        <v>0</v>
      </c>
      <c r="R2960" s="15">
        <f t="shared" si="92"/>
        <v>42438.779131944444</v>
      </c>
      <c r="S2960" s="15">
        <f t="shared" si="93"/>
        <v>42498.73746527778</v>
      </c>
      <c r="T2960">
        <f>YEAR(Table1[[#This Row],[Date Created Conversion]])</f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8">
        <f>ROUND(Table1[[#This Row],[pledged]]/Table1[[#This Row],[goal]],2)</f>
        <v>0</v>
      </c>
      <c r="Q2961" s="10">
        <f>IFERROR(Table1[[#This Row],[pledged]]/Table1[[#This Row],[backers_count]],0)</f>
        <v>0</v>
      </c>
      <c r="R2961" s="15">
        <f t="shared" si="92"/>
        <v>42498.008391203708</v>
      </c>
      <c r="S2961" s="15">
        <f t="shared" si="93"/>
        <v>42528.008391203708</v>
      </c>
      <c r="T2961">
        <f>YEAR(Table1[[#This Row],[Date Created Conversion]])</f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8">
        <f>ROUND(Table1[[#This Row],[pledged]]/Table1[[#This Row],[goal]],2)</f>
        <v>0</v>
      </c>
      <c r="Q2962" s="10">
        <f>IFERROR(Table1[[#This Row],[pledged]]/Table1[[#This Row],[backers_count]],0)</f>
        <v>0</v>
      </c>
      <c r="R2962" s="15">
        <f t="shared" si="92"/>
        <v>41863.757210648146</v>
      </c>
      <c r="S2962" s="15">
        <f t="shared" si="93"/>
        <v>41893.757210648146</v>
      </c>
      <c r="T2962">
        <f>YEAR(Table1[[#This Row],[Date Created Conversion]])</f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8">
        <f>ROUND(Table1[[#This Row],[pledged]]/Table1[[#This Row],[goal]],2)</f>
        <v>1.1000000000000001</v>
      </c>
      <c r="Q2963" s="10">
        <f>IFERROR(Table1[[#This Row],[pledged]]/Table1[[#This Row],[backers_count]],0)</f>
        <v>50.75</v>
      </c>
      <c r="R2963" s="15">
        <f t="shared" si="92"/>
        <v>42061.212488425925</v>
      </c>
      <c r="S2963" s="15">
        <f t="shared" si="93"/>
        <v>42089.166666666672</v>
      </c>
      <c r="T2963">
        <f>YEAR(Table1[[#This Row],[Date Created Conversion]])</f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8">
        <f>ROUND(Table1[[#This Row],[pledged]]/Table1[[#This Row],[goal]],2)</f>
        <v>1.22</v>
      </c>
      <c r="Q2964" s="10">
        <f>IFERROR(Table1[[#This Row],[pledged]]/Table1[[#This Row],[backers_count]],0)</f>
        <v>60.9</v>
      </c>
      <c r="R2964" s="15">
        <f t="shared" si="92"/>
        <v>42036.24428240741</v>
      </c>
      <c r="S2964" s="15">
        <f t="shared" si="93"/>
        <v>42064.290972222225</v>
      </c>
      <c r="T2964">
        <f>YEAR(Table1[[#This Row],[Date Created Conversion]])</f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8">
        <f>ROUND(Table1[[#This Row],[pledged]]/Table1[[#This Row],[goal]],2)</f>
        <v>1.07</v>
      </c>
      <c r="Q2965" s="10">
        <f>IFERROR(Table1[[#This Row],[pledged]]/Table1[[#This Row],[backers_count]],0)</f>
        <v>109.03061224489795</v>
      </c>
      <c r="R2965" s="15">
        <f t="shared" si="92"/>
        <v>42157.470185185186</v>
      </c>
      <c r="S2965" s="15">
        <f t="shared" si="93"/>
        <v>42187.470185185186</v>
      </c>
      <c r="T2965">
        <f>YEAR(Table1[[#This Row],[Date Created Conversion]])</f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8">
        <f>ROUND(Table1[[#This Row],[pledged]]/Table1[[#This Row],[goal]],2)</f>
        <v>1.01</v>
      </c>
      <c r="Q2966" s="10">
        <f>IFERROR(Table1[[#This Row],[pledged]]/Table1[[#This Row],[backers_count]],0)</f>
        <v>25.692295918367346</v>
      </c>
      <c r="R2966" s="15">
        <f t="shared" si="92"/>
        <v>41827.909942129627</v>
      </c>
      <c r="S2966" s="15">
        <f t="shared" si="93"/>
        <v>41857.897222222222</v>
      </c>
      <c r="T2966">
        <f>YEAR(Table1[[#This Row],[Date Created Conversion]])</f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8">
        <f>ROUND(Table1[[#This Row],[pledged]]/Table1[[#This Row],[goal]],2)</f>
        <v>1.0900000000000001</v>
      </c>
      <c r="Q2967" s="10">
        <f>IFERROR(Table1[[#This Row],[pledged]]/Table1[[#This Row],[backers_count]],0)</f>
        <v>41.92307692307692</v>
      </c>
      <c r="R2967" s="15">
        <f t="shared" si="92"/>
        <v>42162.729548611111</v>
      </c>
      <c r="S2967" s="15">
        <f t="shared" si="93"/>
        <v>42192.729548611111</v>
      </c>
      <c r="T2967">
        <f>YEAR(Table1[[#This Row],[Date Created Conversion]])</f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8">
        <f>ROUND(Table1[[#This Row],[pledged]]/Table1[[#This Row],[goal]],2)</f>
        <v>1.1399999999999999</v>
      </c>
      <c r="Q2968" s="10">
        <f>IFERROR(Table1[[#This Row],[pledged]]/Table1[[#This Row],[backers_count]],0)</f>
        <v>88.7734375</v>
      </c>
      <c r="R2968" s="15">
        <f t="shared" si="92"/>
        <v>42233.738564814819</v>
      </c>
      <c r="S2968" s="15">
        <f t="shared" si="93"/>
        <v>42263.738564814819</v>
      </c>
      <c r="T2968">
        <f>YEAR(Table1[[#This Row],[Date Created Conversion]])</f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8">
        <f>ROUND(Table1[[#This Row],[pledged]]/Table1[[#This Row],[goal]],2)</f>
        <v>1.1399999999999999</v>
      </c>
      <c r="Q2969" s="10">
        <f>IFERROR(Table1[[#This Row],[pledged]]/Table1[[#This Row],[backers_count]],0)</f>
        <v>80.225352112676063</v>
      </c>
      <c r="R2969" s="15">
        <f t="shared" si="92"/>
        <v>42042.197824074072</v>
      </c>
      <c r="S2969" s="15">
        <f t="shared" si="93"/>
        <v>42072.156157407408</v>
      </c>
      <c r="T2969">
        <f>YEAR(Table1[[#This Row],[Date Created Conversion]])</f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8">
        <f>ROUND(Table1[[#This Row],[pledged]]/Table1[[#This Row],[goal]],2)</f>
        <v>1.06</v>
      </c>
      <c r="Q2970" s="10">
        <f>IFERROR(Table1[[#This Row],[pledged]]/Table1[[#This Row],[backers_count]],0)</f>
        <v>78.936170212765958</v>
      </c>
      <c r="R2970" s="15">
        <f t="shared" si="92"/>
        <v>42585.523842592593</v>
      </c>
      <c r="S2970" s="15">
        <f t="shared" si="93"/>
        <v>42599.165972222225</v>
      </c>
      <c r="T2970">
        <f>YEAR(Table1[[#This Row],[Date Created Conversion]])</f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8">
        <f>ROUND(Table1[[#This Row],[pledged]]/Table1[[#This Row],[goal]],2)</f>
        <v>1.63</v>
      </c>
      <c r="Q2971" s="10">
        <f>IFERROR(Table1[[#This Row],[pledged]]/Table1[[#This Row],[backers_count]],0)</f>
        <v>95.588235294117652</v>
      </c>
      <c r="R2971" s="15">
        <f t="shared" si="92"/>
        <v>42097.786493055552</v>
      </c>
      <c r="S2971" s="15">
        <f t="shared" si="93"/>
        <v>42127.952083333337</v>
      </c>
      <c r="T2971">
        <f>YEAR(Table1[[#This Row],[Date Created Conversion]])</f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8">
        <f>ROUND(Table1[[#This Row],[pledged]]/Table1[[#This Row],[goal]],2)</f>
        <v>1.06</v>
      </c>
      <c r="Q2972" s="10">
        <f>IFERROR(Table1[[#This Row],[pledged]]/Table1[[#This Row],[backers_count]],0)</f>
        <v>69.890109890109883</v>
      </c>
      <c r="R2972" s="15">
        <f t="shared" si="92"/>
        <v>41808.669571759259</v>
      </c>
      <c r="S2972" s="15">
        <f t="shared" si="93"/>
        <v>41838.669571759259</v>
      </c>
      <c r="T2972">
        <f>YEAR(Table1[[#This Row],[Date Created Conversion]])</f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8">
        <f>ROUND(Table1[[#This Row],[pledged]]/Table1[[#This Row],[goal]],2)</f>
        <v>1</v>
      </c>
      <c r="Q2973" s="10">
        <f>IFERROR(Table1[[#This Row],[pledged]]/Table1[[#This Row],[backers_count]],0)</f>
        <v>74.534883720930239</v>
      </c>
      <c r="R2973" s="15">
        <f t="shared" si="92"/>
        <v>41852.658310185187</v>
      </c>
      <c r="S2973" s="15">
        <f t="shared" si="93"/>
        <v>41882.658310185187</v>
      </c>
      <c r="T2973">
        <f>YEAR(Table1[[#This Row],[Date Created Conversion]])</f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8">
        <f>ROUND(Table1[[#This Row],[pledged]]/Table1[[#This Row],[goal]],2)</f>
        <v>1.05</v>
      </c>
      <c r="Q2974" s="10">
        <f>IFERROR(Table1[[#This Row],[pledged]]/Table1[[#This Row],[backers_count]],0)</f>
        <v>123.94117647058823</v>
      </c>
      <c r="R2974" s="15">
        <f t="shared" si="92"/>
        <v>42694.110185185185</v>
      </c>
      <c r="S2974" s="15">
        <f t="shared" si="93"/>
        <v>42709.041666666672</v>
      </c>
      <c r="T2974">
        <f>YEAR(Table1[[#This Row],[Date Created Conversion]])</f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8">
        <f>ROUND(Table1[[#This Row],[pledged]]/Table1[[#This Row],[goal]],2)</f>
        <v>1.75</v>
      </c>
      <c r="Q2975" s="10">
        <f>IFERROR(Table1[[#This Row],[pledged]]/Table1[[#This Row],[backers_count]],0)</f>
        <v>264.84848484848487</v>
      </c>
      <c r="R2975" s="15">
        <f t="shared" si="92"/>
        <v>42341.818379629629</v>
      </c>
      <c r="S2975" s="15">
        <f t="shared" si="93"/>
        <v>42370.166666666672</v>
      </c>
      <c r="T2975">
        <f>YEAR(Table1[[#This Row],[Date Created Conversion]])</f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8">
        <f>ROUND(Table1[[#This Row],[pledged]]/Table1[[#This Row],[goal]],2)</f>
        <v>1.02</v>
      </c>
      <c r="Q2976" s="10">
        <f>IFERROR(Table1[[#This Row],[pledged]]/Table1[[#This Row],[backers_count]],0)</f>
        <v>58.620689655172413</v>
      </c>
      <c r="R2976" s="15">
        <f t="shared" si="92"/>
        <v>41880.061006944445</v>
      </c>
      <c r="S2976" s="15">
        <f t="shared" si="93"/>
        <v>41908.065972222219</v>
      </c>
      <c r="T2976">
        <f>YEAR(Table1[[#This Row],[Date Created Conversion]])</f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8">
        <f>ROUND(Table1[[#This Row],[pledged]]/Table1[[#This Row],[goal]],2)</f>
        <v>1</v>
      </c>
      <c r="Q2977" s="10">
        <f>IFERROR(Table1[[#This Row],[pledged]]/Table1[[#This Row],[backers_count]],0)</f>
        <v>70.884955752212392</v>
      </c>
      <c r="R2977" s="15">
        <f t="shared" si="92"/>
        <v>41941.683865740742</v>
      </c>
      <c r="S2977" s="15">
        <f t="shared" si="93"/>
        <v>41970.125</v>
      </c>
      <c r="T2977">
        <f>YEAR(Table1[[#This Row],[Date Created Conversion]])</f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8">
        <f>ROUND(Table1[[#This Row],[pledged]]/Table1[[#This Row],[goal]],2)</f>
        <v>1.71</v>
      </c>
      <c r="Q2978" s="10">
        <f>IFERROR(Table1[[#This Row],[pledged]]/Table1[[#This Row],[backers_count]],0)</f>
        <v>8.5714285714285712</v>
      </c>
      <c r="R2978" s="15">
        <f t="shared" si="92"/>
        <v>42425.730671296296</v>
      </c>
      <c r="S2978" s="15">
        <f t="shared" si="93"/>
        <v>42442.5</v>
      </c>
      <c r="T2978">
        <f>YEAR(Table1[[#This Row],[Date Created Conversion]])</f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8">
        <f>ROUND(Table1[[#This Row],[pledged]]/Table1[[#This Row],[goal]],2)</f>
        <v>1.1399999999999999</v>
      </c>
      <c r="Q2979" s="10">
        <f>IFERROR(Table1[[#This Row],[pledged]]/Table1[[#This Row],[backers_count]],0)</f>
        <v>113.56666666666666</v>
      </c>
      <c r="R2979" s="15">
        <f t="shared" si="92"/>
        <v>42026.88118055556</v>
      </c>
      <c r="S2979" s="15">
        <f t="shared" si="93"/>
        <v>42086.093055555553</v>
      </c>
      <c r="T2979">
        <f>YEAR(Table1[[#This Row],[Date Created Conversion]])</f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8">
        <f>ROUND(Table1[[#This Row],[pledged]]/Table1[[#This Row],[goal]],2)</f>
        <v>1.29</v>
      </c>
      <c r="Q2980" s="10">
        <f>IFERROR(Table1[[#This Row],[pledged]]/Table1[[#This Row],[backers_count]],0)</f>
        <v>60.6875</v>
      </c>
      <c r="R2980" s="15">
        <f t="shared" si="92"/>
        <v>41922.640590277777</v>
      </c>
      <c r="S2980" s="15">
        <f t="shared" si="93"/>
        <v>41932.249305555553</v>
      </c>
      <c r="T2980">
        <f>YEAR(Table1[[#This Row],[Date Created Conversion]])</f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8">
        <f>ROUND(Table1[[#This Row],[pledged]]/Table1[[#This Row],[goal]],2)</f>
        <v>1.01</v>
      </c>
      <c r="Q2981" s="10">
        <f>IFERROR(Table1[[#This Row],[pledged]]/Table1[[#This Row],[backers_count]],0)</f>
        <v>110.21739130434783</v>
      </c>
      <c r="R2981" s="15">
        <f t="shared" si="92"/>
        <v>41993.824340277773</v>
      </c>
      <c r="S2981" s="15">
        <f t="shared" si="93"/>
        <v>42010.25</v>
      </c>
      <c r="T2981">
        <f>YEAR(Table1[[#This Row],[Date Created Conversion]])</f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8">
        <f>ROUND(Table1[[#This Row],[pledged]]/Table1[[#This Row],[goal]],2)</f>
        <v>1.0900000000000001</v>
      </c>
      <c r="Q2982" s="10">
        <f>IFERROR(Table1[[#This Row],[pledged]]/Table1[[#This Row],[backers_count]],0)</f>
        <v>136.45833333333334</v>
      </c>
      <c r="R2982" s="15">
        <f t="shared" si="92"/>
        <v>42219.915856481486</v>
      </c>
      <c r="S2982" s="15">
        <f t="shared" si="93"/>
        <v>42240.083333333328</v>
      </c>
      <c r="T2982">
        <f>YEAR(Table1[[#This Row],[Date Created Conversion]])</f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8">
        <f>ROUND(Table1[[#This Row],[pledged]]/Table1[[#This Row],[goal]],2)</f>
        <v>1.29</v>
      </c>
      <c r="Q2983" s="10">
        <f>IFERROR(Table1[[#This Row],[pledged]]/Table1[[#This Row],[backers_count]],0)</f>
        <v>53.164948453608247</v>
      </c>
      <c r="R2983" s="15">
        <f t="shared" si="92"/>
        <v>42225.559675925921</v>
      </c>
      <c r="S2983" s="15">
        <f t="shared" si="93"/>
        <v>42270.559675925921</v>
      </c>
      <c r="T2983">
        <f>YEAR(Table1[[#This Row],[Date Created Conversion]])</f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8">
        <f>ROUND(Table1[[#This Row],[pledged]]/Table1[[#This Row],[goal]],2)</f>
        <v>1.02</v>
      </c>
      <c r="Q2984" s="10">
        <f>IFERROR(Table1[[#This Row],[pledged]]/Table1[[#This Row],[backers_count]],0)</f>
        <v>86.491525423728817</v>
      </c>
      <c r="R2984" s="15">
        <f t="shared" si="92"/>
        <v>42381.686840277776</v>
      </c>
      <c r="S2984" s="15">
        <f t="shared" si="93"/>
        <v>42411.686840277776</v>
      </c>
      <c r="T2984">
        <f>YEAR(Table1[[#This Row],[Date Created Conversion]])</f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8">
        <f>ROUND(Table1[[#This Row],[pledged]]/Table1[[#This Row],[goal]],2)</f>
        <v>1.47</v>
      </c>
      <c r="Q2985" s="10">
        <f>IFERROR(Table1[[#This Row],[pledged]]/Table1[[#This Row],[backers_count]],0)</f>
        <v>155.23827397260274</v>
      </c>
      <c r="R2985" s="15">
        <f t="shared" si="92"/>
        <v>41894.632361111115</v>
      </c>
      <c r="S2985" s="15">
        <f t="shared" si="93"/>
        <v>41954.674027777779</v>
      </c>
      <c r="T2985">
        <f>YEAR(Table1[[#This Row],[Date Created Conversion]])</f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8">
        <f>ROUND(Table1[[#This Row],[pledged]]/Table1[[#This Row],[goal]],2)</f>
        <v>1</v>
      </c>
      <c r="Q2986" s="10">
        <f>IFERROR(Table1[[#This Row],[pledged]]/Table1[[#This Row],[backers_count]],0)</f>
        <v>115.08256880733946</v>
      </c>
      <c r="R2986" s="15">
        <f t="shared" si="92"/>
        <v>42576.278715277775</v>
      </c>
      <c r="S2986" s="15">
        <f t="shared" si="93"/>
        <v>42606.278715277775</v>
      </c>
      <c r="T2986">
        <f>YEAR(Table1[[#This Row],[Date Created Conversion]])</f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8">
        <f>ROUND(Table1[[#This Row],[pledged]]/Table1[[#This Row],[goal]],2)</f>
        <v>1.22</v>
      </c>
      <c r="Q2987" s="10">
        <f>IFERROR(Table1[[#This Row],[pledged]]/Table1[[#This Row],[backers_count]],0)</f>
        <v>109.5945945945946</v>
      </c>
      <c r="R2987" s="15">
        <f t="shared" si="92"/>
        <v>42654.973703703698</v>
      </c>
      <c r="S2987" s="15">
        <f t="shared" si="93"/>
        <v>42674.166666666672</v>
      </c>
      <c r="T2987">
        <f>YEAR(Table1[[#This Row],[Date Created Conversion]])</f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8">
        <f>ROUND(Table1[[#This Row],[pledged]]/Table1[[#This Row],[goal]],2)</f>
        <v>1.06</v>
      </c>
      <c r="Q2988" s="10">
        <f>IFERROR(Table1[[#This Row],[pledged]]/Table1[[#This Row],[backers_count]],0)</f>
        <v>45.214285714285715</v>
      </c>
      <c r="R2988" s="15">
        <f t="shared" si="92"/>
        <v>42431.500069444446</v>
      </c>
      <c r="S2988" s="15">
        <f t="shared" si="93"/>
        <v>42491.458402777775</v>
      </c>
      <c r="T2988">
        <f>YEAR(Table1[[#This Row],[Date Created Conversion]])</f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8">
        <f>ROUND(Table1[[#This Row],[pledged]]/Table1[[#This Row],[goal]],2)</f>
        <v>1.1000000000000001</v>
      </c>
      <c r="Q2989" s="10">
        <f>IFERROR(Table1[[#This Row],[pledged]]/Table1[[#This Row],[backers_count]],0)</f>
        <v>104.15169811320754</v>
      </c>
      <c r="R2989" s="15">
        <f t="shared" si="92"/>
        <v>42627.307303240741</v>
      </c>
      <c r="S2989" s="15">
        <f t="shared" si="93"/>
        <v>42656</v>
      </c>
      <c r="T2989">
        <f>YEAR(Table1[[#This Row],[Date Created Conversion]])</f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8">
        <f>ROUND(Table1[[#This Row],[pledged]]/Table1[[#This Row],[goal]],2)</f>
        <v>1</v>
      </c>
      <c r="Q2990" s="10">
        <f>IFERROR(Table1[[#This Row],[pledged]]/Table1[[#This Row],[backers_count]],0)</f>
        <v>35.714285714285715</v>
      </c>
      <c r="R2990" s="15">
        <f t="shared" si="92"/>
        <v>42511.362048611118</v>
      </c>
      <c r="S2990" s="15">
        <f t="shared" si="93"/>
        <v>42541.362048611118</v>
      </c>
      <c r="T2990">
        <f>YEAR(Table1[[#This Row],[Date Created Conversion]])</f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8">
        <f>ROUND(Table1[[#This Row],[pledged]]/Table1[[#This Row],[goal]],2)</f>
        <v>1.77</v>
      </c>
      <c r="Q2991" s="10">
        <f>IFERROR(Table1[[#This Row],[pledged]]/Table1[[#This Row],[backers_count]],0)</f>
        <v>96.997252747252745</v>
      </c>
      <c r="R2991" s="15">
        <f t="shared" si="92"/>
        <v>42337.02039351852</v>
      </c>
      <c r="S2991" s="15">
        <f t="shared" si="93"/>
        <v>42359.207638888889</v>
      </c>
      <c r="T2991">
        <f>YEAR(Table1[[#This Row],[Date Created Conversion]])</f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8">
        <f>ROUND(Table1[[#This Row],[pledged]]/Table1[[#This Row],[goal]],2)</f>
        <v>1</v>
      </c>
      <c r="Q2992" s="10">
        <f>IFERROR(Table1[[#This Row],[pledged]]/Table1[[#This Row],[backers_count]],0)</f>
        <v>370.37037037037038</v>
      </c>
      <c r="R2992" s="15">
        <f t="shared" si="92"/>
        <v>42341.57430555555</v>
      </c>
      <c r="S2992" s="15">
        <f t="shared" si="93"/>
        <v>42376.57430555555</v>
      </c>
      <c r="T2992">
        <f>YEAR(Table1[[#This Row],[Date Created Conversion]])</f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8">
        <f>ROUND(Table1[[#This Row],[pledged]]/Table1[[#This Row],[goal]],2)</f>
        <v>1.03</v>
      </c>
      <c r="Q2993" s="10">
        <f>IFERROR(Table1[[#This Row],[pledged]]/Table1[[#This Row],[backers_count]],0)</f>
        <v>94.408602150537632</v>
      </c>
      <c r="R2993" s="15">
        <f t="shared" si="92"/>
        <v>42740.837152777778</v>
      </c>
      <c r="S2993" s="15">
        <f t="shared" si="93"/>
        <v>42762.837152777778</v>
      </c>
      <c r="T2993">
        <f>YEAR(Table1[[#This Row],[Date Created Conversion]])</f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8">
        <f>ROUND(Table1[[#This Row],[pledged]]/Table1[[#This Row],[goal]],2)</f>
        <v>1.05</v>
      </c>
      <c r="Q2994" s="10">
        <f>IFERROR(Table1[[#This Row],[pledged]]/Table1[[#This Row],[backers_count]],0)</f>
        <v>48.984375</v>
      </c>
      <c r="R2994" s="15">
        <f t="shared" si="92"/>
        <v>42622.767476851848</v>
      </c>
      <c r="S2994" s="15">
        <f t="shared" si="93"/>
        <v>42652.767476851848</v>
      </c>
      <c r="T2994">
        <f>YEAR(Table1[[#This Row],[Date Created Conversion]])</f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8">
        <f>ROUND(Table1[[#This Row],[pledged]]/Table1[[#This Row],[goal]],2)</f>
        <v>1</v>
      </c>
      <c r="Q2995" s="10">
        <f>IFERROR(Table1[[#This Row],[pledged]]/Table1[[#This Row],[backers_count]],0)</f>
        <v>45.590909090909093</v>
      </c>
      <c r="R2995" s="15">
        <f t="shared" si="92"/>
        <v>42390.838738425926</v>
      </c>
      <c r="S2995" s="15">
        <f t="shared" si="93"/>
        <v>42420.838738425926</v>
      </c>
      <c r="T2995">
        <f>YEAR(Table1[[#This Row],[Date Created Conversion]])</f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8">
        <f>ROUND(Table1[[#This Row],[pledged]]/Table1[[#This Row],[goal]],2)</f>
        <v>4.58</v>
      </c>
      <c r="Q2996" s="10">
        <f>IFERROR(Table1[[#This Row],[pledged]]/Table1[[#This Row],[backers_count]],0)</f>
        <v>23.275254237288134</v>
      </c>
      <c r="R2996" s="15">
        <f t="shared" si="92"/>
        <v>41885.478842592594</v>
      </c>
      <c r="S2996" s="15">
        <f t="shared" si="93"/>
        <v>41915.478842592594</v>
      </c>
      <c r="T2996">
        <f>YEAR(Table1[[#This Row],[Date Created Conversion]])</f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8">
        <f>ROUND(Table1[[#This Row],[pledged]]/Table1[[#This Row],[goal]],2)</f>
        <v>1.05</v>
      </c>
      <c r="Q2997" s="10">
        <f>IFERROR(Table1[[#This Row],[pledged]]/Table1[[#This Row],[backers_count]],0)</f>
        <v>63.2289156626506</v>
      </c>
      <c r="R2997" s="15">
        <f t="shared" si="92"/>
        <v>42724.665173611109</v>
      </c>
      <c r="S2997" s="15">
        <f t="shared" si="93"/>
        <v>42754.665173611109</v>
      </c>
      <c r="T2997">
        <f>YEAR(Table1[[#This Row],[Date Created Conversion]])</f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8">
        <f>ROUND(Table1[[#This Row],[pledged]]/Table1[[#This Row],[goal]],2)</f>
        <v>1.72</v>
      </c>
      <c r="Q2998" s="10">
        <f>IFERROR(Table1[[#This Row],[pledged]]/Table1[[#This Row],[backers_count]],0)</f>
        <v>153.5204081632653</v>
      </c>
      <c r="R2998" s="15">
        <f t="shared" si="92"/>
        <v>42090.912500000006</v>
      </c>
      <c r="S2998" s="15">
        <f t="shared" si="93"/>
        <v>42150.912500000006</v>
      </c>
      <c r="T2998">
        <f>YEAR(Table1[[#This Row],[Date Created Conversion]])</f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8">
        <f>ROUND(Table1[[#This Row],[pledged]]/Table1[[#This Row],[goal]],2)</f>
        <v>1.04</v>
      </c>
      <c r="Q2999" s="10">
        <f>IFERROR(Table1[[#This Row],[pledged]]/Table1[[#This Row],[backers_count]],0)</f>
        <v>90.2</v>
      </c>
      <c r="R2999" s="15">
        <f t="shared" si="92"/>
        <v>42775.733715277776</v>
      </c>
      <c r="S2999" s="15">
        <f t="shared" si="93"/>
        <v>42793.207638888889</v>
      </c>
      <c r="T2999">
        <f>YEAR(Table1[[#This Row],[Date Created Conversion]])</f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8">
        <f>ROUND(Table1[[#This Row],[pledged]]/Table1[[#This Row],[goal]],2)</f>
        <v>1.03</v>
      </c>
      <c r="Q3000" s="10">
        <f>IFERROR(Table1[[#This Row],[pledged]]/Table1[[#This Row],[backers_count]],0)</f>
        <v>118.97113163972287</v>
      </c>
      <c r="R3000" s="15">
        <f t="shared" si="92"/>
        <v>41778.193622685183</v>
      </c>
      <c r="S3000" s="15">
        <f t="shared" si="93"/>
        <v>41806.184027777781</v>
      </c>
      <c r="T3000">
        <f>YEAR(Table1[[#This Row],[Date Created Conversion]])</f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8">
        <f>ROUND(Table1[[#This Row],[pledged]]/Table1[[#This Row],[goal]],2)</f>
        <v>1.19</v>
      </c>
      <c r="Q3001" s="10">
        <f>IFERROR(Table1[[#This Row],[pledged]]/Table1[[#This Row],[backers_count]],0)</f>
        <v>80.25</v>
      </c>
      <c r="R3001" s="15">
        <f t="shared" si="92"/>
        <v>42780.740277777775</v>
      </c>
      <c r="S3001" s="15">
        <f t="shared" si="93"/>
        <v>42795.083333333328</v>
      </c>
      <c r="T3001">
        <f>YEAR(Table1[[#This Row],[Date Created Conversion]])</f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8">
        <f>ROUND(Table1[[#This Row],[pledged]]/Table1[[#This Row],[goal]],2)</f>
        <v>1</v>
      </c>
      <c r="Q3002" s="10">
        <f>IFERROR(Table1[[#This Row],[pledged]]/Table1[[#This Row],[backers_count]],0)</f>
        <v>62.5</v>
      </c>
      <c r="R3002" s="15">
        <f t="shared" si="92"/>
        <v>42752.827199074076</v>
      </c>
      <c r="S3002" s="15">
        <f t="shared" si="93"/>
        <v>42766.75</v>
      </c>
      <c r="T3002">
        <f>YEAR(Table1[[#This Row],[Date Created Conversion]])</f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8">
        <f>ROUND(Table1[[#This Row],[pledged]]/Table1[[#This Row],[goal]],2)</f>
        <v>3.19</v>
      </c>
      <c r="Q3003" s="10">
        <f>IFERROR(Table1[[#This Row],[pledged]]/Table1[[#This Row],[backers_count]],0)</f>
        <v>131.37719999999999</v>
      </c>
      <c r="R3003" s="15">
        <f t="shared" si="92"/>
        <v>42534.895625000005</v>
      </c>
      <c r="S3003" s="15">
        <f t="shared" si="93"/>
        <v>42564.895625000005</v>
      </c>
      <c r="T3003">
        <f>YEAR(Table1[[#This Row],[Date Created Conversion]])</f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8">
        <f>ROUND(Table1[[#This Row],[pledged]]/Table1[[#This Row],[goal]],2)</f>
        <v>1.0900000000000001</v>
      </c>
      <c r="Q3004" s="10">
        <f>IFERROR(Table1[[#This Row],[pledged]]/Table1[[#This Row],[backers_count]],0)</f>
        <v>73.032980769230775</v>
      </c>
      <c r="R3004" s="15">
        <f t="shared" si="92"/>
        <v>41239.83625</v>
      </c>
      <c r="S3004" s="15">
        <f t="shared" si="93"/>
        <v>41269.83625</v>
      </c>
      <c r="T3004">
        <f>YEAR(Table1[[#This Row],[Date Created Conversion]])</f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8">
        <f>ROUND(Table1[[#This Row],[pledged]]/Table1[[#This Row],[goal]],2)</f>
        <v>1.01</v>
      </c>
      <c r="Q3005" s="10">
        <f>IFERROR(Table1[[#This Row],[pledged]]/Table1[[#This Row],[backers_count]],0)</f>
        <v>178.52941176470588</v>
      </c>
      <c r="R3005" s="15">
        <f t="shared" si="92"/>
        <v>42398.849259259259</v>
      </c>
      <c r="S3005" s="15">
        <f t="shared" si="93"/>
        <v>42430.249305555553</v>
      </c>
      <c r="T3005">
        <f>YEAR(Table1[[#This Row],[Date Created Conversion]])</f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8">
        <f>ROUND(Table1[[#This Row],[pledged]]/Table1[[#This Row],[goal]],2)</f>
        <v>1.1299999999999999</v>
      </c>
      <c r="Q3006" s="10">
        <f>IFERROR(Table1[[#This Row],[pledged]]/Table1[[#This Row],[backers_count]],0)</f>
        <v>162.90974729241879</v>
      </c>
      <c r="R3006" s="15">
        <f t="shared" si="92"/>
        <v>41928.881064814814</v>
      </c>
      <c r="S3006" s="15">
        <f t="shared" si="93"/>
        <v>41958.922731481478</v>
      </c>
      <c r="T3006">
        <f>YEAR(Table1[[#This Row],[Date Created Conversion]])</f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8">
        <f>ROUND(Table1[[#This Row],[pledged]]/Table1[[#This Row],[goal]],2)</f>
        <v>1.2</v>
      </c>
      <c r="Q3007" s="10">
        <f>IFERROR(Table1[[#This Row],[pledged]]/Table1[[#This Row],[backers_count]],0)</f>
        <v>108.24237288135593</v>
      </c>
      <c r="R3007" s="15">
        <f t="shared" si="92"/>
        <v>41888.674826388888</v>
      </c>
      <c r="S3007" s="15">
        <f t="shared" si="93"/>
        <v>41918.674826388888</v>
      </c>
      <c r="T3007">
        <f>YEAR(Table1[[#This Row],[Date Created Conversion]])</f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8">
        <f>ROUND(Table1[[#This Row],[pledged]]/Table1[[#This Row],[goal]],2)</f>
        <v>1.08</v>
      </c>
      <c r="Q3008" s="10">
        <f>IFERROR(Table1[[#This Row],[pledged]]/Table1[[#This Row],[backers_count]],0)</f>
        <v>88.865979381443296</v>
      </c>
      <c r="R3008" s="15">
        <f t="shared" si="92"/>
        <v>41957.756840277783</v>
      </c>
      <c r="S3008" s="15">
        <f t="shared" si="93"/>
        <v>41987.756840277783</v>
      </c>
      <c r="T3008">
        <f>YEAR(Table1[[#This Row],[Date Created Conversion]])</f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8">
        <f>ROUND(Table1[[#This Row],[pledged]]/Table1[[#This Row],[goal]],2)</f>
        <v>1.8</v>
      </c>
      <c r="Q3009" s="10">
        <f>IFERROR(Table1[[#This Row],[pledged]]/Table1[[#This Row],[backers_count]],0)</f>
        <v>54</v>
      </c>
      <c r="R3009" s="15">
        <f t="shared" si="92"/>
        <v>42098.216238425928</v>
      </c>
      <c r="S3009" s="15">
        <f t="shared" si="93"/>
        <v>42119.216238425928</v>
      </c>
      <c r="T3009">
        <f>YEAR(Table1[[#This Row],[Date Created Conversion]])</f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8">
        <f>ROUND(Table1[[#This Row],[pledged]]/Table1[[#This Row],[goal]],2)</f>
        <v>1.01</v>
      </c>
      <c r="Q3010" s="10">
        <f>IFERROR(Table1[[#This Row],[pledged]]/Table1[[#This Row],[backers_count]],0)</f>
        <v>116.73076923076923</v>
      </c>
      <c r="R3010" s="15">
        <f t="shared" ref="R3010:R3073" si="94">(((J3010/60)/60)/24)+DATE(1970,1,1)</f>
        <v>42360.212025462963</v>
      </c>
      <c r="S3010" s="15">
        <f t="shared" ref="S3010:S3073" si="95">(((I3010/60)/60)/24)+DATE(1970,1,1)</f>
        <v>42390.212025462963</v>
      </c>
      <c r="T3010">
        <f>YEAR(Table1[[#This Row],[Date Created Conversion]])</f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8">
        <f>ROUND(Table1[[#This Row],[pledged]]/Table1[[#This Row],[goal]],2)</f>
        <v>1.2</v>
      </c>
      <c r="Q3011" s="10">
        <f>IFERROR(Table1[[#This Row],[pledged]]/Table1[[#This Row],[backers_count]],0)</f>
        <v>233.8984375</v>
      </c>
      <c r="R3011" s="15">
        <f t="shared" si="94"/>
        <v>41939.569907407407</v>
      </c>
      <c r="S3011" s="15">
        <f t="shared" si="95"/>
        <v>41969.611574074079</v>
      </c>
      <c r="T3011">
        <f>YEAR(Table1[[#This Row],[Date Created Conversion]])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8">
        <f>ROUND(Table1[[#This Row],[pledged]]/Table1[[#This Row],[goal]],2)</f>
        <v>1.58</v>
      </c>
      <c r="Q3012" s="10">
        <f>IFERROR(Table1[[#This Row],[pledged]]/Table1[[#This Row],[backers_count]],0)</f>
        <v>158</v>
      </c>
      <c r="R3012" s="15">
        <f t="shared" si="94"/>
        <v>41996.832395833335</v>
      </c>
      <c r="S3012" s="15">
        <f t="shared" si="95"/>
        <v>42056.832395833335</v>
      </c>
      <c r="T3012">
        <f>YEAR(Table1[[#This Row],[Date Created Conversion]])</f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8">
        <f>ROUND(Table1[[#This Row],[pledged]]/Table1[[#This Row],[goal]],2)</f>
        <v>1.24</v>
      </c>
      <c r="Q3013" s="10">
        <f>IFERROR(Table1[[#This Row],[pledged]]/Table1[[#This Row],[backers_count]],0)</f>
        <v>14.84</v>
      </c>
      <c r="R3013" s="15">
        <f t="shared" si="94"/>
        <v>42334.468935185185</v>
      </c>
      <c r="S3013" s="15">
        <f t="shared" si="95"/>
        <v>42361.957638888889</v>
      </c>
      <c r="T3013">
        <f>YEAR(Table1[[#This Row],[Date Created Conversion]])</f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8">
        <f>ROUND(Table1[[#This Row],[pledged]]/Table1[[#This Row],[goal]],2)</f>
        <v>1.17</v>
      </c>
      <c r="Q3014" s="10">
        <f>IFERROR(Table1[[#This Row],[pledged]]/Table1[[#This Row],[backers_count]],0)</f>
        <v>85.181818181818187</v>
      </c>
      <c r="R3014" s="15">
        <f t="shared" si="94"/>
        <v>42024.702893518523</v>
      </c>
      <c r="S3014" s="15">
        <f t="shared" si="95"/>
        <v>42045.702893518523</v>
      </c>
      <c r="T3014">
        <f>YEAR(Table1[[#This Row],[Date Created Conversion]])</f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8">
        <f>ROUND(Table1[[#This Row],[pledged]]/Table1[[#This Row],[goal]],2)</f>
        <v>1.57</v>
      </c>
      <c r="Q3015" s="10">
        <f>IFERROR(Table1[[#This Row],[pledged]]/Table1[[#This Row],[backers_count]],0)</f>
        <v>146.69158878504672</v>
      </c>
      <c r="R3015" s="15">
        <f t="shared" si="94"/>
        <v>42146.836215277777</v>
      </c>
      <c r="S3015" s="15">
        <f t="shared" si="95"/>
        <v>42176.836215277777</v>
      </c>
      <c r="T3015">
        <f>YEAR(Table1[[#This Row],[Date Created Conversion]])</f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8">
        <f>ROUND(Table1[[#This Row],[pledged]]/Table1[[#This Row],[goal]],2)</f>
        <v>1.1299999999999999</v>
      </c>
      <c r="Q3016" s="10">
        <f>IFERROR(Table1[[#This Row],[pledged]]/Table1[[#This Row],[backers_count]],0)</f>
        <v>50.764811490125673</v>
      </c>
      <c r="R3016" s="15">
        <f t="shared" si="94"/>
        <v>41920.123611111114</v>
      </c>
      <c r="S3016" s="15">
        <f t="shared" si="95"/>
        <v>41948.208333333336</v>
      </c>
      <c r="T3016">
        <f>YEAR(Table1[[#This Row],[Date Created Conversion]])</f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8">
        <f>ROUND(Table1[[#This Row],[pledged]]/Table1[[#This Row],[goal]],2)</f>
        <v>1.03</v>
      </c>
      <c r="Q3017" s="10">
        <f>IFERROR(Table1[[#This Row],[pledged]]/Table1[[#This Row],[backers_count]],0)</f>
        <v>87.7</v>
      </c>
      <c r="R3017" s="15">
        <f t="shared" si="94"/>
        <v>41785.72729166667</v>
      </c>
      <c r="S3017" s="15">
        <f t="shared" si="95"/>
        <v>41801.166666666664</v>
      </c>
      <c r="T3017">
        <f>YEAR(Table1[[#This Row],[Date Created Conversion]])</f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8">
        <f>ROUND(Table1[[#This Row],[pledged]]/Table1[[#This Row],[goal]],2)</f>
        <v>1.03</v>
      </c>
      <c r="Q3018" s="10">
        <f>IFERROR(Table1[[#This Row],[pledged]]/Table1[[#This Row],[backers_count]],0)</f>
        <v>242.27777777777777</v>
      </c>
      <c r="R3018" s="15">
        <f t="shared" si="94"/>
        <v>41778.548055555555</v>
      </c>
      <c r="S3018" s="15">
        <f t="shared" si="95"/>
        <v>41838.548055555555</v>
      </c>
      <c r="T3018">
        <f>YEAR(Table1[[#This Row],[Date Created Conversion]])</f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8">
        <f>ROUND(Table1[[#This Row],[pledged]]/Table1[[#This Row],[goal]],2)</f>
        <v>1.06</v>
      </c>
      <c r="Q3019" s="10">
        <f>IFERROR(Table1[[#This Row],[pledged]]/Table1[[#This Row],[backers_count]],0)</f>
        <v>146.44654088050314</v>
      </c>
      <c r="R3019" s="15">
        <f t="shared" si="94"/>
        <v>41841.850034722222</v>
      </c>
      <c r="S3019" s="15">
        <f t="shared" si="95"/>
        <v>41871.850034722222</v>
      </c>
      <c r="T3019">
        <f>YEAR(Table1[[#This Row],[Date Created Conversion]])</f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8">
        <f>ROUND(Table1[[#This Row],[pledged]]/Table1[[#This Row],[goal]],2)</f>
        <v>1.01</v>
      </c>
      <c r="Q3020" s="10">
        <f>IFERROR(Table1[[#This Row],[pledged]]/Table1[[#This Row],[backers_count]],0)</f>
        <v>103.17073170731707</v>
      </c>
      <c r="R3020" s="15">
        <f t="shared" si="94"/>
        <v>42163.29833333334</v>
      </c>
      <c r="S3020" s="15">
        <f t="shared" si="95"/>
        <v>42205.916666666672</v>
      </c>
      <c r="T3020">
        <f>YEAR(Table1[[#This Row],[Date Created Conversion]])</f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8">
        <f>ROUND(Table1[[#This Row],[pledged]]/Table1[[#This Row],[goal]],2)</f>
        <v>1.21</v>
      </c>
      <c r="Q3021" s="10">
        <f>IFERROR(Table1[[#This Row],[pledged]]/Table1[[#This Row],[backers_count]],0)</f>
        <v>80.464601769911511</v>
      </c>
      <c r="R3021" s="15">
        <f t="shared" si="94"/>
        <v>41758.833564814813</v>
      </c>
      <c r="S3021" s="15">
        <f t="shared" si="95"/>
        <v>41786.125</v>
      </c>
      <c r="T3021">
        <f>YEAR(Table1[[#This Row],[Date Created Conversion]])</f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8">
        <f>ROUND(Table1[[#This Row],[pledged]]/Table1[[#This Row],[goal]],2)</f>
        <v>1.01</v>
      </c>
      <c r="Q3022" s="10">
        <f>IFERROR(Table1[[#This Row],[pledged]]/Table1[[#This Row],[backers_count]],0)</f>
        <v>234.66666666666666</v>
      </c>
      <c r="R3022" s="15">
        <f t="shared" si="94"/>
        <v>42170.846446759257</v>
      </c>
      <c r="S3022" s="15">
        <f t="shared" si="95"/>
        <v>42230.846446759257</v>
      </c>
      <c r="T3022">
        <f>YEAR(Table1[[#This Row],[Date Created Conversion]])</f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8">
        <f>ROUND(Table1[[#This Row],[pledged]]/Table1[[#This Row],[goal]],2)</f>
        <v>1.1599999999999999</v>
      </c>
      <c r="Q3023" s="10">
        <f>IFERROR(Table1[[#This Row],[pledged]]/Table1[[#This Row],[backers_count]],0)</f>
        <v>50.689320388349515</v>
      </c>
      <c r="R3023" s="15">
        <f t="shared" si="94"/>
        <v>42660.618854166663</v>
      </c>
      <c r="S3023" s="15">
        <f t="shared" si="95"/>
        <v>42696.249305555553</v>
      </c>
      <c r="T3023">
        <f>YEAR(Table1[[#This Row],[Date Created Conversion]])</f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8">
        <f>ROUND(Table1[[#This Row],[pledged]]/Table1[[#This Row],[goal]],2)</f>
        <v>1.01</v>
      </c>
      <c r="Q3024" s="10">
        <f>IFERROR(Table1[[#This Row],[pledged]]/Table1[[#This Row],[backers_count]],0)</f>
        <v>162.70967741935485</v>
      </c>
      <c r="R3024" s="15">
        <f t="shared" si="94"/>
        <v>42564.95380787037</v>
      </c>
      <c r="S3024" s="15">
        <f t="shared" si="95"/>
        <v>42609.95380787037</v>
      </c>
      <c r="T3024">
        <f>YEAR(Table1[[#This Row],[Date Created Conversion]])</f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8">
        <f>ROUND(Table1[[#This Row],[pledged]]/Table1[[#This Row],[goal]],2)</f>
        <v>1.03</v>
      </c>
      <c r="Q3025" s="10">
        <f>IFERROR(Table1[[#This Row],[pledged]]/Table1[[#This Row],[backers_count]],0)</f>
        <v>120.16666666666667</v>
      </c>
      <c r="R3025" s="15">
        <f t="shared" si="94"/>
        <v>42121.675763888896</v>
      </c>
      <c r="S3025" s="15">
        <f t="shared" si="95"/>
        <v>42166.675763888896</v>
      </c>
      <c r="T3025">
        <f>YEAR(Table1[[#This Row],[Date Created Conversion]])</f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8">
        <f>ROUND(Table1[[#This Row],[pledged]]/Table1[[#This Row],[goal]],2)</f>
        <v>2.46</v>
      </c>
      <c r="Q3026" s="10">
        <f>IFERROR(Table1[[#This Row],[pledged]]/Table1[[#This Row],[backers_count]],0)</f>
        <v>67.697802197802204</v>
      </c>
      <c r="R3026" s="15">
        <f t="shared" si="94"/>
        <v>41158.993923611109</v>
      </c>
      <c r="S3026" s="15">
        <f t="shared" si="95"/>
        <v>41188.993923611109</v>
      </c>
      <c r="T3026">
        <f>YEAR(Table1[[#This Row],[Date Created Conversion]])</f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8">
        <f>ROUND(Table1[[#This Row],[pledged]]/Table1[[#This Row],[goal]],2)</f>
        <v>3.02</v>
      </c>
      <c r="Q3027" s="10">
        <f>IFERROR(Table1[[#This Row],[pledged]]/Table1[[#This Row],[backers_count]],0)</f>
        <v>52.103448275862071</v>
      </c>
      <c r="R3027" s="15">
        <f t="shared" si="94"/>
        <v>41761.509409722225</v>
      </c>
      <c r="S3027" s="15">
        <f t="shared" si="95"/>
        <v>41789.666666666664</v>
      </c>
      <c r="T3027">
        <f>YEAR(Table1[[#This Row],[Date Created Conversion]])</f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8">
        <f>ROUND(Table1[[#This Row],[pledged]]/Table1[[#This Row],[goal]],2)</f>
        <v>1.43</v>
      </c>
      <c r="Q3028" s="10">
        <f>IFERROR(Table1[[#This Row],[pledged]]/Table1[[#This Row],[backers_count]],0)</f>
        <v>51.6</v>
      </c>
      <c r="R3028" s="15">
        <f t="shared" si="94"/>
        <v>42783.459398148145</v>
      </c>
      <c r="S3028" s="15">
        <f t="shared" si="95"/>
        <v>42797.459398148145</v>
      </c>
      <c r="T3028">
        <f>YEAR(Table1[[#This Row],[Date Created Conversion]])</f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8">
        <f>ROUND(Table1[[#This Row],[pledged]]/Table1[[#This Row],[goal]],2)</f>
        <v>1.31</v>
      </c>
      <c r="Q3029" s="10">
        <f>IFERROR(Table1[[#This Row],[pledged]]/Table1[[#This Row],[backers_count]],0)</f>
        <v>164.3</v>
      </c>
      <c r="R3029" s="15">
        <f t="shared" si="94"/>
        <v>42053.704293981486</v>
      </c>
      <c r="S3029" s="15">
        <f t="shared" si="95"/>
        <v>42083.662627314814</v>
      </c>
      <c r="T3029">
        <f>YEAR(Table1[[#This Row],[Date Created Conversion]])</f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8">
        <f>ROUND(Table1[[#This Row],[pledged]]/Table1[[#This Row],[goal]],2)</f>
        <v>1.68</v>
      </c>
      <c r="Q3030" s="10">
        <f>IFERROR(Table1[[#This Row],[pledged]]/Table1[[#This Row],[backers_count]],0)</f>
        <v>84.858585858585855</v>
      </c>
      <c r="R3030" s="15">
        <f t="shared" si="94"/>
        <v>42567.264178240745</v>
      </c>
      <c r="S3030" s="15">
        <f t="shared" si="95"/>
        <v>42597.264178240745</v>
      </c>
      <c r="T3030">
        <f>YEAR(Table1[[#This Row],[Date Created Conversion]])</f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8">
        <f>ROUND(Table1[[#This Row],[pledged]]/Table1[[#This Row],[goal]],2)</f>
        <v>1.1000000000000001</v>
      </c>
      <c r="Q3031" s="10">
        <f>IFERROR(Table1[[#This Row],[pledged]]/Table1[[#This Row],[backers_count]],0)</f>
        <v>94.548850574712645</v>
      </c>
      <c r="R3031" s="15">
        <f t="shared" si="94"/>
        <v>41932.708877314813</v>
      </c>
      <c r="S3031" s="15">
        <f t="shared" si="95"/>
        <v>41961.190972222219</v>
      </c>
      <c r="T3031">
        <f>YEAR(Table1[[#This Row],[Date Created Conversion]])</f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8">
        <f>ROUND(Table1[[#This Row],[pledged]]/Table1[[#This Row],[goal]],2)</f>
        <v>1.07</v>
      </c>
      <c r="Q3032" s="10">
        <f>IFERROR(Table1[[#This Row],[pledged]]/Table1[[#This Row],[backers_count]],0)</f>
        <v>45.536585365853661</v>
      </c>
      <c r="R3032" s="15">
        <f t="shared" si="94"/>
        <v>42233.747349537036</v>
      </c>
      <c r="S3032" s="15">
        <f t="shared" si="95"/>
        <v>42263.747349537036</v>
      </c>
      <c r="T3032">
        <f>YEAR(Table1[[#This Row],[Date Created Conversion]])</f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8">
        <f>ROUND(Table1[[#This Row],[pledged]]/Table1[[#This Row],[goal]],2)</f>
        <v>1</v>
      </c>
      <c r="Q3033" s="10">
        <f>IFERROR(Table1[[#This Row],[pledged]]/Table1[[#This Row],[backers_count]],0)</f>
        <v>51.724137931034484</v>
      </c>
      <c r="R3033" s="15">
        <f t="shared" si="94"/>
        <v>42597.882488425923</v>
      </c>
      <c r="S3033" s="15">
        <f t="shared" si="95"/>
        <v>42657.882488425923</v>
      </c>
      <c r="T3033">
        <f>YEAR(Table1[[#This Row],[Date Created Conversion]])</f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8">
        <f>ROUND(Table1[[#This Row],[pledged]]/Table1[[#This Row],[goal]],2)</f>
        <v>1.27</v>
      </c>
      <c r="Q3034" s="10">
        <f>IFERROR(Table1[[#This Row],[pledged]]/Table1[[#This Row],[backers_count]],0)</f>
        <v>50.88</v>
      </c>
      <c r="R3034" s="15">
        <f t="shared" si="94"/>
        <v>42228.044664351852</v>
      </c>
      <c r="S3034" s="15">
        <f t="shared" si="95"/>
        <v>42258.044664351852</v>
      </c>
      <c r="T3034">
        <f>YEAR(Table1[[#This Row],[Date Created Conversion]])</f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8">
        <f>ROUND(Table1[[#This Row],[pledged]]/Table1[[#This Row],[goal]],2)</f>
        <v>1.47</v>
      </c>
      <c r="Q3035" s="10">
        <f>IFERROR(Table1[[#This Row],[pledged]]/Table1[[#This Row],[backers_count]],0)</f>
        <v>191.13043478260869</v>
      </c>
      <c r="R3035" s="15">
        <f t="shared" si="94"/>
        <v>42570.110243055555</v>
      </c>
      <c r="S3035" s="15">
        <f t="shared" si="95"/>
        <v>42600.110243055555</v>
      </c>
      <c r="T3035">
        <f>YEAR(Table1[[#This Row],[Date Created Conversion]])</f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8">
        <f>ROUND(Table1[[#This Row],[pledged]]/Table1[[#This Row],[goal]],2)</f>
        <v>1.1299999999999999</v>
      </c>
      <c r="Q3036" s="10">
        <f>IFERROR(Table1[[#This Row],[pledged]]/Table1[[#This Row],[backers_count]],0)</f>
        <v>89.314285714285717</v>
      </c>
      <c r="R3036" s="15">
        <f t="shared" si="94"/>
        <v>42644.535358796296</v>
      </c>
      <c r="S3036" s="15">
        <f t="shared" si="95"/>
        <v>42675.165972222225</v>
      </c>
      <c r="T3036">
        <f>YEAR(Table1[[#This Row],[Date Created Conversion]])</f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8">
        <f>ROUND(Table1[[#This Row],[pledged]]/Table1[[#This Row],[goal]],2)</f>
        <v>1.0900000000000001</v>
      </c>
      <c r="Q3037" s="10">
        <f>IFERROR(Table1[[#This Row],[pledged]]/Table1[[#This Row],[backers_count]],0)</f>
        <v>88.588631921824103</v>
      </c>
      <c r="R3037" s="15">
        <f t="shared" si="94"/>
        <v>41368.560289351852</v>
      </c>
      <c r="S3037" s="15">
        <f t="shared" si="95"/>
        <v>41398.560289351852</v>
      </c>
      <c r="T3037">
        <f>YEAR(Table1[[#This Row],[Date Created Conversion]])</f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8">
        <f>ROUND(Table1[[#This Row],[pledged]]/Table1[[#This Row],[goal]],2)</f>
        <v>1.27</v>
      </c>
      <c r="Q3038" s="10">
        <f>IFERROR(Table1[[#This Row],[pledged]]/Table1[[#This Row],[backers_count]],0)</f>
        <v>96.300911854103347</v>
      </c>
      <c r="R3038" s="15">
        <f t="shared" si="94"/>
        <v>41466.785231481481</v>
      </c>
      <c r="S3038" s="15">
        <f t="shared" si="95"/>
        <v>41502.499305555553</v>
      </c>
      <c r="T3038">
        <f>YEAR(Table1[[#This Row],[Date Created Conversion]])</f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8">
        <f>ROUND(Table1[[#This Row],[pledged]]/Table1[[#This Row],[goal]],2)</f>
        <v>2.13</v>
      </c>
      <c r="Q3039" s="10">
        <f>IFERROR(Table1[[#This Row],[pledged]]/Table1[[#This Row],[backers_count]],0)</f>
        <v>33.3125</v>
      </c>
      <c r="R3039" s="15">
        <f t="shared" si="94"/>
        <v>40378.893206018518</v>
      </c>
      <c r="S3039" s="15">
        <f t="shared" si="95"/>
        <v>40453.207638888889</v>
      </c>
      <c r="T3039">
        <f>YEAR(Table1[[#This Row],[Date Created Conversion]])</f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8">
        <f>ROUND(Table1[[#This Row],[pledged]]/Table1[[#This Row],[goal]],2)</f>
        <v>1.01</v>
      </c>
      <c r="Q3040" s="10">
        <f>IFERROR(Table1[[#This Row],[pledged]]/Table1[[#This Row],[backers_count]],0)</f>
        <v>37.222222222222221</v>
      </c>
      <c r="R3040" s="15">
        <f t="shared" si="94"/>
        <v>42373.252280092594</v>
      </c>
      <c r="S3040" s="15">
        <f t="shared" si="95"/>
        <v>42433.252280092594</v>
      </c>
      <c r="T3040">
        <f>YEAR(Table1[[#This Row],[Date Created Conversion]])</f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8">
        <f>ROUND(Table1[[#This Row],[pledged]]/Table1[[#This Row],[goal]],2)</f>
        <v>1.0900000000000001</v>
      </c>
      <c r="Q3041" s="10">
        <f>IFERROR(Table1[[#This Row],[pledged]]/Table1[[#This Row],[backers_count]],0)</f>
        <v>92.130423728813554</v>
      </c>
      <c r="R3041" s="15">
        <f t="shared" si="94"/>
        <v>41610.794421296298</v>
      </c>
      <c r="S3041" s="15">
        <f t="shared" si="95"/>
        <v>41637.332638888889</v>
      </c>
      <c r="T3041">
        <f>YEAR(Table1[[#This Row],[Date Created Conversion]])</f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8">
        <f>ROUND(Table1[[#This Row],[pledged]]/Table1[[#This Row],[goal]],2)</f>
        <v>1.08</v>
      </c>
      <c r="Q3042" s="10">
        <f>IFERROR(Table1[[#This Row],[pledged]]/Table1[[#This Row],[backers_count]],0)</f>
        <v>76.785714285714292</v>
      </c>
      <c r="R3042" s="15">
        <f t="shared" si="94"/>
        <v>42177.791909722218</v>
      </c>
      <c r="S3042" s="15">
        <f t="shared" si="95"/>
        <v>42181.958333333328</v>
      </c>
      <c r="T3042">
        <f>YEAR(Table1[[#This Row],[Date Created Conversion]])</f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8">
        <f>ROUND(Table1[[#This Row],[pledged]]/Table1[[#This Row],[goal]],2)</f>
        <v>1.1000000000000001</v>
      </c>
      <c r="Q3043" s="10">
        <f>IFERROR(Table1[[#This Row],[pledged]]/Table1[[#This Row],[backers_count]],0)</f>
        <v>96.526315789473685</v>
      </c>
      <c r="R3043" s="15">
        <f t="shared" si="94"/>
        <v>42359.868611111116</v>
      </c>
      <c r="S3043" s="15">
        <f t="shared" si="95"/>
        <v>42389.868611111116</v>
      </c>
      <c r="T3043">
        <f>YEAR(Table1[[#This Row],[Date Created Conversion]])</f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8">
        <f>ROUND(Table1[[#This Row],[pledged]]/Table1[[#This Row],[goal]],2)</f>
        <v>1.28</v>
      </c>
      <c r="Q3044" s="10">
        <f>IFERROR(Table1[[#This Row],[pledged]]/Table1[[#This Row],[backers_count]],0)</f>
        <v>51.891891891891895</v>
      </c>
      <c r="R3044" s="15">
        <f t="shared" si="94"/>
        <v>42253.688043981485</v>
      </c>
      <c r="S3044" s="15">
        <f t="shared" si="95"/>
        <v>42283.688043981485</v>
      </c>
      <c r="T3044">
        <f>YEAR(Table1[[#This Row],[Date Created Conversion]])</f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8">
        <f>ROUND(Table1[[#This Row],[pledged]]/Table1[[#This Row],[goal]],2)</f>
        <v>1.1000000000000001</v>
      </c>
      <c r="Q3045" s="10">
        <f>IFERROR(Table1[[#This Row],[pledged]]/Table1[[#This Row],[backers_count]],0)</f>
        <v>128.9140625</v>
      </c>
      <c r="R3045" s="15">
        <f t="shared" si="94"/>
        <v>42083.070590277777</v>
      </c>
      <c r="S3045" s="15">
        <f t="shared" si="95"/>
        <v>42110.118055555555</v>
      </c>
      <c r="T3045">
        <f>YEAR(Table1[[#This Row],[Date Created Conversion]])</f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8">
        <f>ROUND(Table1[[#This Row],[pledged]]/Table1[[#This Row],[goal]],2)</f>
        <v>1.0900000000000001</v>
      </c>
      <c r="Q3046" s="10">
        <f>IFERROR(Table1[[#This Row],[pledged]]/Table1[[#This Row],[backers_count]],0)</f>
        <v>84.108974358974365</v>
      </c>
      <c r="R3046" s="15">
        <f t="shared" si="94"/>
        <v>42387.7268287037</v>
      </c>
      <c r="S3046" s="15">
        <f t="shared" si="95"/>
        <v>42402.7268287037</v>
      </c>
      <c r="T3046">
        <f>YEAR(Table1[[#This Row],[Date Created Conversion]])</f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8">
        <f>ROUND(Table1[[#This Row],[pledged]]/Table1[[#This Row],[goal]],2)</f>
        <v>1.33</v>
      </c>
      <c r="Q3047" s="10">
        <f>IFERROR(Table1[[#This Row],[pledged]]/Table1[[#This Row],[backers_count]],0)</f>
        <v>82.941562500000003</v>
      </c>
      <c r="R3047" s="15">
        <f t="shared" si="94"/>
        <v>41843.155729166669</v>
      </c>
      <c r="S3047" s="15">
        <f t="shared" si="95"/>
        <v>41873.155729166669</v>
      </c>
      <c r="T3047">
        <f>YEAR(Table1[[#This Row],[Date Created Conversion]])</f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8">
        <f>ROUND(Table1[[#This Row],[pledged]]/Table1[[#This Row],[goal]],2)</f>
        <v>1.91</v>
      </c>
      <c r="Q3048" s="10">
        <f>IFERROR(Table1[[#This Row],[pledged]]/Table1[[#This Row],[backers_count]],0)</f>
        <v>259.94827586206895</v>
      </c>
      <c r="R3048" s="15">
        <f t="shared" si="94"/>
        <v>41862.803078703706</v>
      </c>
      <c r="S3048" s="15">
        <f t="shared" si="95"/>
        <v>41892.202777777777</v>
      </c>
      <c r="T3048">
        <f>YEAR(Table1[[#This Row],[Date Created Conversion]])</f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8">
        <f>ROUND(Table1[[#This Row],[pledged]]/Table1[[#This Row],[goal]],2)</f>
        <v>1.49</v>
      </c>
      <c r="Q3049" s="10">
        <f>IFERROR(Table1[[#This Row],[pledged]]/Table1[[#This Row],[backers_count]],0)</f>
        <v>37.25</v>
      </c>
      <c r="R3049" s="15">
        <f t="shared" si="94"/>
        <v>42443.989050925928</v>
      </c>
      <c r="S3049" s="15">
        <f t="shared" si="95"/>
        <v>42487.552777777775</v>
      </c>
      <c r="T3049">
        <f>YEAR(Table1[[#This Row],[Date Created Conversion]])</f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8">
        <f>ROUND(Table1[[#This Row],[pledged]]/Table1[[#This Row],[goal]],2)</f>
        <v>1.66</v>
      </c>
      <c r="Q3050" s="10">
        <f>IFERROR(Table1[[#This Row],[pledged]]/Table1[[#This Row],[backers_count]],0)</f>
        <v>177.02127659574469</v>
      </c>
      <c r="R3050" s="15">
        <f t="shared" si="94"/>
        <v>41975.901180555549</v>
      </c>
      <c r="S3050" s="15">
        <f t="shared" si="95"/>
        <v>42004.890277777777</v>
      </c>
      <c r="T3050">
        <f>YEAR(Table1[[#This Row],[Date Created Conversion]])</f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8">
        <f>ROUND(Table1[[#This Row],[pledged]]/Table1[[#This Row],[goal]],2)</f>
        <v>1.07</v>
      </c>
      <c r="Q3051" s="10">
        <f>IFERROR(Table1[[#This Row],[pledged]]/Table1[[#This Row],[backers_count]],0)</f>
        <v>74.074074074074076</v>
      </c>
      <c r="R3051" s="15">
        <f t="shared" si="94"/>
        <v>42139.014525462961</v>
      </c>
      <c r="S3051" s="15">
        <f t="shared" si="95"/>
        <v>42169.014525462961</v>
      </c>
      <c r="T3051">
        <f>YEAR(Table1[[#This Row],[Date Created Conversion]])</f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8">
        <f>ROUND(Table1[[#This Row],[pledged]]/Table1[[#This Row],[goal]],2)</f>
        <v>1.06</v>
      </c>
      <c r="Q3052" s="10">
        <f>IFERROR(Table1[[#This Row],[pledged]]/Table1[[#This Row],[backers_count]],0)</f>
        <v>70.666666666666671</v>
      </c>
      <c r="R3052" s="15">
        <f t="shared" si="94"/>
        <v>42465.16851851852</v>
      </c>
      <c r="S3052" s="15">
        <f t="shared" si="95"/>
        <v>42495.16851851852</v>
      </c>
      <c r="T3052">
        <f>YEAR(Table1[[#This Row],[Date Created Conversion]])</f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8">
        <f>ROUND(Table1[[#This Row],[pledged]]/Table1[[#This Row],[goal]],2)</f>
        <v>0.24</v>
      </c>
      <c r="Q3053" s="10">
        <f>IFERROR(Table1[[#This Row],[pledged]]/Table1[[#This Row],[backers_count]],0)</f>
        <v>23.62857142857143</v>
      </c>
      <c r="R3053" s="15">
        <f t="shared" si="94"/>
        <v>42744.416030092587</v>
      </c>
      <c r="S3053" s="15">
        <f t="shared" si="95"/>
        <v>42774.416030092587</v>
      </c>
      <c r="T3053">
        <f>YEAR(Table1[[#This Row],[Date Created Conversion]])</f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8">
        <f>ROUND(Table1[[#This Row],[pledged]]/Table1[[#This Row],[goal]],2)</f>
        <v>0</v>
      </c>
      <c r="Q3054" s="10">
        <f>IFERROR(Table1[[#This Row],[pledged]]/Table1[[#This Row],[backers_count]],0)</f>
        <v>37.5</v>
      </c>
      <c r="R3054" s="15">
        <f t="shared" si="94"/>
        <v>42122.670069444444</v>
      </c>
      <c r="S3054" s="15">
        <f t="shared" si="95"/>
        <v>42152.665972222225</v>
      </c>
      <c r="T3054">
        <f>YEAR(Table1[[#This Row],[Date Created Conversion]])</f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8">
        <f>ROUND(Table1[[#This Row],[pledged]]/Table1[[#This Row],[goal]],2)</f>
        <v>0</v>
      </c>
      <c r="Q3055" s="10">
        <f>IFERROR(Table1[[#This Row],[pledged]]/Table1[[#This Row],[backers_count]],0)</f>
        <v>13.333333333333334</v>
      </c>
      <c r="R3055" s="15">
        <f t="shared" si="94"/>
        <v>41862.761724537035</v>
      </c>
      <c r="S3055" s="15">
        <f t="shared" si="95"/>
        <v>41914.165972222225</v>
      </c>
      <c r="T3055">
        <f>YEAR(Table1[[#This Row],[Date Created Conversion]])</f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8">
        <f>ROUND(Table1[[#This Row],[pledged]]/Table1[[#This Row],[goal]],2)</f>
        <v>0</v>
      </c>
      <c r="Q3056" s="10">
        <f>IFERROR(Table1[[#This Row],[pledged]]/Table1[[#This Row],[backers_count]],0)</f>
        <v>0</v>
      </c>
      <c r="R3056" s="15">
        <f t="shared" si="94"/>
        <v>42027.832800925928</v>
      </c>
      <c r="S3056" s="15">
        <f t="shared" si="95"/>
        <v>42065.044444444444</v>
      </c>
      <c r="T3056">
        <f>YEAR(Table1[[#This Row],[Date Created Conversion]])</f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8">
        <f>ROUND(Table1[[#This Row],[pledged]]/Table1[[#This Row],[goal]],2)</f>
        <v>0</v>
      </c>
      <c r="Q3057" s="10">
        <f>IFERROR(Table1[[#This Row],[pledged]]/Table1[[#This Row],[backers_count]],0)</f>
        <v>1</v>
      </c>
      <c r="R3057" s="15">
        <f t="shared" si="94"/>
        <v>41953.95821759259</v>
      </c>
      <c r="S3057" s="15">
        <f t="shared" si="95"/>
        <v>42013.95821759259</v>
      </c>
      <c r="T3057">
        <f>YEAR(Table1[[#This Row],[Date Created Conversion]])</f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8">
        <f>ROUND(Table1[[#This Row],[pledged]]/Table1[[#This Row],[goal]],2)</f>
        <v>0</v>
      </c>
      <c r="Q3058" s="10">
        <f>IFERROR(Table1[[#This Row],[pledged]]/Table1[[#This Row],[backers_count]],0)</f>
        <v>0</v>
      </c>
      <c r="R3058" s="15">
        <f t="shared" si="94"/>
        <v>41851.636388888888</v>
      </c>
      <c r="S3058" s="15">
        <f t="shared" si="95"/>
        <v>41911.636388888888</v>
      </c>
      <c r="T3058">
        <f>YEAR(Table1[[#This Row],[Date Created Conversion]])</f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8">
        <f>ROUND(Table1[[#This Row],[pledged]]/Table1[[#This Row],[goal]],2)</f>
        <v>0</v>
      </c>
      <c r="Q3059" s="10">
        <f>IFERROR(Table1[[#This Row],[pledged]]/Table1[[#This Row],[backers_count]],0)</f>
        <v>0</v>
      </c>
      <c r="R3059" s="15">
        <f t="shared" si="94"/>
        <v>42433.650590277779</v>
      </c>
      <c r="S3059" s="15">
        <f t="shared" si="95"/>
        <v>42463.608923611115</v>
      </c>
      <c r="T3059">
        <f>YEAR(Table1[[#This Row],[Date Created Conversion]])</f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8">
        <f>ROUND(Table1[[#This Row],[pledged]]/Table1[[#This Row],[goal]],2)</f>
        <v>0</v>
      </c>
      <c r="Q3060" s="10">
        <f>IFERROR(Table1[[#This Row],[pledged]]/Table1[[#This Row],[backers_count]],0)</f>
        <v>1</v>
      </c>
      <c r="R3060" s="15">
        <f t="shared" si="94"/>
        <v>42460.374305555553</v>
      </c>
      <c r="S3060" s="15">
        <f t="shared" si="95"/>
        <v>42510.374305555553</v>
      </c>
      <c r="T3060">
        <f>YEAR(Table1[[#This Row],[Date Created Conversion]])</f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8">
        <f>ROUND(Table1[[#This Row],[pledged]]/Table1[[#This Row],[goal]],2)</f>
        <v>0.03</v>
      </c>
      <c r="Q3061" s="10">
        <f>IFERROR(Table1[[#This Row],[pledged]]/Table1[[#This Row],[backers_count]],0)</f>
        <v>41</v>
      </c>
      <c r="R3061" s="15">
        <f t="shared" si="94"/>
        <v>41829.935717592591</v>
      </c>
      <c r="S3061" s="15">
        <f t="shared" si="95"/>
        <v>41859.935717592591</v>
      </c>
      <c r="T3061">
        <f>YEAR(Table1[[#This Row],[Date Created Conversion]])</f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8">
        <f>ROUND(Table1[[#This Row],[pledged]]/Table1[[#This Row],[goal]],2)</f>
        <v>0</v>
      </c>
      <c r="Q3062" s="10">
        <f>IFERROR(Table1[[#This Row],[pledged]]/Table1[[#This Row],[backers_count]],0)</f>
        <v>55.833333333333336</v>
      </c>
      <c r="R3062" s="15">
        <f t="shared" si="94"/>
        <v>42245.274699074071</v>
      </c>
      <c r="S3062" s="15">
        <f t="shared" si="95"/>
        <v>42275.274699074071</v>
      </c>
      <c r="T3062">
        <f>YEAR(Table1[[#This Row],[Date Created Conversion]])</f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8">
        <f>ROUND(Table1[[#This Row],[pledged]]/Table1[[#This Row],[goal]],2)</f>
        <v>0</v>
      </c>
      <c r="Q3063" s="10">
        <f>IFERROR(Table1[[#This Row],[pledged]]/Table1[[#This Row],[backers_count]],0)</f>
        <v>0</v>
      </c>
      <c r="R3063" s="15">
        <f t="shared" si="94"/>
        <v>41834.784120370372</v>
      </c>
      <c r="S3063" s="15">
        <f t="shared" si="95"/>
        <v>41864.784120370372</v>
      </c>
      <c r="T3063">
        <f>YEAR(Table1[[#This Row],[Date Created Conversion]])</f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8">
        <f>ROUND(Table1[[#This Row],[pledged]]/Table1[[#This Row],[goal]],2)</f>
        <v>0.67</v>
      </c>
      <c r="Q3064" s="10">
        <f>IFERROR(Table1[[#This Row],[pledged]]/Table1[[#This Row],[backers_count]],0)</f>
        <v>99.761194029850742</v>
      </c>
      <c r="R3064" s="15">
        <f t="shared" si="94"/>
        <v>42248.535787037035</v>
      </c>
      <c r="S3064" s="15">
        <f t="shared" si="95"/>
        <v>42277.75</v>
      </c>
      <c r="T3064">
        <f>YEAR(Table1[[#This Row],[Date Created Conversion]])</f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8">
        <f>ROUND(Table1[[#This Row],[pledged]]/Table1[[#This Row],[goal]],2)</f>
        <v>0.2</v>
      </c>
      <c r="Q3065" s="10">
        <f>IFERROR(Table1[[#This Row],[pledged]]/Table1[[#This Row],[backers_count]],0)</f>
        <v>25.521739130434781</v>
      </c>
      <c r="R3065" s="15">
        <f t="shared" si="94"/>
        <v>42630.922893518517</v>
      </c>
      <c r="S3065" s="15">
        <f t="shared" si="95"/>
        <v>42665.922893518517</v>
      </c>
      <c r="T3065">
        <f>YEAR(Table1[[#This Row],[Date Created Conversion]])</f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8">
        <f>ROUND(Table1[[#This Row],[pledged]]/Table1[[#This Row],[goal]],2)</f>
        <v>0.11</v>
      </c>
      <c r="Q3066" s="10">
        <f>IFERROR(Table1[[#This Row],[pledged]]/Table1[[#This Row],[backers_count]],0)</f>
        <v>117.65277777777777</v>
      </c>
      <c r="R3066" s="15">
        <f t="shared" si="94"/>
        <v>42299.130162037036</v>
      </c>
      <c r="S3066" s="15">
        <f t="shared" si="95"/>
        <v>42330.290972222225</v>
      </c>
      <c r="T3066">
        <f>YEAR(Table1[[#This Row],[Date Created Conversion]])</f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8">
        <f>ROUND(Table1[[#This Row],[pledged]]/Table1[[#This Row],[goal]],2)</f>
        <v>0</v>
      </c>
      <c r="Q3067" s="10">
        <f>IFERROR(Table1[[#This Row],[pledged]]/Table1[[#This Row],[backers_count]],0)</f>
        <v>5</v>
      </c>
      <c r="R3067" s="15">
        <f t="shared" si="94"/>
        <v>41825.055231481485</v>
      </c>
      <c r="S3067" s="15">
        <f t="shared" si="95"/>
        <v>41850.055231481485</v>
      </c>
      <c r="T3067">
        <f>YEAR(Table1[[#This Row],[Date Created Conversion]])</f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8">
        <f>ROUND(Table1[[#This Row],[pledged]]/Table1[[#This Row],[goal]],2)</f>
        <v>0.12</v>
      </c>
      <c r="Q3068" s="10">
        <f>IFERROR(Table1[[#This Row],[pledged]]/Table1[[#This Row],[backers_count]],0)</f>
        <v>2796.6666666666665</v>
      </c>
      <c r="R3068" s="15">
        <f t="shared" si="94"/>
        <v>42531.228437500002</v>
      </c>
      <c r="S3068" s="15">
        <f t="shared" si="95"/>
        <v>42561.228437500002</v>
      </c>
      <c r="T3068">
        <f>YEAR(Table1[[#This Row],[Date Created Conversion]])</f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8">
        <f>ROUND(Table1[[#This Row],[pledged]]/Table1[[#This Row],[goal]],2)</f>
        <v>0.03</v>
      </c>
      <c r="Q3069" s="10">
        <f>IFERROR(Table1[[#This Row],[pledged]]/Table1[[#This Row],[backers_count]],0)</f>
        <v>200</v>
      </c>
      <c r="R3069" s="15">
        <f t="shared" si="94"/>
        <v>42226.938414351855</v>
      </c>
      <c r="S3069" s="15">
        <f t="shared" si="95"/>
        <v>42256.938414351855</v>
      </c>
      <c r="T3069">
        <f>YEAR(Table1[[#This Row],[Date Created Conversion]])</f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8">
        <f>ROUND(Table1[[#This Row],[pledged]]/Table1[[#This Row],[goal]],2)</f>
        <v>0</v>
      </c>
      <c r="Q3070" s="10">
        <f>IFERROR(Table1[[#This Row],[pledged]]/Table1[[#This Row],[backers_count]],0)</f>
        <v>87.5</v>
      </c>
      <c r="R3070" s="15">
        <f t="shared" si="94"/>
        <v>42263.691574074073</v>
      </c>
      <c r="S3070" s="15">
        <f t="shared" si="95"/>
        <v>42293.691574074073</v>
      </c>
      <c r="T3070">
        <f>YEAR(Table1[[#This Row],[Date Created Conversion]])</f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8">
        <f>ROUND(Table1[[#This Row],[pledged]]/Table1[[#This Row],[goal]],2)</f>
        <v>0.14000000000000001</v>
      </c>
      <c r="Q3071" s="10">
        <f>IFERROR(Table1[[#This Row],[pledged]]/Table1[[#This Row],[backers_count]],0)</f>
        <v>20.142857142857142</v>
      </c>
      <c r="R3071" s="15">
        <f t="shared" si="94"/>
        <v>41957.833726851852</v>
      </c>
      <c r="S3071" s="15">
        <f t="shared" si="95"/>
        <v>41987.833726851852</v>
      </c>
      <c r="T3071">
        <f>YEAR(Table1[[#This Row],[Date Created Conversion]])</f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8">
        <f>ROUND(Table1[[#This Row],[pledged]]/Table1[[#This Row],[goal]],2)</f>
        <v>0.03</v>
      </c>
      <c r="Q3072" s="10">
        <f>IFERROR(Table1[[#This Row],[pledged]]/Table1[[#This Row],[backers_count]],0)</f>
        <v>20.875</v>
      </c>
      <c r="R3072" s="15">
        <f t="shared" si="94"/>
        <v>42690.733437499999</v>
      </c>
      <c r="S3072" s="15">
        <f t="shared" si="95"/>
        <v>42711.733437499999</v>
      </c>
      <c r="T3072">
        <f>YEAR(Table1[[#This Row],[Date Created Conversion]])</f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8">
        <f>ROUND(Table1[[#This Row],[pledged]]/Table1[[#This Row],[goal]],2)</f>
        <v>0.6</v>
      </c>
      <c r="Q3073" s="10">
        <f>IFERROR(Table1[[#This Row],[pledged]]/Table1[[#This Row],[backers_count]],0)</f>
        <v>61.307692307692307</v>
      </c>
      <c r="R3073" s="15">
        <f t="shared" si="94"/>
        <v>42097.732418981483</v>
      </c>
      <c r="S3073" s="15">
        <f t="shared" si="95"/>
        <v>42115.249305555553</v>
      </c>
      <c r="T3073">
        <f>YEAR(Table1[[#This Row],[Date Created Conversion]])</f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8">
        <f>ROUND(Table1[[#This Row],[pledged]]/Table1[[#This Row],[goal]],2)</f>
        <v>0</v>
      </c>
      <c r="Q3074" s="10">
        <f>IFERROR(Table1[[#This Row],[pledged]]/Table1[[#This Row],[backers_count]],0)</f>
        <v>1</v>
      </c>
      <c r="R3074" s="15">
        <f t="shared" ref="R3074:R3137" si="96">(((J3074/60)/60)/24)+DATE(1970,1,1)</f>
        <v>42658.690532407403</v>
      </c>
      <c r="S3074" s="15">
        <f t="shared" ref="S3074:S3137" si="97">(((I3074/60)/60)/24)+DATE(1970,1,1)</f>
        <v>42673.073611111111</v>
      </c>
      <c r="T3074">
        <f>YEAR(Table1[[#This Row],[Date Created Conversion]])</f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8">
        <f>ROUND(Table1[[#This Row],[pledged]]/Table1[[#This Row],[goal]],2)</f>
        <v>0</v>
      </c>
      <c r="Q3075" s="10">
        <f>IFERROR(Table1[[#This Row],[pledged]]/Table1[[#This Row],[backers_count]],0)</f>
        <v>92.142857142857139</v>
      </c>
      <c r="R3075" s="15">
        <f t="shared" si="96"/>
        <v>42111.684027777781</v>
      </c>
      <c r="S3075" s="15">
        <f t="shared" si="97"/>
        <v>42169.804861111115</v>
      </c>
      <c r="T3075">
        <f>YEAR(Table1[[#This Row],[Date Created Conversion]])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8">
        <f>ROUND(Table1[[#This Row],[pledged]]/Table1[[#This Row],[goal]],2)</f>
        <v>0</v>
      </c>
      <c r="Q3076" s="10">
        <f>IFERROR(Table1[[#This Row],[pledged]]/Table1[[#This Row],[backers_count]],0)</f>
        <v>7.333333333333333</v>
      </c>
      <c r="R3076" s="15">
        <f t="shared" si="96"/>
        <v>42409.571284722217</v>
      </c>
      <c r="S3076" s="15">
        <f t="shared" si="97"/>
        <v>42439.571284722217</v>
      </c>
      <c r="T3076">
        <f>YEAR(Table1[[#This Row],[Date Created Conversion]])</f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8">
        <f>ROUND(Table1[[#This Row],[pledged]]/Table1[[#This Row],[goal]],2)</f>
        <v>0.09</v>
      </c>
      <c r="Q3077" s="10">
        <f>IFERROR(Table1[[#This Row],[pledged]]/Table1[[#This Row],[backers_count]],0)</f>
        <v>64.8</v>
      </c>
      <c r="R3077" s="15">
        <f t="shared" si="96"/>
        <v>42551.102314814809</v>
      </c>
      <c r="S3077" s="15">
        <f t="shared" si="97"/>
        <v>42601.102314814809</v>
      </c>
      <c r="T3077">
        <f>YEAR(Table1[[#This Row],[Date Created Conversion]])</f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8">
        <f>ROUND(Table1[[#This Row],[pledged]]/Table1[[#This Row],[goal]],2)</f>
        <v>0.15</v>
      </c>
      <c r="Q3078" s="10">
        <f>IFERROR(Table1[[#This Row],[pledged]]/Table1[[#This Row],[backers_count]],0)</f>
        <v>30.12</v>
      </c>
      <c r="R3078" s="15">
        <f t="shared" si="96"/>
        <v>42226.651886574073</v>
      </c>
      <c r="S3078" s="15">
        <f t="shared" si="97"/>
        <v>42286.651886574073</v>
      </c>
      <c r="T3078">
        <f>YEAR(Table1[[#This Row],[Date Created Conversion]])</f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8">
        <f>ROUND(Table1[[#This Row],[pledged]]/Table1[[#This Row],[goal]],2)</f>
        <v>0</v>
      </c>
      <c r="Q3079" s="10">
        <f>IFERROR(Table1[[#This Row],[pledged]]/Table1[[#This Row],[backers_count]],0)</f>
        <v>52.5</v>
      </c>
      <c r="R3079" s="15">
        <f t="shared" si="96"/>
        <v>42766.956921296296</v>
      </c>
      <c r="S3079" s="15">
        <f t="shared" si="97"/>
        <v>42796.956921296296</v>
      </c>
      <c r="T3079">
        <f>YEAR(Table1[[#This Row],[Date Created Conversion]])</f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8">
        <f>ROUND(Table1[[#This Row],[pledged]]/Table1[[#This Row],[goal]],2)</f>
        <v>0</v>
      </c>
      <c r="Q3080" s="10">
        <f>IFERROR(Table1[[#This Row],[pledged]]/Table1[[#This Row],[backers_count]],0)</f>
        <v>23.666666666666668</v>
      </c>
      <c r="R3080" s="15">
        <f t="shared" si="96"/>
        <v>42031.138831018514</v>
      </c>
      <c r="S3080" s="15">
        <f t="shared" si="97"/>
        <v>42061.138831018514</v>
      </c>
      <c r="T3080">
        <f>YEAR(Table1[[#This Row],[Date Created Conversion]])</f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8">
        <f>ROUND(Table1[[#This Row],[pledged]]/Table1[[#This Row],[goal]],2)</f>
        <v>0.01</v>
      </c>
      <c r="Q3081" s="10">
        <f>IFERROR(Table1[[#This Row],[pledged]]/Table1[[#This Row],[backers_count]],0)</f>
        <v>415.77777777777777</v>
      </c>
      <c r="R3081" s="15">
        <f t="shared" si="96"/>
        <v>42055.713368055556</v>
      </c>
      <c r="S3081" s="15">
        <f t="shared" si="97"/>
        <v>42085.671701388885</v>
      </c>
      <c r="T3081">
        <f>YEAR(Table1[[#This Row],[Date Created Conversion]])</f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8">
        <f>ROUND(Table1[[#This Row],[pledged]]/Table1[[#This Row],[goal]],2)</f>
        <v>0</v>
      </c>
      <c r="Q3082" s="10">
        <f>IFERROR(Table1[[#This Row],[pledged]]/Table1[[#This Row],[backers_count]],0)</f>
        <v>53.714285714285715</v>
      </c>
      <c r="R3082" s="15">
        <f t="shared" si="96"/>
        <v>41940.028287037036</v>
      </c>
      <c r="S3082" s="15">
        <f t="shared" si="97"/>
        <v>42000.0699537037</v>
      </c>
      <c r="T3082">
        <f>YEAR(Table1[[#This Row],[Date Created Conversion]])</f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8">
        <f>ROUND(Table1[[#This Row],[pledged]]/Table1[[#This Row],[goal]],2)</f>
        <v>0</v>
      </c>
      <c r="Q3083" s="10">
        <f>IFERROR(Table1[[#This Row],[pledged]]/Table1[[#This Row],[backers_count]],0)</f>
        <v>420.6</v>
      </c>
      <c r="R3083" s="15">
        <f t="shared" si="96"/>
        <v>42237.181608796294</v>
      </c>
      <c r="S3083" s="15">
        <f t="shared" si="97"/>
        <v>42267.181608796294</v>
      </c>
      <c r="T3083">
        <f>YEAR(Table1[[#This Row],[Date Created Conversion]])</f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8">
        <f>ROUND(Table1[[#This Row],[pledged]]/Table1[[#This Row],[goal]],2)</f>
        <v>0</v>
      </c>
      <c r="Q3084" s="10">
        <f>IFERROR(Table1[[#This Row],[pledged]]/Table1[[#This Row],[backers_count]],0)</f>
        <v>0</v>
      </c>
      <c r="R3084" s="15">
        <f t="shared" si="96"/>
        <v>42293.922986111109</v>
      </c>
      <c r="S3084" s="15">
        <f t="shared" si="97"/>
        <v>42323.96465277778</v>
      </c>
      <c r="T3084">
        <f>YEAR(Table1[[#This Row],[Date Created Conversion]])</f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8">
        <f>ROUND(Table1[[#This Row],[pledged]]/Table1[[#This Row],[goal]],2)</f>
        <v>0</v>
      </c>
      <c r="Q3085" s="10">
        <f>IFERROR(Table1[[#This Row],[pledged]]/Table1[[#This Row],[backers_count]],0)</f>
        <v>18.666666666666668</v>
      </c>
      <c r="R3085" s="15">
        <f t="shared" si="96"/>
        <v>41853.563402777778</v>
      </c>
      <c r="S3085" s="15">
        <f t="shared" si="97"/>
        <v>41883.208333333336</v>
      </c>
      <c r="T3085">
        <f>YEAR(Table1[[#This Row],[Date Created Conversion]])</f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8">
        <f>ROUND(Table1[[#This Row],[pledged]]/Table1[[#This Row],[goal]],2)</f>
        <v>0.12</v>
      </c>
      <c r="Q3086" s="10">
        <f>IFERROR(Table1[[#This Row],[pledged]]/Table1[[#This Row],[backers_count]],0)</f>
        <v>78.333333333333329</v>
      </c>
      <c r="R3086" s="15">
        <f t="shared" si="96"/>
        <v>42100.723738425921</v>
      </c>
      <c r="S3086" s="15">
        <f t="shared" si="97"/>
        <v>42129.783333333333</v>
      </c>
      <c r="T3086">
        <f>YEAR(Table1[[#This Row],[Date Created Conversion]])</f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8">
        <f>ROUND(Table1[[#This Row],[pledged]]/Table1[[#This Row],[goal]],2)</f>
        <v>0.02</v>
      </c>
      <c r="Q3087" s="10">
        <f>IFERROR(Table1[[#This Row],[pledged]]/Table1[[#This Row],[backers_count]],0)</f>
        <v>67.777777777777771</v>
      </c>
      <c r="R3087" s="15">
        <f t="shared" si="96"/>
        <v>42246.883784722217</v>
      </c>
      <c r="S3087" s="15">
        <f t="shared" si="97"/>
        <v>42276.883784722217</v>
      </c>
      <c r="T3087">
        <f>YEAR(Table1[[#This Row],[Date Created Conversion]])</f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8">
        <f>ROUND(Table1[[#This Row],[pledged]]/Table1[[#This Row],[goal]],2)</f>
        <v>0</v>
      </c>
      <c r="Q3088" s="10">
        <f>IFERROR(Table1[[#This Row],[pledged]]/Table1[[#This Row],[backers_count]],0)</f>
        <v>16.666666666666668</v>
      </c>
      <c r="R3088" s="15">
        <f t="shared" si="96"/>
        <v>42173.67082175926</v>
      </c>
      <c r="S3088" s="15">
        <f t="shared" si="97"/>
        <v>42233.67082175926</v>
      </c>
      <c r="T3088">
        <f>YEAR(Table1[[#This Row],[Date Created Conversion]])</f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8">
        <f>ROUND(Table1[[#This Row],[pledged]]/Table1[[#This Row],[goal]],2)</f>
        <v>0.01</v>
      </c>
      <c r="Q3089" s="10">
        <f>IFERROR(Table1[[#This Row],[pledged]]/Table1[[#This Row],[backers_count]],0)</f>
        <v>62.5</v>
      </c>
      <c r="R3089" s="15">
        <f t="shared" si="96"/>
        <v>42665.150347222225</v>
      </c>
      <c r="S3089" s="15">
        <f t="shared" si="97"/>
        <v>42725.192013888889</v>
      </c>
      <c r="T3089">
        <f>YEAR(Table1[[#This Row],[Date Created Conversion]])</f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8">
        <f>ROUND(Table1[[#This Row],[pledged]]/Table1[[#This Row],[goal]],2)</f>
        <v>0</v>
      </c>
      <c r="Q3090" s="10">
        <f>IFERROR(Table1[[#This Row],[pledged]]/Table1[[#This Row],[backers_count]],0)</f>
        <v>42</v>
      </c>
      <c r="R3090" s="15">
        <f t="shared" si="96"/>
        <v>41981.57230324074</v>
      </c>
      <c r="S3090" s="15">
        <f t="shared" si="97"/>
        <v>42012.570138888885</v>
      </c>
      <c r="T3090">
        <f>YEAR(Table1[[#This Row],[Date Created Conversion]])</f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8">
        <f>ROUND(Table1[[#This Row],[pledged]]/Table1[[#This Row],[goal]],2)</f>
        <v>0.23</v>
      </c>
      <c r="Q3091" s="10">
        <f>IFERROR(Table1[[#This Row],[pledged]]/Table1[[#This Row],[backers_count]],0)</f>
        <v>130.0888888888889</v>
      </c>
      <c r="R3091" s="15">
        <f t="shared" si="96"/>
        <v>42528.542627314819</v>
      </c>
      <c r="S3091" s="15">
        <f t="shared" si="97"/>
        <v>42560.082638888889</v>
      </c>
      <c r="T3091">
        <f>YEAR(Table1[[#This Row],[Date Created Conversion]])</f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8">
        <f>ROUND(Table1[[#This Row],[pledged]]/Table1[[#This Row],[goal]],2)</f>
        <v>0.05</v>
      </c>
      <c r="Q3092" s="10">
        <f>IFERROR(Table1[[#This Row],[pledged]]/Table1[[#This Row],[backers_count]],0)</f>
        <v>1270.2222222222222</v>
      </c>
      <c r="R3092" s="15">
        <f t="shared" si="96"/>
        <v>42065.818807870368</v>
      </c>
      <c r="S3092" s="15">
        <f t="shared" si="97"/>
        <v>42125.777141203704</v>
      </c>
      <c r="T3092">
        <f>YEAR(Table1[[#This Row],[Date Created Conversion]])</f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8">
        <f>ROUND(Table1[[#This Row],[pledged]]/Table1[[#This Row],[goal]],2)</f>
        <v>0.16</v>
      </c>
      <c r="Q3093" s="10">
        <f>IFERROR(Table1[[#This Row],[pledged]]/Table1[[#This Row],[backers_count]],0)</f>
        <v>88.444444444444443</v>
      </c>
      <c r="R3093" s="15">
        <f t="shared" si="96"/>
        <v>42566.948414351849</v>
      </c>
      <c r="S3093" s="15">
        <f t="shared" si="97"/>
        <v>42596.948414351849</v>
      </c>
      <c r="T3093">
        <f>YEAR(Table1[[#This Row],[Date Created Conversion]])</f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8">
        <f>ROUND(Table1[[#This Row],[pledged]]/Table1[[#This Row],[goal]],2)</f>
        <v>0.01</v>
      </c>
      <c r="Q3094" s="10">
        <f>IFERROR(Table1[[#This Row],[pledged]]/Table1[[#This Row],[backers_count]],0)</f>
        <v>56.342380952380957</v>
      </c>
      <c r="R3094" s="15">
        <f t="shared" si="96"/>
        <v>42255.619351851856</v>
      </c>
      <c r="S3094" s="15">
        <f t="shared" si="97"/>
        <v>42292.916666666672</v>
      </c>
      <c r="T3094">
        <f>YEAR(Table1[[#This Row],[Date Created Conversion]])</f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8">
        <f>ROUND(Table1[[#This Row],[pledged]]/Table1[[#This Row],[goal]],2)</f>
        <v>0.23</v>
      </c>
      <c r="Q3095" s="10">
        <f>IFERROR(Table1[[#This Row],[pledged]]/Table1[[#This Row],[backers_count]],0)</f>
        <v>53.529411764705884</v>
      </c>
      <c r="R3095" s="15">
        <f t="shared" si="96"/>
        <v>41760.909039351849</v>
      </c>
      <c r="S3095" s="15">
        <f t="shared" si="97"/>
        <v>41791.165972222225</v>
      </c>
      <c r="T3095">
        <f>YEAR(Table1[[#This Row],[Date Created Conversion]])</f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8">
        <f>ROUND(Table1[[#This Row],[pledged]]/Table1[[#This Row],[goal]],2)</f>
        <v>0</v>
      </c>
      <c r="Q3096" s="10">
        <f>IFERROR(Table1[[#This Row],[pledged]]/Table1[[#This Row],[backers_count]],0)</f>
        <v>25</v>
      </c>
      <c r="R3096" s="15">
        <f t="shared" si="96"/>
        <v>42207.795787037037</v>
      </c>
      <c r="S3096" s="15">
        <f t="shared" si="97"/>
        <v>42267.795787037037</v>
      </c>
      <c r="T3096">
        <f>YEAR(Table1[[#This Row],[Date Created Conversion]])</f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8">
        <f>ROUND(Table1[[#This Row],[pledged]]/Table1[[#This Row],[goal]],2)</f>
        <v>0</v>
      </c>
      <c r="Q3097" s="10">
        <f>IFERROR(Table1[[#This Row],[pledged]]/Table1[[#This Row],[backers_count]],0)</f>
        <v>50</v>
      </c>
      <c r="R3097" s="15">
        <f t="shared" si="96"/>
        <v>42523.025231481486</v>
      </c>
      <c r="S3097" s="15">
        <f t="shared" si="97"/>
        <v>42583.025231481486</v>
      </c>
      <c r="T3097">
        <f>YEAR(Table1[[#This Row],[Date Created Conversion]])</f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8">
        <f>ROUND(Table1[[#This Row],[pledged]]/Table1[[#This Row],[goal]],2)</f>
        <v>0.04</v>
      </c>
      <c r="Q3098" s="10">
        <f>IFERROR(Table1[[#This Row],[pledged]]/Table1[[#This Row],[backers_count]],0)</f>
        <v>56.785714285714285</v>
      </c>
      <c r="R3098" s="15">
        <f t="shared" si="96"/>
        <v>42114.825532407413</v>
      </c>
      <c r="S3098" s="15">
        <f t="shared" si="97"/>
        <v>42144.825532407413</v>
      </c>
      <c r="T3098">
        <f>YEAR(Table1[[#This Row],[Date Created Conversion]])</f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8">
        <f>ROUND(Table1[[#This Row],[pledged]]/Table1[[#This Row],[goal]],2)</f>
        <v>0.17</v>
      </c>
      <c r="Q3099" s="10">
        <f>IFERROR(Table1[[#This Row],[pledged]]/Table1[[#This Row],[backers_count]],0)</f>
        <v>40.833333333333336</v>
      </c>
      <c r="R3099" s="15">
        <f t="shared" si="96"/>
        <v>42629.503483796296</v>
      </c>
      <c r="S3099" s="15">
        <f t="shared" si="97"/>
        <v>42650.583333333328</v>
      </c>
      <c r="T3099">
        <f>YEAR(Table1[[#This Row],[Date Created Conversion]])</f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8">
        <f>ROUND(Table1[[#This Row],[pledged]]/Table1[[#This Row],[goal]],2)</f>
        <v>0.04</v>
      </c>
      <c r="Q3100" s="10">
        <f>IFERROR(Table1[[#This Row],[pledged]]/Table1[[#This Row],[backers_count]],0)</f>
        <v>65.111111111111114</v>
      </c>
      <c r="R3100" s="15">
        <f t="shared" si="96"/>
        <v>42359.792233796295</v>
      </c>
      <c r="S3100" s="15">
        <f t="shared" si="97"/>
        <v>42408.01180555555</v>
      </c>
      <c r="T3100">
        <f>YEAR(Table1[[#This Row],[Date Created Conversion]])</f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8">
        <f>ROUND(Table1[[#This Row],[pledged]]/Table1[[#This Row],[goal]],2)</f>
        <v>0.14000000000000001</v>
      </c>
      <c r="Q3101" s="10">
        <f>IFERROR(Table1[[#This Row],[pledged]]/Table1[[#This Row],[backers_count]],0)</f>
        <v>55.6</v>
      </c>
      <c r="R3101" s="15">
        <f t="shared" si="96"/>
        <v>42382.189710648148</v>
      </c>
      <c r="S3101" s="15">
        <f t="shared" si="97"/>
        <v>42412.189710648148</v>
      </c>
      <c r="T3101">
        <f>YEAR(Table1[[#This Row],[Date Created Conversion]])</f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8">
        <f>ROUND(Table1[[#This Row],[pledged]]/Table1[[#This Row],[goal]],2)</f>
        <v>0.15</v>
      </c>
      <c r="Q3102" s="10">
        <f>IFERROR(Table1[[#This Row],[pledged]]/Table1[[#This Row],[backers_count]],0)</f>
        <v>140.53846153846155</v>
      </c>
      <c r="R3102" s="15">
        <f t="shared" si="96"/>
        <v>41902.622395833336</v>
      </c>
      <c r="S3102" s="15">
        <f t="shared" si="97"/>
        <v>41932.622395833336</v>
      </c>
      <c r="T3102">
        <f>YEAR(Table1[[#This Row],[Date Created Conversion]])</f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8">
        <f>ROUND(Table1[[#This Row],[pledged]]/Table1[[#This Row],[goal]],2)</f>
        <v>0.12</v>
      </c>
      <c r="Q3103" s="10">
        <f>IFERROR(Table1[[#This Row],[pledged]]/Table1[[#This Row],[backers_count]],0)</f>
        <v>25</v>
      </c>
      <c r="R3103" s="15">
        <f t="shared" si="96"/>
        <v>42171.383530092593</v>
      </c>
      <c r="S3103" s="15">
        <f t="shared" si="97"/>
        <v>42201.330555555556</v>
      </c>
      <c r="T3103">
        <f>YEAR(Table1[[#This Row],[Date Created Conversion]])</f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8">
        <f>ROUND(Table1[[#This Row],[pledged]]/Table1[[#This Row],[goal]],2)</f>
        <v>0.39</v>
      </c>
      <c r="Q3104" s="10">
        <f>IFERROR(Table1[[#This Row],[pledged]]/Table1[[#This Row],[backers_count]],0)</f>
        <v>69.533333333333331</v>
      </c>
      <c r="R3104" s="15">
        <f t="shared" si="96"/>
        <v>42555.340486111112</v>
      </c>
      <c r="S3104" s="15">
        <f t="shared" si="97"/>
        <v>42605.340486111112</v>
      </c>
      <c r="T3104">
        <f>YEAR(Table1[[#This Row],[Date Created Conversion]])</f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8">
        <f>ROUND(Table1[[#This Row],[pledged]]/Table1[[#This Row],[goal]],2)</f>
        <v>0</v>
      </c>
      <c r="Q3105" s="10">
        <f>IFERROR(Table1[[#This Row],[pledged]]/Table1[[#This Row],[backers_count]],0)</f>
        <v>5.5</v>
      </c>
      <c r="R3105" s="15">
        <f t="shared" si="96"/>
        <v>42107.156319444446</v>
      </c>
      <c r="S3105" s="15">
        <f t="shared" si="97"/>
        <v>42167.156319444446</v>
      </c>
      <c r="T3105">
        <f>YEAR(Table1[[#This Row],[Date Created Conversion]])</f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8">
        <f>ROUND(Table1[[#This Row],[pledged]]/Table1[[#This Row],[goal]],2)</f>
        <v>0.3</v>
      </c>
      <c r="Q3106" s="10">
        <f>IFERROR(Table1[[#This Row],[pledged]]/Table1[[#This Row],[backers_count]],0)</f>
        <v>237</v>
      </c>
      <c r="R3106" s="15">
        <f t="shared" si="96"/>
        <v>42006.908692129626</v>
      </c>
      <c r="S3106" s="15">
        <f t="shared" si="97"/>
        <v>42038.083333333328</v>
      </c>
      <c r="T3106">
        <f>YEAR(Table1[[#This Row],[Date Created Conversion]])</f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8">
        <f>ROUND(Table1[[#This Row],[pledged]]/Table1[[#This Row],[goal]],2)</f>
        <v>0.42</v>
      </c>
      <c r="Q3107" s="10">
        <f>IFERROR(Table1[[#This Row],[pledged]]/Table1[[#This Row],[backers_count]],0)</f>
        <v>79.870967741935488</v>
      </c>
      <c r="R3107" s="15">
        <f t="shared" si="96"/>
        <v>41876.718935185185</v>
      </c>
      <c r="S3107" s="15">
        <f t="shared" si="97"/>
        <v>41931.208333333336</v>
      </c>
      <c r="T3107">
        <f>YEAR(Table1[[#This Row],[Date Created Conversion]])</f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8">
        <f>ROUND(Table1[[#This Row],[pledged]]/Table1[[#This Row],[goal]],2)</f>
        <v>0.04</v>
      </c>
      <c r="Q3108" s="10">
        <f>IFERROR(Table1[[#This Row],[pledged]]/Table1[[#This Row],[backers_count]],0)</f>
        <v>10.25</v>
      </c>
      <c r="R3108" s="15">
        <f t="shared" si="96"/>
        <v>42241.429120370376</v>
      </c>
      <c r="S3108" s="15">
        <f t="shared" si="97"/>
        <v>42263.916666666672</v>
      </c>
      <c r="T3108">
        <f>YEAR(Table1[[#This Row],[Date Created Conversion]])</f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8">
        <f>ROUND(Table1[[#This Row],[pledged]]/Table1[[#This Row],[goal]],2)</f>
        <v>0.2</v>
      </c>
      <c r="Q3109" s="10">
        <f>IFERROR(Table1[[#This Row],[pledged]]/Table1[[#This Row],[backers_count]],0)</f>
        <v>272.58620689655174</v>
      </c>
      <c r="R3109" s="15">
        <f t="shared" si="96"/>
        <v>42128.814247685179</v>
      </c>
      <c r="S3109" s="15">
        <f t="shared" si="97"/>
        <v>42135.814247685179</v>
      </c>
      <c r="T3109">
        <f>YEAR(Table1[[#This Row],[Date Created Conversion]])</f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8">
        <f>ROUND(Table1[[#This Row],[pledged]]/Table1[[#This Row],[goal]],2)</f>
        <v>0</v>
      </c>
      <c r="Q3110" s="10">
        <f>IFERROR(Table1[[#This Row],[pledged]]/Table1[[#This Row],[backers_count]],0)</f>
        <v>13</v>
      </c>
      <c r="R3110" s="15">
        <f t="shared" si="96"/>
        <v>42062.680486111116</v>
      </c>
      <c r="S3110" s="15">
        <f t="shared" si="97"/>
        <v>42122.638819444444</v>
      </c>
      <c r="T3110">
        <f>YEAR(Table1[[#This Row],[Date Created Conversion]])</f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8">
        <f>ROUND(Table1[[#This Row],[pledged]]/Table1[[#This Row],[goal]],2)</f>
        <v>0.25</v>
      </c>
      <c r="Q3111" s="10">
        <f>IFERROR(Table1[[#This Row],[pledged]]/Table1[[#This Row],[backers_count]],0)</f>
        <v>58.184210526315788</v>
      </c>
      <c r="R3111" s="15">
        <f t="shared" si="96"/>
        <v>41844.125115740739</v>
      </c>
      <c r="S3111" s="15">
        <f t="shared" si="97"/>
        <v>41879.125115740739</v>
      </c>
      <c r="T3111">
        <f>YEAR(Table1[[#This Row],[Date Created Conversion]])</f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8">
        <f>ROUND(Table1[[#This Row],[pledged]]/Table1[[#This Row],[goal]],2)</f>
        <v>0</v>
      </c>
      <c r="Q3112" s="10">
        <f>IFERROR(Table1[[#This Row],[pledged]]/Table1[[#This Row],[backers_count]],0)</f>
        <v>10</v>
      </c>
      <c r="R3112" s="15">
        <f t="shared" si="96"/>
        <v>42745.031469907408</v>
      </c>
      <c r="S3112" s="15">
        <f t="shared" si="97"/>
        <v>42785.031469907408</v>
      </c>
      <c r="T3112">
        <f>YEAR(Table1[[#This Row],[Date Created Conversion]])</f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8">
        <f>ROUND(Table1[[#This Row],[pledged]]/Table1[[#This Row],[goal]],2)</f>
        <v>0.27</v>
      </c>
      <c r="Q3113" s="10">
        <f>IFERROR(Table1[[#This Row],[pledged]]/Table1[[#This Row],[backers_count]],0)</f>
        <v>70.10526315789474</v>
      </c>
      <c r="R3113" s="15">
        <f t="shared" si="96"/>
        <v>41885.595138888886</v>
      </c>
      <c r="S3113" s="15">
        <f t="shared" si="97"/>
        <v>41916.595138888886</v>
      </c>
      <c r="T3113">
        <f>YEAR(Table1[[#This Row],[Date Created Conversion]])</f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8">
        <f>ROUND(Table1[[#This Row],[pledged]]/Table1[[#This Row],[goal]],2)</f>
        <v>0.05</v>
      </c>
      <c r="Q3114" s="10">
        <f>IFERROR(Table1[[#This Row],[pledged]]/Table1[[#This Row],[backers_count]],0)</f>
        <v>57.888888888888886</v>
      </c>
      <c r="R3114" s="15">
        <f t="shared" si="96"/>
        <v>42615.121921296297</v>
      </c>
      <c r="S3114" s="15">
        <f t="shared" si="97"/>
        <v>42675.121921296297</v>
      </c>
      <c r="T3114">
        <f>YEAR(Table1[[#This Row],[Date Created Conversion]])</f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8">
        <f>ROUND(Table1[[#This Row],[pledged]]/Table1[[#This Row],[goal]],2)</f>
        <v>0.04</v>
      </c>
      <c r="Q3115" s="10">
        <f>IFERROR(Table1[[#This Row],[pledged]]/Table1[[#This Row],[backers_count]],0)</f>
        <v>125.27027027027027</v>
      </c>
      <c r="R3115" s="15">
        <f t="shared" si="96"/>
        <v>42081.731273148151</v>
      </c>
      <c r="S3115" s="15">
        <f t="shared" si="97"/>
        <v>42111.731273148151</v>
      </c>
      <c r="T3115">
        <f>YEAR(Table1[[#This Row],[Date Created Conversion]])</f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8">
        <f>ROUND(Table1[[#This Row],[pledged]]/Table1[[#This Row],[goal]],2)</f>
        <v>0</v>
      </c>
      <c r="Q3116" s="10">
        <f>IFERROR(Table1[[#This Row],[pledged]]/Table1[[#This Row],[backers_count]],0)</f>
        <v>0</v>
      </c>
      <c r="R3116" s="15">
        <f t="shared" si="96"/>
        <v>41843.632523148146</v>
      </c>
      <c r="S3116" s="15">
        <f t="shared" si="97"/>
        <v>41903.632523148146</v>
      </c>
      <c r="T3116">
        <f>YEAR(Table1[[#This Row],[Date Created Conversion]])</f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8">
        <f>ROUND(Table1[[#This Row],[pledged]]/Table1[[#This Row],[goal]],2)</f>
        <v>0.03</v>
      </c>
      <c r="Q3117" s="10">
        <f>IFERROR(Table1[[#This Row],[pledged]]/Table1[[#This Row],[backers_count]],0)</f>
        <v>300</v>
      </c>
      <c r="R3117" s="15">
        <f t="shared" si="96"/>
        <v>42496.447071759263</v>
      </c>
      <c r="S3117" s="15">
        <f t="shared" si="97"/>
        <v>42526.447071759263</v>
      </c>
      <c r="T3117">
        <f>YEAR(Table1[[#This Row],[Date Created Conversion]])</f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8">
        <f>ROUND(Table1[[#This Row],[pledged]]/Table1[[#This Row],[goal]],2)</f>
        <v>0.56999999999999995</v>
      </c>
      <c r="Q3118" s="10">
        <f>IFERROR(Table1[[#This Row],[pledged]]/Table1[[#This Row],[backers_count]],0)</f>
        <v>43</v>
      </c>
      <c r="R3118" s="15">
        <f t="shared" si="96"/>
        <v>42081.515335648146</v>
      </c>
      <c r="S3118" s="15">
        <f t="shared" si="97"/>
        <v>42095.515335648146</v>
      </c>
      <c r="T3118">
        <f>YEAR(Table1[[#This Row],[Date Created Conversion]])</f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8">
        <f>ROUND(Table1[[#This Row],[pledged]]/Table1[[#This Row],[goal]],2)</f>
        <v>0</v>
      </c>
      <c r="Q3119" s="10">
        <f>IFERROR(Table1[[#This Row],[pledged]]/Table1[[#This Row],[backers_count]],0)</f>
        <v>1</v>
      </c>
      <c r="R3119" s="15">
        <f t="shared" si="96"/>
        <v>42509.374537037031</v>
      </c>
      <c r="S3119" s="15">
        <f t="shared" si="97"/>
        <v>42517.55</v>
      </c>
      <c r="T3119">
        <f>YEAR(Table1[[#This Row],[Date Created Conversion]])</f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8">
        <f>ROUND(Table1[[#This Row],[pledged]]/Table1[[#This Row],[goal]],2)</f>
        <v>0</v>
      </c>
      <c r="Q3120" s="10">
        <f>IFERROR(Table1[[#This Row],[pledged]]/Table1[[#This Row],[backers_count]],0)</f>
        <v>775</v>
      </c>
      <c r="R3120" s="15">
        <f t="shared" si="96"/>
        <v>42534.649571759262</v>
      </c>
      <c r="S3120" s="15">
        <f t="shared" si="97"/>
        <v>42553.649571759262</v>
      </c>
      <c r="T3120">
        <f>YEAR(Table1[[#This Row],[Date Created Conversion]])</f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8">
        <f>ROUND(Table1[[#This Row],[pledged]]/Table1[[#This Row],[goal]],2)</f>
        <v>0</v>
      </c>
      <c r="Q3121" s="10">
        <f>IFERROR(Table1[[#This Row],[pledged]]/Table1[[#This Row],[backers_count]],0)</f>
        <v>5</v>
      </c>
      <c r="R3121" s="15">
        <f t="shared" si="96"/>
        <v>42060.04550925926</v>
      </c>
      <c r="S3121" s="15">
        <f t="shared" si="97"/>
        <v>42090.003842592589</v>
      </c>
      <c r="T3121">
        <f>YEAR(Table1[[#This Row],[Date Created Conversion]])</f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8">
        <f>ROUND(Table1[[#This Row],[pledged]]/Table1[[#This Row],[goal]],2)</f>
        <v>0</v>
      </c>
      <c r="Q3122" s="10">
        <f>IFERROR(Table1[[#This Row],[pledged]]/Table1[[#This Row],[backers_count]],0)</f>
        <v>12.8</v>
      </c>
      <c r="R3122" s="15">
        <f t="shared" si="96"/>
        <v>42435.942083333335</v>
      </c>
      <c r="S3122" s="15">
        <f t="shared" si="97"/>
        <v>42495.900416666671</v>
      </c>
      <c r="T3122">
        <f>YEAR(Table1[[#This Row],[Date Created Conversion]])</f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8">
        <f>ROUND(Table1[[#This Row],[pledged]]/Table1[[#This Row],[goal]],2)</f>
        <v>0.01</v>
      </c>
      <c r="Q3123" s="10">
        <f>IFERROR(Table1[[#This Row],[pledged]]/Table1[[#This Row],[backers_count]],0)</f>
        <v>10</v>
      </c>
      <c r="R3123" s="15">
        <f t="shared" si="96"/>
        <v>41848.679803240739</v>
      </c>
      <c r="S3123" s="15">
        <f t="shared" si="97"/>
        <v>41908.679803240739</v>
      </c>
      <c r="T3123">
        <f>YEAR(Table1[[#This Row],[Date Created Conversion]])</f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8">
        <f>ROUND(Table1[[#This Row],[pledged]]/Table1[[#This Row],[goal]],2)</f>
        <v>0.57999999999999996</v>
      </c>
      <c r="Q3124" s="10">
        <f>IFERROR(Table1[[#This Row],[pledged]]/Table1[[#This Row],[backers_count]],0)</f>
        <v>58</v>
      </c>
      <c r="R3124" s="15">
        <f t="shared" si="96"/>
        <v>42678.932083333333</v>
      </c>
      <c r="S3124" s="15">
        <f t="shared" si="97"/>
        <v>42683.973750000005</v>
      </c>
      <c r="T3124">
        <f>YEAR(Table1[[#This Row],[Date Created Conversion]])</f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8">
        <f>ROUND(Table1[[#This Row],[pledged]]/Table1[[#This Row],[goal]],2)</f>
        <v>0.68</v>
      </c>
      <c r="Q3125" s="10">
        <f>IFERROR(Table1[[#This Row],[pledged]]/Table1[[#This Row],[backers_count]],0)</f>
        <v>244.80459770114942</v>
      </c>
      <c r="R3125" s="15">
        <f t="shared" si="96"/>
        <v>42530.993032407408</v>
      </c>
      <c r="S3125" s="15">
        <f t="shared" si="97"/>
        <v>42560.993032407408</v>
      </c>
      <c r="T3125">
        <f>YEAR(Table1[[#This Row],[Date Created Conversion]])</f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8">
        <f>ROUND(Table1[[#This Row],[pledged]]/Table1[[#This Row],[goal]],2)</f>
        <v>0</v>
      </c>
      <c r="Q3126" s="10">
        <f>IFERROR(Table1[[#This Row],[pledged]]/Table1[[#This Row],[backers_count]],0)</f>
        <v>6.5</v>
      </c>
      <c r="R3126" s="15">
        <f t="shared" si="96"/>
        <v>41977.780104166668</v>
      </c>
      <c r="S3126" s="15">
        <f t="shared" si="97"/>
        <v>42037.780104166668</v>
      </c>
      <c r="T3126">
        <f>YEAR(Table1[[#This Row],[Date Created Conversion]])</f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8">
        <f>ROUND(Table1[[#This Row],[pledged]]/Table1[[#This Row],[goal]],2)</f>
        <v>0</v>
      </c>
      <c r="Q3127" s="10">
        <f>IFERROR(Table1[[#This Row],[pledged]]/Table1[[#This Row],[backers_count]],0)</f>
        <v>0</v>
      </c>
      <c r="R3127" s="15">
        <f t="shared" si="96"/>
        <v>42346.20685185185</v>
      </c>
      <c r="S3127" s="15">
        <f t="shared" si="97"/>
        <v>42376.20685185185</v>
      </c>
      <c r="T3127">
        <f>YEAR(Table1[[#This Row],[Date Created Conversion]])</f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8">
        <f>ROUND(Table1[[#This Row],[pledged]]/Table1[[#This Row],[goal]],2)</f>
        <v>0.04</v>
      </c>
      <c r="Q3128" s="10">
        <f>IFERROR(Table1[[#This Row],[pledged]]/Table1[[#This Row],[backers_count]],0)</f>
        <v>61.176470588235297</v>
      </c>
      <c r="R3128" s="15">
        <f t="shared" si="96"/>
        <v>42427.01807870371</v>
      </c>
      <c r="S3128" s="15">
        <f t="shared" si="97"/>
        <v>42456.976412037038</v>
      </c>
      <c r="T3128">
        <f>YEAR(Table1[[#This Row],[Date Created Conversion]])</f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8">
        <f>ROUND(Table1[[#This Row],[pledged]]/Table1[[#This Row],[goal]],2)</f>
        <v>0</v>
      </c>
      <c r="Q3129" s="10">
        <f>IFERROR(Table1[[#This Row],[pledged]]/Table1[[#This Row],[backers_count]],0)</f>
        <v>0</v>
      </c>
      <c r="R3129" s="15">
        <f t="shared" si="96"/>
        <v>42034.856817129628</v>
      </c>
      <c r="S3129" s="15">
        <f t="shared" si="97"/>
        <v>42064.856817129628</v>
      </c>
      <c r="T3129">
        <f>YEAR(Table1[[#This Row],[Date Created Conversion]])</f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8">
        <f>ROUND(Table1[[#This Row],[pledged]]/Table1[[#This Row],[goal]],2)</f>
        <v>1.0900000000000001</v>
      </c>
      <c r="Q3130" s="10">
        <f>IFERROR(Table1[[#This Row],[pledged]]/Table1[[#This Row],[backers_count]],0)</f>
        <v>139.23931623931625</v>
      </c>
      <c r="R3130" s="15">
        <f t="shared" si="96"/>
        <v>42780.825706018513</v>
      </c>
      <c r="S3130" s="15">
        <f t="shared" si="97"/>
        <v>42810.784039351856</v>
      </c>
      <c r="T3130">
        <f>YEAR(Table1[[#This Row],[Date Created Conversion]])</f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8">
        <f>ROUND(Table1[[#This Row],[pledged]]/Table1[[#This Row],[goal]],2)</f>
        <v>0.01</v>
      </c>
      <c r="Q3131" s="10">
        <f>IFERROR(Table1[[#This Row],[pledged]]/Table1[[#This Row],[backers_count]],0)</f>
        <v>10</v>
      </c>
      <c r="R3131" s="15">
        <f t="shared" si="96"/>
        <v>42803.842812499999</v>
      </c>
      <c r="S3131" s="15">
        <f t="shared" si="97"/>
        <v>42843.801145833335</v>
      </c>
      <c r="T3131">
        <f>YEAR(Table1[[#This Row],[Date Created Conversion]])</f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8">
        <f>ROUND(Table1[[#This Row],[pledged]]/Table1[[#This Row],[goal]],2)</f>
        <v>0.04</v>
      </c>
      <c r="Q3132" s="10">
        <f>IFERROR(Table1[[#This Row],[pledged]]/Table1[[#This Row],[backers_count]],0)</f>
        <v>93.75</v>
      </c>
      <c r="R3132" s="15">
        <f t="shared" si="96"/>
        <v>42808.640231481477</v>
      </c>
      <c r="S3132" s="15">
        <f t="shared" si="97"/>
        <v>42839.207638888889</v>
      </c>
      <c r="T3132">
        <f>YEAR(Table1[[#This Row],[Date Created Conversion]])</f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8">
        <f>ROUND(Table1[[#This Row],[pledged]]/Table1[[#This Row],[goal]],2)</f>
        <v>0.16</v>
      </c>
      <c r="Q3133" s="10">
        <f>IFERROR(Table1[[#This Row],[pledged]]/Table1[[#This Row],[backers_count]],0)</f>
        <v>53.75</v>
      </c>
      <c r="R3133" s="15">
        <f t="shared" si="96"/>
        <v>42803.579224537039</v>
      </c>
      <c r="S3133" s="15">
        <f t="shared" si="97"/>
        <v>42833.537557870368</v>
      </c>
      <c r="T3133">
        <f>YEAR(Table1[[#This Row],[Date Created Conversion]])</f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8">
        <f>ROUND(Table1[[#This Row],[pledged]]/Table1[[#This Row],[goal]],2)</f>
        <v>0</v>
      </c>
      <c r="Q3134" s="10">
        <f>IFERROR(Table1[[#This Row],[pledged]]/Table1[[#This Row],[backers_count]],0)</f>
        <v>10</v>
      </c>
      <c r="R3134" s="15">
        <f t="shared" si="96"/>
        <v>42786.350231481483</v>
      </c>
      <c r="S3134" s="15">
        <f t="shared" si="97"/>
        <v>42846.308564814812</v>
      </c>
      <c r="T3134">
        <f>YEAR(Table1[[#This Row],[Date Created Conversion]])</f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8">
        <f>ROUND(Table1[[#This Row],[pledged]]/Table1[[#This Row],[goal]],2)</f>
        <v>1.08</v>
      </c>
      <c r="Q3135" s="10">
        <f>IFERROR(Table1[[#This Row],[pledged]]/Table1[[#This Row],[backers_count]],0)</f>
        <v>33.75</v>
      </c>
      <c r="R3135" s="15">
        <f t="shared" si="96"/>
        <v>42788.565208333333</v>
      </c>
      <c r="S3135" s="15">
        <f t="shared" si="97"/>
        <v>42818.523541666669</v>
      </c>
      <c r="T3135">
        <f>YEAR(Table1[[#This Row],[Date Created Conversion]])</f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8">
        <f>ROUND(Table1[[#This Row],[pledged]]/Table1[[#This Row],[goal]],2)</f>
        <v>0.23</v>
      </c>
      <c r="Q3136" s="10">
        <f>IFERROR(Table1[[#This Row],[pledged]]/Table1[[#This Row],[backers_count]],0)</f>
        <v>18.75</v>
      </c>
      <c r="R3136" s="15">
        <f t="shared" si="96"/>
        <v>42800.720127314817</v>
      </c>
      <c r="S3136" s="15">
        <f t="shared" si="97"/>
        <v>42821.678460648152</v>
      </c>
      <c r="T3136">
        <f>YEAR(Table1[[#This Row],[Date Created Conversion]])</f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8">
        <f>ROUND(Table1[[#This Row],[pledged]]/Table1[[#This Row],[goal]],2)</f>
        <v>0.21</v>
      </c>
      <c r="Q3137" s="10">
        <f>IFERROR(Table1[[#This Row],[pledged]]/Table1[[#This Row],[backers_count]],0)</f>
        <v>23.142857142857142</v>
      </c>
      <c r="R3137" s="15">
        <f t="shared" si="96"/>
        <v>42807.151863425926</v>
      </c>
      <c r="S3137" s="15">
        <f t="shared" si="97"/>
        <v>42829.151863425926</v>
      </c>
      <c r="T3137">
        <f>YEAR(Table1[[#This Row],[Date Created Conversion]])</f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8">
        <f>ROUND(Table1[[#This Row],[pledged]]/Table1[[#This Row],[goal]],2)</f>
        <v>1.28</v>
      </c>
      <c r="Q3138" s="10">
        <f>IFERROR(Table1[[#This Row],[pledged]]/Table1[[#This Row],[backers_count]],0)</f>
        <v>29.045454545454547</v>
      </c>
      <c r="R3138" s="15">
        <f t="shared" ref="R3138:R3201" si="98">(((J3138/60)/60)/24)+DATE(1970,1,1)</f>
        <v>42789.462430555555</v>
      </c>
      <c r="S3138" s="15">
        <f t="shared" ref="S3138:S3201" si="99">(((I3138/60)/60)/24)+DATE(1970,1,1)</f>
        <v>42825.957638888889</v>
      </c>
      <c r="T3138">
        <f>YEAR(Table1[[#This Row],[Date Created Conversion]])</f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8">
        <f>ROUND(Table1[[#This Row],[pledged]]/Table1[[#This Row],[goal]],2)</f>
        <v>0.03</v>
      </c>
      <c r="Q3139" s="10">
        <f>IFERROR(Table1[[#This Row],[pledged]]/Table1[[#This Row],[backers_count]],0)</f>
        <v>50</v>
      </c>
      <c r="R3139" s="15">
        <f t="shared" si="98"/>
        <v>42807.885057870371</v>
      </c>
      <c r="S3139" s="15">
        <f t="shared" si="99"/>
        <v>42858.8</v>
      </c>
      <c r="T3139">
        <f>YEAR(Table1[[#This Row],[Date Created Conversion]])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8">
        <f>ROUND(Table1[[#This Row],[pledged]]/Table1[[#This Row],[goal]],2)</f>
        <v>0</v>
      </c>
      <c r="Q3140" s="10">
        <f>IFERROR(Table1[[#This Row],[pledged]]/Table1[[#This Row],[backers_count]],0)</f>
        <v>0</v>
      </c>
      <c r="R3140" s="15">
        <f t="shared" si="98"/>
        <v>42809.645914351851</v>
      </c>
      <c r="S3140" s="15">
        <f t="shared" si="99"/>
        <v>42828.645914351851</v>
      </c>
      <c r="T3140">
        <f>YEAR(Table1[[#This Row],[Date Created Conversion]])</f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8">
        <f>ROUND(Table1[[#This Row],[pledged]]/Table1[[#This Row],[goal]],2)</f>
        <v>0.05</v>
      </c>
      <c r="Q3141" s="10">
        <f>IFERROR(Table1[[#This Row],[pledged]]/Table1[[#This Row],[backers_count]],0)</f>
        <v>450</v>
      </c>
      <c r="R3141" s="15">
        <f t="shared" si="98"/>
        <v>42785.270370370374</v>
      </c>
      <c r="S3141" s="15">
        <f t="shared" si="99"/>
        <v>42819.189583333333</v>
      </c>
      <c r="T3141">
        <f>YEAR(Table1[[#This Row],[Date Created Conversion]])</f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8">
        <f>ROUND(Table1[[#This Row],[pledged]]/Table1[[#This Row],[goal]],2)</f>
        <v>0.01</v>
      </c>
      <c r="Q3142" s="10">
        <f>IFERROR(Table1[[#This Row],[pledged]]/Table1[[#This Row],[backers_count]],0)</f>
        <v>24</v>
      </c>
      <c r="R3142" s="15">
        <f t="shared" si="98"/>
        <v>42802.718784722223</v>
      </c>
      <c r="S3142" s="15">
        <f t="shared" si="99"/>
        <v>42832.677118055552</v>
      </c>
      <c r="T3142">
        <f>YEAR(Table1[[#This Row],[Date Created Conversion]])</f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8">
        <f>ROUND(Table1[[#This Row],[pledged]]/Table1[[#This Row],[goal]],2)</f>
        <v>0.52</v>
      </c>
      <c r="Q3143" s="10">
        <f>IFERROR(Table1[[#This Row],[pledged]]/Table1[[#This Row],[backers_count]],0)</f>
        <v>32.25</v>
      </c>
      <c r="R3143" s="15">
        <f t="shared" si="98"/>
        <v>42800.753333333334</v>
      </c>
      <c r="S3143" s="15">
        <f t="shared" si="99"/>
        <v>42841.833333333328</v>
      </c>
      <c r="T3143">
        <f>YEAR(Table1[[#This Row],[Date Created Conversion]])</f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8">
        <f>ROUND(Table1[[#This Row],[pledged]]/Table1[[#This Row],[goal]],2)</f>
        <v>0.02</v>
      </c>
      <c r="Q3144" s="10">
        <f>IFERROR(Table1[[#This Row],[pledged]]/Table1[[#This Row],[backers_count]],0)</f>
        <v>15</v>
      </c>
      <c r="R3144" s="15">
        <f t="shared" si="98"/>
        <v>42783.513182870374</v>
      </c>
      <c r="S3144" s="15">
        <f t="shared" si="99"/>
        <v>42813.471516203703</v>
      </c>
      <c r="T3144">
        <f>YEAR(Table1[[#This Row],[Date Created Conversion]])</f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8">
        <f>ROUND(Table1[[#This Row],[pledged]]/Table1[[#This Row],[goal]],2)</f>
        <v>0</v>
      </c>
      <c r="Q3145" s="10">
        <f>IFERROR(Table1[[#This Row],[pledged]]/Table1[[#This Row],[backers_count]],0)</f>
        <v>0</v>
      </c>
      <c r="R3145" s="15">
        <f t="shared" si="98"/>
        <v>42808.358287037037</v>
      </c>
      <c r="S3145" s="15">
        <f t="shared" si="99"/>
        <v>42834.358287037037</v>
      </c>
      <c r="T3145">
        <f>YEAR(Table1[[#This Row],[Date Created Conversion]])</f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8">
        <f>ROUND(Table1[[#This Row],[pledged]]/Table1[[#This Row],[goal]],2)</f>
        <v>0.75</v>
      </c>
      <c r="Q3146" s="10">
        <f>IFERROR(Table1[[#This Row],[pledged]]/Table1[[#This Row],[backers_count]],0)</f>
        <v>251.33333333333334</v>
      </c>
      <c r="R3146" s="15">
        <f t="shared" si="98"/>
        <v>42796.538275462968</v>
      </c>
      <c r="S3146" s="15">
        <f t="shared" si="99"/>
        <v>42813.25</v>
      </c>
      <c r="T3146">
        <f>YEAR(Table1[[#This Row],[Date Created Conversion]])</f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8">
        <f>ROUND(Table1[[#This Row],[pledged]]/Table1[[#This Row],[goal]],2)</f>
        <v>0</v>
      </c>
      <c r="Q3147" s="10">
        <f>IFERROR(Table1[[#This Row],[pledged]]/Table1[[#This Row],[backers_count]],0)</f>
        <v>0</v>
      </c>
      <c r="R3147" s="15">
        <f t="shared" si="98"/>
        <v>42762.040902777779</v>
      </c>
      <c r="S3147" s="15">
        <f t="shared" si="99"/>
        <v>42821.999236111107</v>
      </c>
      <c r="T3147">
        <f>YEAR(Table1[[#This Row],[Date Created Conversion]])</f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8">
        <f>ROUND(Table1[[#This Row],[pledged]]/Table1[[#This Row],[goal]],2)</f>
        <v>0.11</v>
      </c>
      <c r="Q3148" s="10">
        <f>IFERROR(Table1[[#This Row],[pledged]]/Table1[[#This Row],[backers_count]],0)</f>
        <v>437.5</v>
      </c>
      <c r="R3148" s="15">
        <f t="shared" si="98"/>
        <v>42796.682476851856</v>
      </c>
      <c r="S3148" s="15">
        <f t="shared" si="99"/>
        <v>42841.640810185185</v>
      </c>
      <c r="T3148">
        <f>YEAR(Table1[[#This Row],[Date Created Conversion]])</f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8">
        <f>ROUND(Table1[[#This Row],[pledged]]/Table1[[#This Row],[goal]],2)</f>
        <v>1.18</v>
      </c>
      <c r="Q3149" s="10">
        <f>IFERROR(Table1[[#This Row],[pledged]]/Table1[[#This Row],[backers_count]],0)</f>
        <v>110.35211267605634</v>
      </c>
      <c r="R3149" s="15">
        <f t="shared" si="98"/>
        <v>41909.969386574077</v>
      </c>
      <c r="S3149" s="15">
        <f t="shared" si="99"/>
        <v>41950.011053240742</v>
      </c>
      <c r="T3149">
        <f>YEAR(Table1[[#This Row],[Date Created Conversion]])</f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8">
        <f>ROUND(Table1[[#This Row],[pledged]]/Table1[[#This Row],[goal]],2)</f>
        <v>1.31</v>
      </c>
      <c r="Q3150" s="10">
        <f>IFERROR(Table1[[#This Row],[pledged]]/Table1[[#This Row],[backers_count]],0)</f>
        <v>41.421052631578945</v>
      </c>
      <c r="R3150" s="15">
        <f t="shared" si="98"/>
        <v>41891.665324074071</v>
      </c>
      <c r="S3150" s="15">
        <f t="shared" si="99"/>
        <v>41913.166666666664</v>
      </c>
      <c r="T3150">
        <f>YEAR(Table1[[#This Row],[Date Created Conversion]])</f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8">
        <f>ROUND(Table1[[#This Row],[pledged]]/Table1[[#This Row],[goal]],2)</f>
        <v>1.04</v>
      </c>
      <c r="Q3151" s="10">
        <f>IFERROR(Table1[[#This Row],[pledged]]/Table1[[#This Row],[backers_count]],0)</f>
        <v>52</v>
      </c>
      <c r="R3151" s="15">
        <f t="shared" si="98"/>
        <v>41226.017361111109</v>
      </c>
      <c r="S3151" s="15">
        <f t="shared" si="99"/>
        <v>41250.083333333336</v>
      </c>
      <c r="T3151">
        <f>YEAR(Table1[[#This Row],[Date Created Conversion]])</f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8">
        <f>ROUND(Table1[[#This Row],[pledged]]/Table1[[#This Row],[goal]],2)</f>
        <v>1.01</v>
      </c>
      <c r="Q3152" s="10">
        <f>IFERROR(Table1[[#This Row],[pledged]]/Table1[[#This Row],[backers_count]],0)</f>
        <v>33.990384615384613</v>
      </c>
      <c r="R3152" s="15">
        <f t="shared" si="98"/>
        <v>40478.263923611114</v>
      </c>
      <c r="S3152" s="15">
        <f t="shared" si="99"/>
        <v>40568.166666666664</v>
      </c>
      <c r="T3152">
        <f>YEAR(Table1[[#This Row],[Date Created Conversion]])</f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8">
        <f>ROUND(Table1[[#This Row],[pledged]]/Table1[[#This Row],[goal]],2)</f>
        <v>1</v>
      </c>
      <c r="Q3153" s="10">
        <f>IFERROR(Table1[[#This Row],[pledged]]/Table1[[#This Row],[backers_count]],0)</f>
        <v>103.35294117647059</v>
      </c>
      <c r="R3153" s="15">
        <f t="shared" si="98"/>
        <v>41862.83997685185</v>
      </c>
      <c r="S3153" s="15">
        <f t="shared" si="99"/>
        <v>41892.83997685185</v>
      </c>
      <c r="T3153">
        <f>YEAR(Table1[[#This Row],[Date Created Conversion]])</f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8">
        <f>ROUND(Table1[[#This Row],[pledged]]/Table1[[#This Row],[goal]],2)</f>
        <v>1.06</v>
      </c>
      <c r="Q3154" s="10">
        <f>IFERROR(Table1[[#This Row],[pledged]]/Table1[[#This Row],[backers_count]],0)</f>
        <v>34.791044776119406</v>
      </c>
      <c r="R3154" s="15">
        <f t="shared" si="98"/>
        <v>41550.867673611108</v>
      </c>
      <c r="S3154" s="15">
        <f t="shared" si="99"/>
        <v>41580.867673611108</v>
      </c>
      <c r="T3154">
        <f>YEAR(Table1[[#This Row],[Date Created Conversion]])</f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8">
        <f>ROUND(Table1[[#This Row],[pledged]]/Table1[[#This Row],[goal]],2)</f>
        <v>3.36</v>
      </c>
      <c r="Q3155" s="10">
        <f>IFERROR(Table1[[#This Row],[pledged]]/Table1[[#This Row],[backers_count]],0)</f>
        <v>41.773858921161825</v>
      </c>
      <c r="R3155" s="15">
        <f t="shared" si="98"/>
        <v>40633.154363425929</v>
      </c>
      <c r="S3155" s="15">
        <f t="shared" si="99"/>
        <v>40664.207638888889</v>
      </c>
      <c r="T3155">
        <f>YEAR(Table1[[#This Row],[Date Created Conversion]])</f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8">
        <f>ROUND(Table1[[#This Row],[pledged]]/Table1[[#This Row],[goal]],2)</f>
        <v>1.1299999999999999</v>
      </c>
      <c r="Q3156" s="10">
        <f>IFERROR(Table1[[#This Row],[pledged]]/Table1[[#This Row],[backers_count]],0)</f>
        <v>64.268292682926827</v>
      </c>
      <c r="R3156" s="15">
        <f t="shared" si="98"/>
        <v>40970.875671296293</v>
      </c>
      <c r="S3156" s="15">
        <f t="shared" si="99"/>
        <v>41000.834004629629</v>
      </c>
      <c r="T3156">
        <f>YEAR(Table1[[#This Row],[Date Created Conversion]])</f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8">
        <f>ROUND(Table1[[#This Row],[pledged]]/Table1[[#This Row],[goal]],2)</f>
        <v>1.89</v>
      </c>
      <c r="Q3157" s="10">
        <f>IFERROR(Table1[[#This Row],[pledged]]/Table1[[#This Row],[backers_count]],0)</f>
        <v>31.209370860927152</v>
      </c>
      <c r="R3157" s="15">
        <f t="shared" si="98"/>
        <v>41233.499131944445</v>
      </c>
      <c r="S3157" s="15">
        <f t="shared" si="99"/>
        <v>41263.499131944445</v>
      </c>
      <c r="T3157">
        <f>YEAR(Table1[[#This Row],[Date Created Conversion]])</f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8">
        <f>ROUND(Table1[[#This Row],[pledged]]/Table1[[#This Row],[goal]],2)</f>
        <v>1.02</v>
      </c>
      <c r="Q3158" s="10">
        <f>IFERROR(Table1[[#This Row],[pledged]]/Table1[[#This Row],[backers_count]],0)</f>
        <v>62.921348314606739</v>
      </c>
      <c r="R3158" s="15">
        <f t="shared" si="98"/>
        <v>41026.953055555554</v>
      </c>
      <c r="S3158" s="15">
        <f t="shared" si="99"/>
        <v>41061.953055555554</v>
      </c>
      <c r="T3158">
        <f>YEAR(Table1[[#This Row],[Date Created Conversion]])</f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8">
        <f>ROUND(Table1[[#This Row],[pledged]]/Table1[[#This Row],[goal]],2)</f>
        <v>1.01</v>
      </c>
      <c r="Q3159" s="10">
        <f>IFERROR(Table1[[#This Row],[pledged]]/Table1[[#This Row],[backers_count]],0)</f>
        <v>98.536585365853654</v>
      </c>
      <c r="R3159" s="15">
        <f t="shared" si="98"/>
        <v>41829.788252314815</v>
      </c>
      <c r="S3159" s="15">
        <f t="shared" si="99"/>
        <v>41839.208333333336</v>
      </c>
      <c r="T3159">
        <f>YEAR(Table1[[#This Row],[Date Created Conversion]])</f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8">
        <f>ROUND(Table1[[#This Row],[pledged]]/Table1[[#This Row],[goal]],2)</f>
        <v>1.1399999999999999</v>
      </c>
      <c r="Q3160" s="10">
        <f>IFERROR(Table1[[#This Row],[pledged]]/Table1[[#This Row],[backers_count]],0)</f>
        <v>82.608695652173907</v>
      </c>
      <c r="R3160" s="15">
        <f t="shared" si="98"/>
        <v>41447.839722222219</v>
      </c>
      <c r="S3160" s="15">
        <f t="shared" si="99"/>
        <v>41477.839722222219</v>
      </c>
      <c r="T3160">
        <f>YEAR(Table1[[#This Row],[Date Created Conversion]])</f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8">
        <f>ROUND(Table1[[#This Row],[pledged]]/Table1[[#This Row],[goal]],2)</f>
        <v>1.33</v>
      </c>
      <c r="Q3161" s="10">
        <f>IFERROR(Table1[[#This Row],[pledged]]/Table1[[#This Row],[backers_count]],0)</f>
        <v>38.504230769230773</v>
      </c>
      <c r="R3161" s="15">
        <f t="shared" si="98"/>
        <v>40884.066678240742</v>
      </c>
      <c r="S3161" s="15">
        <f t="shared" si="99"/>
        <v>40926.958333333336</v>
      </c>
      <c r="T3161">
        <f>YEAR(Table1[[#This Row],[Date Created Conversion]])</f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8">
        <f>ROUND(Table1[[#This Row],[pledged]]/Table1[[#This Row],[goal]],2)</f>
        <v>1.02</v>
      </c>
      <c r="Q3162" s="10">
        <f>IFERROR(Table1[[#This Row],[pledged]]/Table1[[#This Row],[backers_count]],0)</f>
        <v>80.15789473684211</v>
      </c>
      <c r="R3162" s="15">
        <f t="shared" si="98"/>
        <v>41841.26489583333</v>
      </c>
      <c r="S3162" s="15">
        <f t="shared" si="99"/>
        <v>41864.207638888889</v>
      </c>
      <c r="T3162">
        <f>YEAR(Table1[[#This Row],[Date Created Conversion]])</f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8">
        <f>ROUND(Table1[[#This Row],[pledged]]/Table1[[#This Row],[goal]],2)</f>
        <v>1.05</v>
      </c>
      <c r="Q3163" s="10">
        <f>IFERROR(Table1[[#This Row],[pledged]]/Table1[[#This Row],[backers_count]],0)</f>
        <v>28.405405405405407</v>
      </c>
      <c r="R3163" s="15">
        <f t="shared" si="98"/>
        <v>41897.536134259259</v>
      </c>
      <c r="S3163" s="15">
        <f t="shared" si="99"/>
        <v>41927.536134259259</v>
      </c>
      <c r="T3163">
        <f>YEAR(Table1[[#This Row],[Date Created Conversion]])</f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8">
        <f>ROUND(Table1[[#This Row],[pledged]]/Table1[[#This Row],[goal]],2)</f>
        <v>1.27</v>
      </c>
      <c r="Q3164" s="10">
        <f>IFERROR(Table1[[#This Row],[pledged]]/Table1[[#This Row],[backers_count]],0)</f>
        <v>80.730158730158735</v>
      </c>
      <c r="R3164" s="15">
        <f t="shared" si="98"/>
        <v>41799.685902777775</v>
      </c>
      <c r="S3164" s="15">
        <f t="shared" si="99"/>
        <v>41827.083333333336</v>
      </c>
      <c r="T3164">
        <f>YEAR(Table1[[#This Row],[Date Created Conversion]])</f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8">
        <f>ROUND(Table1[[#This Row],[pledged]]/Table1[[#This Row],[goal]],2)</f>
        <v>1.1100000000000001</v>
      </c>
      <c r="Q3165" s="10">
        <f>IFERROR(Table1[[#This Row],[pledged]]/Table1[[#This Row],[backers_count]],0)</f>
        <v>200.69444444444446</v>
      </c>
      <c r="R3165" s="15">
        <f t="shared" si="98"/>
        <v>41775.753761574073</v>
      </c>
      <c r="S3165" s="15">
        <f t="shared" si="99"/>
        <v>41805.753761574073</v>
      </c>
      <c r="T3165">
        <f>YEAR(Table1[[#This Row],[Date Created Conversion]])</f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8">
        <f>ROUND(Table1[[#This Row],[pledged]]/Table1[[#This Row],[goal]],2)</f>
        <v>1.07</v>
      </c>
      <c r="Q3166" s="10">
        <f>IFERROR(Table1[[#This Row],[pledged]]/Table1[[#This Row],[backers_count]],0)</f>
        <v>37.591549295774648</v>
      </c>
      <c r="R3166" s="15">
        <f t="shared" si="98"/>
        <v>41766.80572916667</v>
      </c>
      <c r="S3166" s="15">
        <f t="shared" si="99"/>
        <v>41799.80572916667</v>
      </c>
      <c r="T3166">
        <f>YEAR(Table1[[#This Row],[Date Created Conversion]])</f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8">
        <f>ROUND(Table1[[#This Row],[pledged]]/Table1[[#This Row],[goal]],2)</f>
        <v>1.63</v>
      </c>
      <c r="Q3167" s="10">
        <f>IFERROR(Table1[[#This Row],[pledged]]/Table1[[#This Row],[backers_count]],0)</f>
        <v>58.095238095238095</v>
      </c>
      <c r="R3167" s="15">
        <f t="shared" si="98"/>
        <v>40644.159259259257</v>
      </c>
      <c r="S3167" s="15">
        <f t="shared" si="99"/>
        <v>40666.165972222225</v>
      </c>
      <c r="T3167">
        <f>YEAR(Table1[[#This Row],[Date Created Conversion]])</f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8">
        <f>ROUND(Table1[[#This Row],[pledged]]/Table1[[#This Row],[goal]],2)</f>
        <v>1.6</v>
      </c>
      <c r="Q3168" s="10">
        <f>IFERROR(Table1[[#This Row],[pledged]]/Table1[[#This Row],[backers_count]],0)</f>
        <v>60.300892473118282</v>
      </c>
      <c r="R3168" s="15">
        <f t="shared" si="98"/>
        <v>41940.69158564815</v>
      </c>
      <c r="S3168" s="15">
        <f t="shared" si="99"/>
        <v>41969.332638888889</v>
      </c>
      <c r="T3168">
        <f>YEAR(Table1[[#This Row],[Date Created Conversion]])</f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8">
        <f>ROUND(Table1[[#This Row],[pledged]]/Table1[[#This Row],[goal]],2)</f>
        <v>1.1599999999999999</v>
      </c>
      <c r="Q3169" s="10">
        <f>IFERROR(Table1[[#This Row],[pledged]]/Table1[[#This Row],[backers_count]],0)</f>
        <v>63.363636363636367</v>
      </c>
      <c r="R3169" s="15">
        <f t="shared" si="98"/>
        <v>41839.175706018519</v>
      </c>
      <c r="S3169" s="15">
        <f t="shared" si="99"/>
        <v>41853.175706018519</v>
      </c>
      <c r="T3169">
        <f>YEAR(Table1[[#This Row],[Date Created Conversion]])</f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8">
        <f>ROUND(Table1[[#This Row],[pledged]]/Table1[[#This Row],[goal]],2)</f>
        <v>1.24</v>
      </c>
      <c r="Q3170" s="10">
        <f>IFERROR(Table1[[#This Row],[pledged]]/Table1[[#This Row],[backers_count]],0)</f>
        <v>50.901639344262293</v>
      </c>
      <c r="R3170" s="15">
        <f t="shared" si="98"/>
        <v>41772.105937500004</v>
      </c>
      <c r="S3170" s="15">
        <f t="shared" si="99"/>
        <v>41803.916666666664</v>
      </c>
      <c r="T3170">
        <f>YEAR(Table1[[#This Row],[Date Created Conversion]])</f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8">
        <f>ROUND(Table1[[#This Row],[pledged]]/Table1[[#This Row],[goal]],2)</f>
        <v>1.03</v>
      </c>
      <c r="Q3171" s="10">
        <f>IFERROR(Table1[[#This Row],[pledged]]/Table1[[#This Row],[backers_count]],0)</f>
        <v>100.5</v>
      </c>
      <c r="R3171" s="15">
        <f t="shared" si="98"/>
        <v>41591.737974537034</v>
      </c>
      <c r="S3171" s="15">
        <f t="shared" si="99"/>
        <v>41621.207638888889</v>
      </c>
      <c r="T3171">
        <f>YEAR(Table1[[#This Row],[Date Created Conversion]])</f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8">
        <f>ROUND(Table1[[#This Row],[pledged]]/Table1[[#This Row],[goal]],2)</f>
        <v>1.1200000000000001</v>
      </c>
      <c r="Q3172" s="10">
        <f>IFERROR(Table1[[#This Row],[pledged]]/Table1[[#This Row],[backers_count]],0)</f>
        <v>31.619718309859156</v>
      </c>
      <c r="R3172" s="15">
        <f t="shared" si="98"/>
        <v>41789.080370370371</v>
      </c>
      <c r="S3172" s="15">
        <f t="shared" si="99"/>
        <v>41822.166666666664</v>
      </c>
      <c r="T3172">
        <f>YEAR(Table1[[#This Row],[Date Created Conversion]])</f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8">
        <f>ROUND(Table1[[#This Row],[pledged]]/Table1[[#This Row],[goal]],2)</f>
        <v>1.0900000000000001</v>
      </c>
      <c r="Q3173" s="10">
        <f>IFERROR(Table1[[#This Row],[pledged]]/Table1[[#This Row],[backers_count]],0)</f>
        <v>65.102564102564102</v>
      </c>
      <c r="R3173" s="15">
        <f t="shared" si="98"/>
        <v>42466.608310185184</v>
      </c>
      <c r="S3173" s="15">
        <f t="shared" si="99"/>
        <v>42496.608310185184</v>
      </c>
      <c r="T3173">
        <f>YEAR(Table1[[#This Row],[Date Created Conversion]])</f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8">
        <f>ROUND(Table1[[#This Row],[pledged]]/Table1[[#This Row],[goal]],2)</f>
        <v>1.1499999999999999</v>
      </c>
      <c r="Q3174" s="10">
        <f>IFERROR(Table1[[#This Row],[pledged]]/Table1[[#This Row],[backers_count]],0)</f>
        <v>79.310344827586206</v>
      </c>
      <c r="R3174" s="15">
        <f t="shared" si="98"/>
        <v>40923.729953703703</v>
      </c>
      <c r="S3174" s="15">
        <f t="shared" si="99"/>
        <v>40953.729953703703</v>
      </c>
      <c r="T3174">
        <f>YEAR(Table1[[#This Row],[Date Created Conversion]])</f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8">
        <f>ROUND(Table1[[#This Row],[pledged]]/Table1[[#This Row],[goal]],2)</f>
        <v>1.03</v>
      </c>
      <c r="Q3175" s="10">
        <f>IFERROR(Table1[[#This Row],[pledged]]/Table1[[#This Row],[backers_count]],0)</f>
        <v>139.18918918918919</v>
      </c>
      <c r="R3175" s="15">
        <f t="shared" si="98"/>
        <v>41878.878379629627</v>
      </c>
      <c r="S3175" s="15">
        <f t="shared" si="99"/>
        <v>41908.878379629627</v>
      </c>
      <c r="T3175">
        <f>YEAR(Table1[[#This Row],[Date Created Conversion]])</f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8">
        <f>ROUND(Table1[[#This Row],[pledged]]/Table1[[#This Row],[goal]],2)</f>
        <v>1.01</v>
      </c>
      <c r="Q3176" s="10">
        <f>IFERROR(Table1[[#This Row],[pledged]]/Table1[[#This Row],[backers_count]],0)</f>
        <v>131.91304347826087</v>
      </c>
      <c r="R3176" s="15">
        <f t="shared" si="98"/>
        <v>41862.864675925928</v>
      </c>
      <c r="S3176" s="15">
        <f t="shared" si="99"/>
        <v>41876.864675925928</v>
      </c>
      <c r="T3176">
        <f>YEAR(Table1[[#This Row],[Date Created Conversion]])</f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8">
        <f>ROUND(Table1[[#This Row],[pledged]]/Table1[[#This Row],[goal]],2)</f>
        <v>1.1000000000000001</v>
      </c>
      <c r="Q3177" s="10">
        <f>IFERROR(Table1[[#This Row],[pledged]]/Table1[[#This Row],[backers_count]],0)</f>
        <v>91.3</v>
      </c>
      <c r="R3177" s="15">
        <f t="shared" si="98"/>
        <v>40531.886886574073</v>
      </c>
      <c r="S3177" s="15">
        <f t="shared" si="99"/>
        <v>40591.886886574073</v>
      </c>
      <c r="T3177">
        <f>YEAR(Table1[[#This Row],[Date Created Conversion]])</f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8">
        <f>ROUND(Table1[[#This Row],[pledged]]/Table1[[#This Row],[goal]],2)</f>
        <v>1.1499999999999999</v>
      </c>
      <c r="Q3178" s="10">
        <f>IFERROR(Table1[[#This Row],[pledged]]/Table1[[#This Row],[backers_count]],0)</f>
        <v>39.672727272727272</v>
      </c>
      <c r="R3178" s="15">
        <f t="shared" si="98"/>
        <v>41477.930914351848</v>
      </c>
      <c r="S3178" s="15">
        <f t="shared" si="99"/>
        <v>41504.625</v>
      </c>
      <c r="T3178">
        <f>YEAR(Table1[[#This Row],[Date Created Conversion]])</f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8">
        <f>ROUND(Table1[[#This Row],[pledged]]/Table1[[#This Row],[goal]],2)</f>
        <v>1.17</v>
      </c>
      <c r="Q3179" s="10">
        <f>IFERROR(Table1[[#This Row],[pledged]]/Table1[[#This Row],[backers_count]],0)</f>
        <v>57.549019607843135</v>
      </c>
      <c r="R3179" s="15">
        <f t="shared" si="98"/>
        <v>41781.666770833333</v>
      </c>
      <c r="S3179" s="15">
        <f t="shared" si="99"/>
        <v>41811.666770833333</v>
      </c>
      <c r="T3179">
        <f>YEAR(Table1[[#This Row],[Date Created Conversion]])</f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8">
        <f>ROUND(Table1[[#This Row],[pledged]]/Table1[[#This Row],[goal]],2)</f>
        <v>1.72</v>
      </c>
      <c r="Q3180" s="10">
        <f>IFERROR(Table1[[#This Row],[pledged]]/Table1[[#This Row],[backers_count]],0)</f>
        <v>33.025641025641029</v>
      </c>
      <c r="R3180" s="15">
        <f t="shared" si="98"/>
        <v>41806.605034722219</v>
      </c>
      <c r="S3180" s="15">
        <f t="shared" si="99"/>
        <v>41836.605034722219</v>
      </c>
      <c r="T3180">
        <f>YEAR(Table1[[#This Row],[Date Created Conversion]])</f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8">
        <f>ROUND(Table1[[#This Row],[pledged]]/Table1[[#This Row],[goal]],2)</f>
        <v>1.1399999999999999</v>
      </c>
      <c r="Q3181" s="10">
        <f>IFERROR(Table1[[#This Row],[pledged]]/Table1[[#This Row],[backers_count]],0)</f>
        <v>77.335806451612896</v>
      </c>
      <c r="R3181" s="15">
        <f t="shared" si="98"/>
        <v>41375.702210648145</v>
      </c>
      <c r="S3181" s="15">
        <f t="shared" si="99"/>
        <v>41400.702210648145</v>
      </c>
      <c r="T3181">
        <f>YEAR(Table1[[#This Row],[Date Created Conversion]])</f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8">
        <f>ROUND(Table1[[#This Row],[pledged]]/Table1[[#This Row],[goal]],2)</f>
        <v>1.2</v>
      </c>
      <c r="Q3182" s="10">
        <f>IFERROR(Table1[[#This Row],[pledged]]/Table1[[#This Row],[backers_count]],0)</f>
        <v>31.933333333333334</v>
      </c>
      <c r="R3182" s="15">
        <f t="shared" si="98"/>
        <v>41780.412604166668</v>
      </c>
      <c r="S3182" s="15">
        <f t="shared" si="99"/>
        <v>41810.412604166668</v>
      </c>
      <c r="T3182">
        <f>YEAR(Table1[[#This Row],[Date Created Conversion]])</f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8">
        <f>ROUND(Table1[[#This Row],[pledged]]/Table1[[#This Row],[goal]],2)</f>
        <v>1.0900000000000001</v>
      </c>
      <c r="Q3183" s="10">
        <f>IFERROR(Table1[[#This Row],[pledged]]/Table1[[#This Row],[backers_count]],0)</f>
        <v>36.333333333333336</v>
      </c>
      <c r="R3183" s="15">
        <f t="shared" si="98"/>
        <v>41779.310034722221</v>
      </c>
      <c r="S3183" s="15">
        <f t="shared" si="99"/>
        <v>41805.666666666664</v>
      </c>
      <c r="T3183">
        <f>YEAR(Table1[[#This Row],[Date Created Conversion]])</f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8">
        <f>ROUND(Table1[[#This Row],[pledged]]/Table1[[#This Row],[goal]],2)</f>
        <v>1.01</v>
      </c>
      <c r="Q3184" s="10">
        <f>IFERROR(Table1[[#This Row],[pledged]]/Table1[[#This Row],[backers_count]],0)</f>
        <v>46.768211920529801</v>
      </c>
      <c r="R3184" s="15">
        <f t="shared" si="98"/>
        <v>40883.949317129627</v>
      </c>
      <c r="S3184" s="15">
        <f t="shared" si="99"/>
        <v>40939.708333333336</v>
      </c>
      <c r="T3184">
        <f>YEAR(Table1[[#This Row],[Date Created Conversion]])</f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8">
        <f>ROUND(Table1[[#This Row],[pledged]]/Table1[[#This Row],[goal]],2)</f>
        <v>1.0900000000000001</v>
      </c>
      <c r="Q3185" s="10">
        <f>IFERROR(Table1[[#This Row],[pledged]]/Table1[[#This Row],[backers_count]],0)</f>
        <v>40.073529411764703</v>
      </c>
      <c r="R3185" s="15">
        <f t="shared" si="98"/>
        <v>41491.79478009259</v>
      </c>
      <c r="S3185" s="15">
        <f t="shared" si="99"/>
        <v>41509.79478009259</v>
      </c>
      <c r="T3185">
        <f>YEAR(Table1[[#This Row],[Date Created Conversion]])</f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8">
        <f>ROUND(Table1[[#This Row],[pledged]]/Table1[[#This Row],[goal]],2)</f>
        <v>1.07</v>
      </c>
      <c r="Q3186" s="10">
        <f>IFERROR(Table1[[#This Row],[pledged]]/Table1[[#This Row],[backers_count]],0)</f>
        <v>100.21739130434783</v>
      </c>
      <c r="R3186" s="15">
        <f t="shared" si="98"/>
        <v>41791.993414351848</v>
      </c>
      <c r="S3186" s="15">
        <f t="shared" si="99"/>
        <v>41821.993414351848</v>
      </c>
      <c r="T3186">
        <f>YEAR(Table1[[#This Row],[Date Created Conversion]])</f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8">
        <f>ROUND(Table1[[#This Row],[pledged]]/Table1[[#This Row],[goal]],2)</f>
        <v>1</v>
      </c>
      <c r="Q3187" s="10">
        <f>IFERROR(Table1[[#This Row],[pledged]]/Table1[[#This Row],[backers_count]],0)</f>
        <v>41.666666666666664</v>
      </c>
      <c r="R3187" s="15">
        <f t="shared" si="98"/>
        <v>41829.977326388893</v>
      </c>
      <c r="S3187" s="15">
        <f t="shared" si="99"/>
        <v>41836.977326388893</v>
      </c>
      <c r="T3187">
        <f>YEAR(Table1[[#This Row],[Date Created Conversion]])</f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8">
        <f>ROUND(Table1[[#This Row],[pledged]]/Table1[[#This Row],[goal]],2)</f>
        <v>1.02</v>
      </c>
      <c r="Q3188" s="10">
        <f>IFERROR(Table1[[#This Row],[pledged]]/Table1[[#This Row],[backers_count]],0)</f>
        <v>46.714285714285715</v>
      </c>
      <c r="R3188" s="15">
        <f t="shared" si="98"/>
        <v>41868.924050925925</v>
      </c>
      <c r="S3188" s="15">
        <f t="shared" si="99"/>
        <v>41898.875</v>
      </c>
      <c r="T3188">
        <f>YEAR(Table1[[#This Row],[Date Created Conversion]])</f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8">
        <f>ROUND(Table1[[#This Row],[pledged]]/Table1[[#This Row],[goal]],2)</f>
        <v>1.1599999999999999</v>
      </c>
      <c r="Q3189" s="10">
        <f>IFERROR(Table1[[#This Row],[pledged]]/Table1[[#This Row],[backers_count]],0)</f>
        <v>71.491803278688522</v>
      </c>
      <c r="R3189" s="15">
        <f t="shared" si="98"/>
        <v>41835.666354166664</v>
      </c>
      <c r="S3189" s="15">
        <f t="shared" si="99"/>
        <v>41855.666354166664</v>
      </c>
      <c r="T3189">
        <f>YEAR(Table1[[#This Row],[Date Created Conversion]])</f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8">
        <f>ROUND(Table1[[#This Row],[pledged]]/Table1[[#This Row],[goal]],2)</f>
        <v>0.65</v>
      </c>
      <c r="Q3190" s="10">
        <f>IFERROR(Table1[[#This Row],[pledged]]/Table1[[#This Row],[backers_count]],0)</f>
        <v>14.444444444444445</v>
      </c>
      <c r="R3190" s="15">
        <f t="shared" si="98"/>
        <v>42144.415532407409</v>
      </c>
      <c r="S3190" s="15">
        <f t="shared" si="99"/>
        <v>42165.415532407409</v>
      </c>
      <c r="T3190">
        <f>YEAR(Table1[[#This Row],[Date Created Conversion]])</f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8">
        <f>ROUND(Table1[[#This Row],[pledged]]/Table1[[#This Row],[goal]],2)</f>
        <v>0.12</v>
      </c>
      <c r="Q3191" s="10">
        <f>IFERROR(Table1[[#This Row],[pledged]]/Table1[[#This Row],[backers_count]],0)</f>
        <v>356.84210526315792</v>
      </c>
      <c r="R3191" s="15">
        <f t="shared" si="98"/>
        <v>42118.346435185187</v>
      </c>
      <c r="S3191" s="15">
        <f t="shared" si="99"/>
        <v>42148.346435185187</v>
      </c>
      <c r="T3191">
        <f>YEAR(Table1[[#This Row],[Date Created Conversion]])</f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8">
        <f>ROUND(Table1[[#This Row],[pledged]]/Table1[[#This Row],[goal]],2)</f>
        <v>0</v>
      </c>
      <c r="Q3192" s="10">
        <f>IFERROR(Table1[[#This Row],[pledged]]/Table1[[#This Row],[backers_count]],0)</f>
        <v>0</v>
      </c>
      <c r="R3192" s="15">
        <f t="shared" si="98"/>
        <v>42683.151331018518</v>
      </c>
      <c r="S3192" s="15">
        <f t="shared" si="99"/>
        <v>42713.192997685182</v>
      </c>
      <c r="T3192">
        <f>YEAR(Table1[[#This Row],[Date Created Conversion]])</f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8">
        <f>ROUND(Table1[[#This Row],[pledged]]/Table1[[#This Row],[goal]],2)</f>
        <v>0.04</v>
      </c>
      <c r="Q3193" s="10">
        <f>IFERROR(Table1[[#This Row],[pledged]]/Table1[[#This Row],[backers_count]],0)</f>
        <v>37.75</v>
      </c>
      <c r="R3193" s="15">
        <f t="shared" si="98"/>
        <v>42538.755428240736</v>
      </c>
      <c r="S3193" s="15">
        <f t="shared" si="99"/>
        <v>42598.755428240736</v>
      </c>
      <c r="T3193">
        <f>YEAR(Table1[[#This Row],[Date Created Conversion]])</f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8">
        <f>ROUND(Table1[[#This Row],[pledged]]/Table1[[#This Row],[goal]],2)</f>
        <v>0.01</v>
      </c>
      <c r="Q3194" s="10">
        <f>IFERROR(Table1[[#This Row],[pledged]]/Table1[[#This Row],[backers_count]],0)</f>
        <v>12.75</v>
      </c>
      <c r="R3194" s="15">
        <f t="shared" si="98"/>
        <v>42018.94049768518</v>
      </c>
      <c r="S3194" s="15">
        <f t="shared" si="99"/>
        <v>42063.916666666672</v>
      </c>
      <c r="T3194">
        <f>YEAR(Table1[[#This Row],[Date Created Conversion]])</f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8">
        <f>ROUND(Table1[[#This Row],[pledged]]/Table1[[#This Row],[goal]],2)</f>
        <v>0.12</v>
      </c>
      <c r="Q3195" s="10">
        <f>IFERROR(Table1[[#This Row],[pledged]]/Table1[[#This Row],[backers_count]],0)</f>
        <v>24.458333333333332</v>
      </c>
      <c r="R3195" s="15">
        <f t="shared" si="98"/>
        <v>42010.968240740738</v>
      </c>
      <c r="S3195" s="15">
        <f t="shared" si="99"/>
        <v>42055.968240740738</v>
      </c>
      <c r="T3195">
        <f>YEAR(Table1[[#This Row],[Date Created Conversion]])</f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8">
        <f>ROUND(Table1[[#This Row],[pledged]]/Table1[[#This Row],[goal]],2)</f>
        <v>0</v>
      </c>
      <c r="Q3196" s="10">
        <f>IFERROR(Table1[[#This Row],[pledged]]/Table1[[#This Row],[backers_count]],0)</f>
        <v>0</v>
      </c>
      <c r="R3196" s="15">
        <f t="shared" si="98"/>
        <v>42182.062476851846</v>
      </c>
      <c r="S3196" s="15">
        <f t="shared" si="99"/>
        <v>42212.062476851846</v>
      </c>
      <c r="T3196">
        <f>YEAR(Table1[[#This Row],[Date Created Conversion]])</f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8">
        <f>ROUND(Table1[[#This Row],[pledged]]/Table1[[#This Row],[goal]],2)</f>
        <v>0.59</v>
      </c>
      <c r="Q3197" s="10">
        <f>IFERROR(Table1[[#This Row],[pledged]]/Table1[[#This Row],[backers_count]],0)</f>
        <v>53.07692307692308</v>
      </c>
      <c r="R3197" s="15">
        <f t="shared" si="98"/>
        <v>42017.594236111108</v>
      </c>
      <c r="S3197" s="15">
        <f t="shared" si="99"/>
        <v>42047.594236111108</v>
      </c>
      <c r="T3197">
        <f>YEAR(Table1[[#This Row],[Date Created Conversion]])</f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8">
        <f>ROUND(Table1[[#This Row],[pledged]]/Table1[[#This Row],[goal]],2)</f>
        <v>0</v>
      </c>
      <c r="Q3198" s="10">
        <f>IFERROR(Table1[[#This Row],[pledged]]/Table1[[#This Row],[backers_count]],0)</f>
        <v>300</v>
      </c>
      <c r="R3198" s="15">
        <f t="shared" si="98"/>
        <v>42157.598090277781</v>
      </c>
      <c r="S3198" s="15">
        <f t="shared" si="99"/>
        <v>42217.583333333328</v>
      </c>
      <c r="T3198">
        <f>YEAR(Table1[[#This Row],[Date Created Conversion]])</f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8">
        <f>ROUND(Table1[[#This Row],[pledged]]/Table1[[#This Row],[goal]],2)</f>
        <v>0.11</v>
      </c>
      <c r="Q3199" s="10">
        <f>IFERROR(Table1[[#This Row],[pledged]]/Table1[[#This Row],[backers_count]],0)</f>
        <v>286.25</v>
      </c>
      <c r="R3199" s="15">
        <f t="shared" si="98"/>
        <v>42009.493263888886</v>
      </c>
      <c r="S3199" s="15">
        <f t="shared" si="99"/>
        <v>42039.493263888886</v>
      </c>
      <c r="T3199">
        <f>YEAR(Table1[[#This Row],[Date Created Conversion]])</f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8">
        <f>ROUND(Table1[[#This Row],[pledged]]/Table1[[#This Row],[goal]],2)</f>
        <v>0</v>
      </c>
      <c r="Q3200" s="10">
        <f>IFERROR(Table1[[#This Row],[pledged]]/Table1[[#This Row],[backers_count]],0)</f>
        <v>36.666666666666664</v>
      </c>
      <c r="R3200" s="15">
        <f t="shared" si="98"/>
        <v>42013.424502314811</v>
      </c>
      <c r="S3200" s="15">
        <f t="shared" si="99"/>
        <v>42051.424502314811</v>
      </c>
      <c r="T3200">
        <f>YEAR(Table1[[#This Row],[Date Created Conversion]])</f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8">
        <f>ROUND(Table1[[#This Row],[pledged]]/Table1[[#This Row],[goal]],2)</f>
        <v>0.52</v>
      </c>
      <c r="Q3201" s="10">
        <f>IFERROR(Table1[[#This Row],[pledged]]/Table1[[#This Row],[backers_count]],0)</f>
        <v>49.20754716981132</v>
      </c>
      <c r="R3201" s="15">
        <f t="shared" si="98"/>
        <v>41858.761782407404</v>
      </c>
      <c r="S3201" s="15">
        <f t="shared" si="99"/>
        <v>41888.875</v>
      </c>
      <c r="T3201">
        <f>YEAR(Table1[[#This Row],[Date Created Conversion]])</f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8">
        <f>ROUND(Table1[[#This Row],[pledged]]/Table1[[#This Row],[goal]],2)</f>
        <v>0</v>
      </c>
      <c r="Q3202" s="10">
        <f>IFERROR(Table1[[#This Row],[pledged]]/Table1[[#This Row],[backers_count]],0)</f>
        <v>1</v>
      </c>
      <c r="R3202" s="15">
        <f t="shared" ref="R3202:R3265" si="100">(((J3202/60)/60)/24)+DATE(1970,1,1)</f>
        <v>42460.320613425924</v>
      </c>
      <c r="S3202" s="15">
        <f t="shared" ref="S3202:S3265" si="101">(((I3202/60)/60)/24)+DATE(1970,1,1)</f>
        <v>42490.231944444444</v>
      </c>
      <c r="T3202">
        <f>YEAR(Table1[[#This Row],[Date Created Conversion]])</f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8">
        <f>ROUND(Table1[[#This Row],[pledged]]/Table1[[#This Row],[goal]],2)</f>
        <v>0.01</v>
      </c>
      <c r="Q3203" s="10">
        <f>IFERROR(Table1[[#This Row],[pledged]]/Table1[[#This Row],[backers_count]],0)</f>
        <v>12.5</v>
      </c>
      <c r="R3203" s="15">
        <f t="shared" si="100"/>
        <v>41861.767094907409</v>
      </c>
      <c r="S3203" s="15">
        <f t="shared" si="101"/>
        <v>41882.767094907409</v>
      </c>
      <c r="T3203">
        <f>YEAR(Table1[[#This Row],[Date Created Conversion]])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8">
        <f>ROUND(Table1[[#This Row],[pledged]]/Table1[[#This Row],[goal]],2)</f>
        <v>0.55000000000000004</v>
      </c>
      <c r="Q3204" s="10">
        <f>IFERROR(Table1[[#This Row],[pledged]]/Table1[[#This Row],[backers_count]],0)</f>
        <v>109.04</v>
      </c>
      <c r="R3204" s="15">
        <f t="shared" si="100"/>
        <v>42293.853541666671</v>
      </c>
      <c r="S3204" s="15">
        <f t="shared" si="101"/>
        <v>42352.249305555553</v>
      </c>
      <c r="T3204">
        <f>YEAR(Table1[[#This Row],[Date Created Conversion]])</f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8">
        <f>ROUND(Table1[[#This Row],[pledged]]/Table1[[#This Row],[goal]],2)</f>
        <v>0.25</v>
      </c>
      <c r="Q3205" s="10">
        <f>IFERROR(Table1[[#This Row],[pledged]]/Table1[[#This Row],[backers_count]],0)</f>
        <v>41.666666666666664</v>
      </c>
      <c r="R3205" s="15">
        <f t="shared" si="100"/>
        <v>42242.988680555558</v>
      </c>
      <c r="S3205" s="15">
        <f t="shared" si="101"/>
        <v>42272.988680555558</v>
      </c>
      <c r="T3205">
        <f>YEAR(Table1[[#This Row],[Date Created Conversion]])</f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8">
        <f>ROUND(Table1[[#This Row],[pledged]]/Table1[[#This Row],[goal]],2)</f>
        <v>0</v>
      </c>
      <c r="Q3206" s="10">
        <f>IFERROR(Table1[[#This Row],[pledged]]/Table1[[#This Row],[backers_count]],0)</f>
        <v>0</v>
      </c>
      <c r="R3206" s="15">
        <f t="shared" si="100"/>
        <v>42172.686099537037</v>
      </c>
      <c r="S3206" s="15">
        <f t="shared" si="101"/>
        <v>42202.676388888889</v>
      </c>
      <c r="T3206">
        <f>YEAR(Table1[[#This Row],[Date Created Conversion]])</f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8">
        <f>ROUND(Table1[[#This Row],[pledged]]/Table1[[#This Row],[goal]],2)</f>
        <v>0.03</v>
      </c>
      <c r="Q3207" s="10">
        <f>IFERROR(Table1[[#This Row],[pledged]]/Table1[[#This Row],[backers_count]],0)</f>
        <v>22.75</v>
      </c>
      <c r="R3207" s="15">
        <f t="shared" si="100"/>
        <v>42095.374675925923</v>
      </c>
      <c r="S3207" s="15">
        <f t="shared" si="101"/>
        <v>42125.374675925923</v>
      </c>
      <c r="T3207">
        <f>YEAR(Table1[[#This Row],[Date Created Conversion]])</f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8">
        <f>ROUND(Table1[[#This Row],[pledged]]/Table1[[#This Row],[goal]],2)</f>
        <v>0</v>
      </c>
      <c r="Q3208" s="10">
        <f>IFERROR(Table1[[#This Row],[pledged]]/Table1[[#This Row],[backers_count]],0)</f>
        <v>0</v>
      </c>
      <c r="R3208" s="15">
        <f t="shared" si="100"/>
        <v>42236.276053240741</v>
      </c>
      <c r="S3208" s="15">
        <f t="shared" si="101"/>
        <v>42266.276053240741</v>
      </c>
      <c r="T3208">
        <f>YEAR(Table1[[#This Row],[Date Created Conversion]])</f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8">
        <f>ROUND(Table1[[#This Row],[pledged]]/Table1[[#This Row],[goal]],2)</f>
        <v>0.46</v>
      </c>
      <c r="Q3209" s="10">
        <f>IFERROR(Table1[[#This Row],[pledged]]/Table1[[#This Row],[backers_count]],0)</f>
        <v>70.833333333333329</v>
      </c>
      <c r="R3209" s="15">
        <f t="shared" si="100"/>
        <v>42057.277858796297</v>
      </c>
      <c r="S3209" s="15">
        <f t="shared" si="101"/>
        <v>42117.236192129625</v>
      </c>
      <c r="T3209">
        <f>YEAR(Table1[[#This Row],[Date Created Conversion]])</f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8">
        <f>ROUND(Table1[[#This Row],[pledged]]/Table1[[#This Row],[goal]],2)</f>
        <v>1.04</v>
      </c>
      <c r="Q3210" s="10">
        <f>IFERROR(Table1[[#This Row],[pledged]]/Table1[[#This Row],[backers_count]],0)</f>
        <v>63.109756097560975</v>
      </c>
      <c r="R3210" s="15">
        <f t="shared" si="100"/>
        <v>41827.605057870373</v>
      </c>
      <c r="S3210" s="15">
        <f t="shared" si="101"/>
        <v>41848.605057870373</v>
      </c>
      <c r="T3210">
        <f>YEAR(Table1[[#This Row],[Date Created Conversion]])</f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8">
        <f>ROUND(Table1[[#This Row],[pledged]]/Table1[[#This Row],[goal]],2)</f>
        <v>1.19</v>
      </c>
      <c r="Q3211" s="10">
        <f>IFERROR(Table1[[#This Row],[pledged]]/Table1[[#This Row],[backers_count]],0)</f>
        <v>50.157964601769912</v>
      </c>
      <c r="R3211" s="15">
        <f t="shared" si="100"/>
        <v>41778.637245370373</v>
      </c>
      <c r="S3211" s="15">
        <f t="shared" si="101"/>
        <v>41810.958333333336</v>
      </c>
      <c r="T3211">
        <f>YEAR(Table1[[#This Row],[Date Created Conversion]])</f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8">
        <f>ROUND(Table1[[#This Row],[pledged]]/Table1[[#This Row],[goal]],2)</f>
        <v>1.26</v>
      </c>
      <c r="Q3212" s="10">
        <f>IFERROR(Table1[[#This Row],[pledged]]/Table1[[#This Row],[backers_count]],0)</f>
        <v>62.883333333333333</v>
      </c>
      <c r="R3212" s="15">
        <f t="shared" si="100"/>
        <v>41013.936562499999</v>
      </c>
      <c r="S3212" s="15">
        <f t="shared" si="101"/>
        <v>41061.165972222225</v>
      </c>
      <c r="T3212">
        <f>YEAR(Table1[[#This Row],[Date Created Conversion]])</f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8">
        <f>ROUND(Table1[[#This Row],[pledged]]/Table1[[#This Row],[goal]],2)</f>
        <v>1.2</v>
      </c>
      <c r="Q3213" s="10">
        <f>IFERROR(Table1[[#This Row],[pledged]]/Table1[[#This Row],[backers_count]],0)</f>
        <v>85.531055900621112</v>
      </c>
      <c r="R3213" s="15">
        <f t="shared" si="100"/>
        <v>41834.586574074077</v>
      </c>
      <c r="S3213" s="15">
        <f t="shared" si="101"/>
        <v>41866.083333333336</v>
      </c>
      <c r="T3213">
        <f>YEAR(Table1[[#This Row],[Date Created Conversion]])</f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8">
        <f>ROUND(Table1[[#This Row],[pledged]]/Table1[[#This Row],[goal]],2)</f>
        <v>1.26</v>
      </c>
      <c r="Q3214" s="10">
        <f>IFERROR(Table1[[#This Row],[pledged]]/Table1[[#This Row],[backers_count]],0)</f>
        <v>53.723404255319146</v>
      </c>
      <c r="R3214" s="15">
        <f t="shared" si="100"/>
        <v>41829.795729166668</v>
      </c>
      <c r="S3214" s="15">
        <f t="shared" si="101"/>
        <v>41859.795729166668</v>
      </c>
      <c r="T3214">
        <f>YEAR(Table1[[#This Row],[Date Created Conversion]])</f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8">
        <f>ROUND(Table1[[#This Row],[pledged]]/Table1[[#This Row],[goal]],2)</f>
        <v>1</v>
      </c>
      <c r="Q3215" s="10">
        <f>IFERROR(Table1[[#This Row],[pledged]]/Table1[[#This Row],[backers_count]],0)</f>
        <v>127.80851063829788</v>
      </c>
      <c r="R3215" s="15">
        <f t="shared" si="100"/>
        <v>42171.763414351852</v>
      </c>
      <c r="S3215" s="15">
        <f t="shared" si="101"/>
        <v>42211.763414351852</v>
      </c>
      <c r="T3215">
        <f>YEAR(Table1[[#This Row],[Date Created Conversion]])</f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8">
        <f>ROUND(Table1[[#This Row],[pledged]]/Table1[[#This Row],[goal]],2)</f>
        <v>1.02</v>
      </c>
      <c r="Q3216" s="10">
        <f>IFERROR(Table1[[#This Row],[pledged]]/Table1[[#This Row],[backers_count]],0)</f>
        <v>106.57391304347826</v>
      </c>
      <c r="R3216" s="15">
        <f t="shared" si="100"/>
        <v>42337.792511574073</v>
      </c>
      <c r="S3216" s="15">
        <f t="shared" si="101"/>
        <v>42374.996527777781</v>
      </c>
      <c r="T3216">
        <f>YEAR(Table1[[#This Row],[Date Created Conversion]])</f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8">
        <f>ROUND(Table1[[#This Row],[pledged]]/Table1[[#This Row],[goal]],2)</f>
        <v>1</v>
      </c>
      <c r="Q3217" s="10">
        <f>IFERROR(Table1[[#This Row],[pledged]]/Table1[[#This Row],[backers_count]],0)</f>
        <v>262.11194029850748</v>
      </c>
      <c r="R3217" s="15">
        <f t="shared" si="100"/>
        <v>42219.665173611109</v>
      </c>
      <c r="S3217" s="15">
        <f t="shared" si="101"/>
        <v>42257.165972222225</v>
      </c>
      <c r="T3217">
        <f>YEAR(Table1[[#This Row],[Date Created Conversion]])</f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8">
        <f>ROUND(Table1[[#This Row],[pledged]]/Table1[[#This Row],[goal]],2)</f>
        <v>1</v>
      </c>
      <c r="Q3218" s="10">
        <f>IFERROR(Table1[[#This Row],[pledged]]/Table1[[#This Row],[backers_count]],0)</f>
        <v>57.171428571428571</v>
      </c>
      <c r="R3218" s="15">
        <f t="shared" si="100"/>
        <v>42165.462627314817</v>
      </c>
      <c r="S3218" s="15">
        <f t="shared" si="101"/>
        <v>42196.604166666672</v>
      </c>
      <c r="T3218">
        <f>YEAR(Table1[[#This Row],[Date Created Conversion]])</f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8">
        <f>ROUND(Table1[[#This Row],[pledged]]/Table1[[#This Row],[goal]],2)</f>
        <v>1.1599999999999999</v>
      </c>
      <c r="Q3219" s="10">
        <f>IFERROR(Table1[[#This Row],[pledged]]/Table1[[#This Row],[backers_count]],0)</f>
        <v>50.20192307692308</v>
      </c>
      <c r="R3219" s="15">
        <f t="shared" si="100"/>
        <v>42648.546111111107</v>
      </c>
      <c r="S3219" s="15">
        <f t="shared" si="101"/>
        <v>42678.546111111107</v>
      </c>
      <c r="T3219">
        <f>YEAR(Table1[[#This Row],[Date Created Conversion]])</f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8">
        <f>ROUND(Table1[[#This Row],[pledged]]/Table1[[#This Row],[goal]],2)</f>
        <v>1.02</v>
      </c>
      <c r="Q3220" s="10">
        <f>IFERROR(Table1[[#This Row],[pledged]]/Table1[[#This Row],[backers_count]],0)</f>
        <v>66.586956521739125</v>
      </c>
      <c r="R3220" s="15">
        <f t="shared" si="100"/>
        <v>41971.002152777779</v>
      </c>
      <c r="S3220" s="15">
        <f t="shared" si="101"/>
        <v>42004</v>
      </c>
      <c r="T3220">
        <f>YEAR(Table1[[#This Row],[Date Created Conversion]])</f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8">
        <f>ROUND(Table1[[#This Row],[pledged]]/Table1[[#This Row],[goal]],2)</f>
        <v>1</v>
      </c>
      <c r="Q3221" s="10">
        <f>IFERROR(Table1[[#This Row],[pledged]]/Table1[[#This Row],[backers_count]],0)</f>
        <v>168.25210084033614</v>
      </c>
      <c r="R3221" s="15">
        <f t="shared" si="100"/>
        <v>42050.983182870375</v>
      </c>
      <c r="S3221" s="15">
        <f t="shared" si="101"/>
        <v>42085.941516203704</v>
      </c>
      <c r="T3221">
        <f>YEAR(Table1[[#This Row],[Date Created Conversion]])</f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8">
        <f>ROUND(Table1[[#This Row],[pledged]]/Table1[[#This Row],[goal]],2)</f>
        <v>1.01</v>
      </c>
      <c r="Q3222" s="10">
        <f>IFERROR(Table1[[#This Row],[pledged]]/Table1[[#This Row],[backers_count]],0)</f>
        <v>256.37288135593218</v>
      </c>
      <c r="R3222" s="15">
        <f t="shared" si="100"/>
        <v>42772.833379629628</v>
      </c>
      <c r="S3222" s="15">
        <f t="shared" si="101"/>
        <v>42806.875</v>
      </c>
      <c r="T3222">
        <f>YEAR(Table1[[#This Row],[Date Created Conversion]])</f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8">
        <f>ROUND(Table1[[#This Row],[pledged]]/Table1[[#This Row],[goal]],2)</f>
        <v>1.03</v>
      </c>
      <c r="Q3223" s="10">
        <f>IFERROR(Table1[[#This Row],[pledged]]/Table1[[#This Row],[backers_count]],0)</f>
        <v>36.610619469026545</v>
      </c>
      <c r="R3223" s="15">
        <f t="shared" si="100"/>
        <v>42155.696793981479</v>
      </c>
      <c r="S3223" s="15">
        <f t="shared" si="101"/>
        <v>42190.696793981479</v>
      </c>
      <c r="T3223">
        <f>YEAR(Table1[[#This Row],[Date Created Conversion]])</f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8">
        <f>ROUND(Table1[[#This Row],[pledged]]/Table1[[#This Row],[goal]],2)</f>
        <v>1.25</v>
      </c>
      <c r="Q3224" s="10">
        <f>IFERROR(Table1[[#This Row],[pledged]]/Table1[[#This Row],[backers_count]],0)</f>
        <v>37.142857142857146</v>
      </c>
      <c r="R3224" s="15">
        <f t="shared" si="100"/>
        <v>42270.582141203704</v>
      </c>
      <c r="S3224" s="15">
        <f t="shared" si="101"/>
        <v>42301.895138888889</v>
      </c>
      <c r="T3224">
        <f>YEAR(Table1[[#This Row],[Date Created Conversion]])</f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8">
        <f>ROUND(Table1[[#This Row],[pledged]]/Table1[[#This Row],[goal]],2)</f>
        <v>1.1000000000000001</v>
      </c>
      <c r="Q3225" s="10">
        <f>IFERROR(Table1[[#This Row],[pledged]]/Table1[[#This Row],[backers_count]],0)</f>
        <v>45.878378378378379</v>
      </c>
      <c r="R3225" s="15">
        <f t="shared" si="100"/>
        <v>42206.835370370376</v>
      </c>
      <c r="S3225" s="15">
        <f t="shared" si="101"/>
        <v>42236.835370370376</v>
      </c>
      <c r="T3225">
        <f>YEAR(Table1[[#This Row],[Date Created Conversion]])</f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8">
        <f>ROUND(Table1[[#This Row],[pledged]]/Table1[[#This Row],[goal]],2)</f>
        <v>1.02</v>
      </c>
      <c r="Q3226" s="10">
        <f>IFERROR(Table1[[#This Row],[pledged]]/Table1[[#This Row],[backers_count]],0)</f>
        <v>141.71296296296296</v>
      </c>
      <c r="R3226" s="15">
        <f t="shared" si="100"/>
        <v>42697.850844907407</v>
      </c>
      <c r="S3226" s="15">
        <f t="shared" si="101"/>
        <v>42745.208333333328</v>
      </c>
      <c r="T3226">
        <f>YEAR(Table1[[#This Row],[Date Created Conversion]])</f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8">
        <f>ROUND(Table1[[#This Row],[pledged]]/Table1[[#This Row],[goal]],2)</f>
        <v>1.02</v>
      </c>
      <c r="Q3227" s="10">
        <f>IFERROR(Table1[[#This Row],[pledged]]/Table1[[#This Row],[backers_count]],0)</f>
        <v>52.487179487179489</v>
      </c>
      <c r="R3227" s="15">
        <f t="shared" si="100"/>
        <v>42503.559467592597</v>
      </c>
      <c r="S3227" s="15">
        <f t="shared" si="101"/>
        <v>42524.875</v>
      </c>
      <c r="T3227">
        <f>YEAR(Table1[[#This Row],[Date Created Conversion]])</f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8">
        <f>ROUND(Table1[[#This Row],[pledged]]/Table1[[#This Row],[goal]],2)</f>
        <v>1.04</v>
      </c>
      <c r="Q3228" s="10">
        <f>IFERROR(Table1[[#This Row],[pledged]]/Table1[[#This Row],[backers_count]],0)</f>
        <v>59.523809523809526</v>
      </c>
      <c r="R3228" s="15">
        <f t="shared" si="100"/>
        <v>42277.583472222221</v>
      </c>
      <c r="S3228" s="15">
        <f t="shared" si="101"/>
        <v>42307.583472222221</v>
      </c>
      <c r="T3228">
        <f>YEAR(Table1[[#This Row],[Date Created Conversion]])</f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8">
        <f>ROUND(Table1[[#This Row],[pledged]]/Table1[[#This Row],[goal]],2)</f>
        <v>1.25</v>
      </c>
      <c r="Q3229" s="10">
        <f>IFERROR(Table1[[#This Row],[pledged]]/Table1[[#This Row],[backers_count]],0)</f>
        <v>50</v>
      </c>
      <c r="R3229" s="15">
        <f t="shared" si="100"/>
        <v>42722.882361111115</v>
      </c>
      <c r="S3229" s="15">
        <f t="shared" si="101"/>
        <v>42752.882361111115</v>
      </c>
      <c r="T3229">
        <f>YEAR(Table1[[#This Row],[Date Created Conversion]])</f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8">
        <f>ROUND(Table1[[#This Row],[pledged]]/Table1[[#This Row],[goal]],2)</f>
        <v>1.02</v>
      </c>
      <c r="Q3230" s="10">
        <f>IFERROR(Table1[[#This Row],[pledged]]/Table1[[#This Row],[backers_count]],0)</f>
        <v>193.62162162162161</v>
      </c>
      <c r="R3230" s="15">
        <f t="shared" si="100"/>
        <v>42323.70930555556</v>
      </c>
      <c r="S3230" s="15">
        <f t="shared" si="101"/>
        <v>42355.207638888889</v>
      </c>
      <c r="T3230">
        <f>YEAR(Table1[[#This Row],[Date Created Conversion]])</f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8">
        <f>ROUND(Table1[[#This Row],[pledged]]/Table1[[#This Row],[goal]],2)</f>
        <v>1.08</v>
      </c>
      <c r="Q3231" s="10">
        <f>IFERROR(Table1[[#This Row],[pledged]]/Table1[[#This Row],[backers_count]],0)</f>
        <v>106.79702970297029</v>
      </c>
      <c r="R3231" s="15">
        <f t="shared" si="100"/>
        <v>41933.291643518518</v>
      </c>
      <c r="S3231" s="15">
        <f t="shared" si="101"/>
        <v>41963.333310185189</v>
      </c>
      <c r="T3231">
        <f>YEAR(Table1[[#This Row],[Date Created Conversion]])</f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8">
        <f>ROUND(Table1[[#This Row],[pledged]]/Table1[[#This Row],[goal]],2)</f>
        <v>1.1000000000000001</v>
      </c>
      <c r="Q3232" s="10">
        <f>IFERROR(Table1[[#This Row],[pledged]]/Table1[[#This Row],[backers_count]],0)</f>
        <v>77.21621621621621</v>
      </c>
      <c r="R3232" s="15">
        <f t="shared" si="100"/>
        <v>41898.168125000004</v>
      </c>
      <c r="S3232" s="15">
        <f t="shared" si="101"/>
        <v>41913.165972222225</v>
      </c>
      <c r="T3232">
        <f>YEAR(Table1[[#This Row],[Date Created Conversion]])</f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8">
        <f>ROUND(Table1[[#This Row],[pledged]]/Table1[[#This Row],[goal]],2)</f>
        <v>1.61</v>
      </c>
      <c r="Q3233" s="10">
        <f>IFERROR(Table1[[#This Row],[pledged]]/Table1[[#This Row],[backers_count]],0)</f>
        <v>57.5</v>
      </c>
      <c r="R3233" s="15">
        <f t="shared" si="100"/>
        <v>42446.943831018521</v>
      </c>
      <c r="S3233" s="15">
        <f t="shared" si="101"/>
        <v>42476.943831018521</v>
      </c>
      <c r="T3233">
        <f>YEAR(Table1[[#This Row],[Date Created Conversion]])</f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8">
        <f>ROUND(Table1[[#This Row],[pledged]]/Table1[[#This Row],[goal]],2)</f>
        <v>1.31</v>
      </c>
      <c r="Q3234" s="10">
        <f>IFERROR(Table1[[#This Row],[pledged]]/Table1[[#This Row],[backers_count]],0)</f>
        <v>50.46153846153846</v>
      </c>
      <c r="R3234" s="15">
        <f t="shared" si="100"/>
        <v>42463.81385416667</v>
      </c>
      <c r="S3234" s="15">
        <f t="shared" si="101"/>
        <v>42494.165972222225</v>
      </c>
      <c r="T3234">
        <f>YEAR(Table1[[#This Row],[Date Created Conversion]])</f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8">
        <f>ROUND(Table1[[#This Row],[pledged]]/Table1[[#This Row],[goal]],2)</f>
        <v>1.19</v>
      </c>
      <c r="Q3235" s="10">
        <f>IFERROR(Table1[[#This Row],[pledged]]/Table1[[#This Row],[backers_count]],0)</f>
        <v>97.377049180327873</v>
      </c>
      <c r="R3235" s="15">
        <f t="shared" si="100"/>
        <v>42766.805034722223</v>
      </c>
      <c r="S3235" s="15">
        <f t="shared" si="101"/>
        <v>42796.805034722223</v>
      </c>
      <c r="T3235">
        <f>YEAR(Table1[[#This Row],[Date Created Conversion]])</f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8">
        <f>ROUND(Table1[[#This Row],[pledged]]/Table1[[#This Row],[goal]],2)</f>
        <v>1</v>
      </c>
      <c r="Q3236" s="10">
        <f>IFERROR(Table1[[#This Row],[pledged]]/Table1[[#This Row],[backers_count]],0)</f>
        <v>34.91921739130435</v>
      </c>
      <c r="R3236" s="15">
        <f t="shared" si="100"/>
        <v>42734.789444444439</v>
      </c>
      <c r="S3236" s="15">
        <f t="shared" si="101"/>
        <v>42767.979861111111</v>
      </c>
      <c r="T3236">
        <f>YEAR(Table1[[#This Row],[Date Created Conversion]])</f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8">
        <f>ROUND(Table1[[#This Row],[pledged]]/Table1[[#This Row],[goal]],2)</f>
        <v>1.03</v>
      </c>
      <c r="Q3237" s="10">
        <f>IFERROR(Table1[[#This Row],[pledged]]/Table1[[#This Row],[backers_count]],0)</f>
        <v>85.530386740331494</v>
      </c>
      <c r="R3237" s="15">
        <f t="shared" si="100"/>
        <v>42522.347812499997</v>
      </c>
      <c r="S3237" s="15">
        <f t="shared" si="101"/>
        <v>42552.347812499997</v>
      </c>
      <c r="T3237">
        <f>YEAR(Table1[[#This Row],[Date Created Conversion]])</f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8">
        <f>ROUND(Table1[[#This Row],[pledged]]/Table1[[#This Row],[goal]],2)</f>
        <v>1.01</v>
      </c>
      <c r="Q3238" s="10">
        <f>IFERROR(Table1[[#This Row],[pledged]]/Table1[[#This Row],[backers_count]],0)</f>
        <v>182.90909090909091</v>
      </c>
      <c r="R3238" s="15">
        <f t="shared" si="100"/>
        <v>42702.917048611111</v>
      </c>
      <c r="S3238" s="15">
        <f t="shared" si="101"/>
        <v>42732.917048611111</v>
      </c>
      <c r="T3238">
        <f>YEAR(Table1[[#This Row],[Date Created Conversion]])</f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8">
        <f>ROUND(Table1[[#This Row],[pledged]]/Table1[[#This Row],[goal]],2)</f>
        <v>1.01</v>
      </c>
      <c r="Q3239" s="10">
        <f>IFERROR(Table1[[#This Row],[pledged]]/Table1[[#This Row],[backers_count]],0)</f>
        <v>131.13620817843866</v>
      </c>
      <c r="R3239" s="15">
        <f t="shared" si="100"/>
        <v>42252.474351851852</v>
      </c>
      <c r="S3239" s="15">
        <f t="shared" si="101"/>
        <v>42276.165972222225</v>
      </c>
      <c r="T3239">
        <f>YEAR(Table1[[#This Row],[Date Created Conversion]])</f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8">
        <f>ROUND(Table1[[#This Row],[pledged]]/Table1[[#This Row],[goal]],2)</f>
        <v>1.1200000000000001</v>
      </c>
      <c r="Q3240" s="10">
        <f>IFERROR(Table1[[#This Row],[pledged]]/Table1[[#This Row],[backers_count]],0)</f>
        <v>39.810126582278478</v>
      </c>
      <c r="R3240" s="15">
        <f t="shared" si="100"/>
        <v>42156.510393518518</v>
      </c>
      <c r="S3240" s="15">
        <f t="shared" si="101"/>
        <v>42186.510393518518</v>
      </c>
      <c r="T3240">
        <f>YEAR(Table1[[#This Row],[Date Created Conversion]])</f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8">
        <f>ROUND(Table1[[#This Row],[pledged]]/Table1[[#This Row],[goal]],2)</f>
        <v>1.06</v>
      </c>
      <c r="Q3241" s="10">
        <f>IFERROR(Table1[[#This Row],[pledged]]/Table1[[#This Row],[backers_count]],0)</f>
        <v>59.701730769230764</v>
      </c>
      <c r="R3241" s="15">
        <f t="shared" si="100"/>
        <v>42278.089039351849</v>
      </c>
      <c r="S3241" s="15">
        <f t="shared" si="101"/>
        <v>42302.999305555553</v>
      </c>
      <c r="T3241">
        <f>YEAR(Table1[[#This Row],[Date Created Conversion]])</f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8">
        <f>ROUND(Table1[[#This Row],[pledged]]/Table1[[#This Row],[goal]],2)</f>
        <v>1.01</v>
      </c>
      <c r="Q3242" s="10">
        <f>IFERROR(Table1[[#This Row],[pledged]]/Table1[[#This Row],[backers_count]],0)</f>
        <v>88.735294117647058</v>
      </c>
      <c r="R3242" s="15">
        <f t="shared" si="100"/>
        <v>42754.693842592591</v>
      </c>
      <c r="S3242" s="15">
        <f t="shared" si="101"/>
        <v>42782.958333333328</v>
      </c>
      <c r="T3242">
        <f>YEAR(Table1[[#This Row],[Date Created Conversion]])</f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8">
        <f>ROUND(Table1[[#This Row],[pledged]]/Table1[[#This Row],[goal]],2)</f>
        <v>1.1499999999999999</v>
      </c>
      <c r="Q3243" s="10">
        <f>IFERROR(Table1[[#This Row],[pledged]]/Table1[[#This Row],[backers_count]],0)</f>
        <v>58.688622754491021</v>
      </c>
      <c r="R3243" s="15">
        <f t="shared" si="100"/>
        <v>41893.324884259258</v>
      </c>
      <c r="S3243" s="15">
        <f t="shared" si="101"/>
        <v>41926.290972222225</v>
      </c>
      <c r="T3243">
        <f>YEAR(Table1[[#This Row],[Date Created Conversion]])</f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8">
        <f>ROUND(Table1[[#This Row],[pledged]]/Table1[[#This Row],[goal]],2)</f>
        <v>1.27</v>
      </c>
      <c r="Q3244" s="10">
        <f>IFERROR(Table1[[#This Row],[pledged]]/Table1[[#This Row],[backers_count]],0)</f>
        <v>69.56513661202186</v>
      </c>
      <c r="R3244" s="15">
        <f t="shared" si="100"/>
        <v>41871.755694444444</v>
      </c>
      <c r="S3244" s="15">
        <f t="shared" si="101"/>
        <v>41901.755694444444</v>
      </c>
      <c r="T3244">
        <f>YEAR(Table1[[#This Row],[Date Created Conversion]])</f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8">
        <f>ROUND(Table1[[#This Row],[pledged]]/Table1[[#This Row],[goal]],2)</f>
        <v>1.03</v>
      </c>
      <c r="Q3245" s="10">
        <f>IFERROR(Table1[[#This Row],[pledged]]/Table1[[#This Row],[backers_count]],0)</f>
        <v>115.87323943661971</v>
      </c>
      <c r="R3245" s="15">
        <f t="shared" si="100"/>
        <v>42262.096782407403</v>
      </c>
      <c r="S3245" s="15">
        <f t="shared" si="101"/>
        <v>42286</v>
      </c>
      <c r="T3245">
        <f>YEAR(Table1[[#This Row],[Date Created Conversion]])</f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8">
        <f>ROUND(Table1[[#This Row],[pledged]]/Table1[[#This Row],[goal]],2)</f>
        <v>1.03</v>
      </c>
      <c r="Q3246" s="10">
        <f>IFERROR(Table1[[#This Row],[pledged]]/Table1[[#This Row],[backers_count]],0)</f>
        <v>23.869565217391305</v>
      </c>
      <c r="R3246" s="15">
        <f t="shared" si="100"/>
        <v>42675.694236111114</v>
      </c>
      <c r="S3246" s="15">
        <f t="shared" si="101"/>
        <v>42705.735902777778</v>
      </c>
      <c r="T3246">
        <f>YEAR(Table1[[#This Row],[Date Created Conversion]])</f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8">
        <f>ROUND(Table1[[#This Row],[pledged]]/Table1[[#This Row],[goal]],2)</f>
        <v>1.04</v>
      </c>
      <c r="Q3247" s="10">
        <f>IFERROR(Table1[[#This Row],[pledged]]/Table1[[#This Row],[backers_count]],0)</f>
        <v>81.125925925925927</v>
      </c>
      <c r="R3247" s="15">
        <f t="shared" si="100"/>
        <v>42135.60020833333</v>
      </c>
      <c r="S3247" s="15">
        <f t="shared" si="101"/>
        <v>42167.083333333328</v>
      </c>
      <c r="T3247">
        <f>YEAR(Table1[[#This Row],[Date Created Conversion]])</f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8">
        <f>ROUND(Table1[[#This Row],[pledged]]/Table1[[#This Row],[goal]],2)</f>
        <v>1.1100000000000001</v>
      </c>
      <c r="Q3248" s="10">
        <f>IFERROR(Table1[[#This Row],[pledged]]/Table1[[#This Row],[backers_count]],0)</f>
        <v>57.626943005181346</v>
      </c>
      <c r="R3248" s="15">
        <f t="shared" si="100"/>
        <v>42230.472222222219</v>
      </c>
      <c r="S3248" s="15">
        <f t="shared" si="101"/>
        <v>42259.165972222225</v>
      </c>
      <c r="T3248">
        <f>YEAR(Table1[[#This Row],[Date Created Conversion]])</f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8">
        <f>ROUND(Table1[[#This Row],[pledged]]/Table1[[#This Row],[goal]],2)</f>
        <v>1.06</v>
      </c>
      <c r="Q3249" s="10">
        <f>IFERROR(Table1[[#This Row],[pledged]]/Table1[[#This Row],[backers_count]],0)</f>
        <v>46.429824561403507</v>
      </c>
      <c r="R3249" s="15">
        <f t="shared" si="100"/>
        <v>42167.434166666666</v>
      </c>
      <c r="S3249" s="15">
        <f t="shared" si="101"/>
        <v>42197.434166666666</v>
      </c>
      <c r="T3249">
        <f>YEAR(Table1[[#This Row],[Date Created Conversion]])</f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8">
        <f>ROUND(Table1[[#This Row],[pledged]]/Table1[[#This Row],[goal]],2)</f>
        <v>1.01</v>
      </c>
      <c r="Q3250" s="10">
        <f>IFERROR(Table1[[#This Row],[pledged]]/Table1[[#This Row],[backers_count]],0)</f>
        <v>60.475000000000001</v>
      </c>
      <c r="R3250" s="15">
        <f t="shared" si="100"/>
        <v>42068.888391203705</v>
      </c>
      <c r="S3250" s="15">
        <f t="shared" si="101"/>
        <v>42098.846724537041</v>
      </c>
      <c r="T3250">
        <f>YEAR(Table1[[#This Row],[Date Created Conversion]])</f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8">
        <f>ROUND(Table1[[#This Row],[pledged]]/Table1[[#This Row],[goal]],2)</f>
        <v>1.05</v>
      </c>
      <c r="Q3251" s="10">
        <f>IFERROR(Table1[[#This Row],[pledged]]/Table1[[#This Row],[backers_count]],0)</f>
        <v>65.579545454545453</v>
      </c>
      <c r="R3251" s="15">
        <f t="shared" si="100"/>
        <v>42145.746689814812</v>
      </c>
      <c r="S3251" s="15">
        <f t="shared" si="101"/>
        <v>42175.746689814812</v>
      </c>
      <c r="T3251">
        <f>YEAR(Table1[[#This Row],[Date Created Conversion]])</f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8">
        <f>ROUND(Table1[[#This Row],[pledged]]/Table1[[#This Row],[goal]],2)</f>
        <v>1.02</v>
      </c>
      <c r="Q3252" s="10">
        <f>IFERROR(Table1[[#This Row],[pledged]]/Table1[[#This Row],[backers_count]],0)</f>
        <v>119.1924882629108</v>
      </c>
      <c r="R3252" s="15">
        <f t="shared" si="100"/>
        <v>41918.742175925923</v>
      </c>
      <c r="S3252" s="15">
        <f t="shared" si="101"/>
        <v>41948.783842592595</v>
      </c>
      <c r="T3252">
        <f>YEAR(Table1[[#This Row],[Date Created Conversion]])</f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8">
        <f>ROUND(Table1[[#This Row],[pledged]]/Table1[[#This Row],[goal]],2)</f>
        <v>1.1100000000000001</v>
      </c>
      <c r="Q3253" s="10">
        <f>IFERROR(Table1[[#This Row],[pledged]]/Table1[[#This Row],[backers_count]],0)</f>
        <v>83.05</v>
      </c>
      <c r="R3253" s="15">
        <f t="shared" si="100"/>
        <v>42146.731087962966</v>
      </c>
      <c r="S3253" s="15">
        <f t="shared" si="101"/>
        <v>42176.731087962966</v>
      </c>
      <c r="T3253">
        <f>YEAR(Table1[[#This Row],[Date Created Conversion]])</f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8">
        <f>ROUND(Table1[[#This Row],[pledged]]/Table1[[#This Row],[goal]],2)</f>
        <v>1.28</v>
      </c>
      <c r="Q3254" s="10">
        <f>IFERROR(Table1[[#This Row],[pledged]]/Table1[[#This Row],[backers_count]],0)</f>
        <v>57.52</v>
      </c>
      <c r="R3254" s="15">
        <f t="shared" si="100"/>
        <v>42590.472685185188</v>
      </c>
      <c r="S3254" s="15">
        <f t="shared" si="101"/>
        <v>42620.472685185188</v>
      </c>
      <c r="T3254">
        <f>YEAR(Table1[[#This Row],[Date Created Conversion]])</f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8">
        <f>ROUND(Table1[[#This Row],[pledged]]/Table1[[#This Row],[goal]],2)</f>
        <v>1.02</v>
      </c>
      <c r="Q3255" s="10">
        <f>IFERROR(Table1[[#This Row],[pledged]]/Table1[[#This Row],[backers_count]],0)</f>
        <v>177.08695652173913</v>
      </c>
      <c r="R3255" s="15">
        <f t="shared" si="100"/>
        <v>42602.576712962968</v>
      </c>
      <c r="S3255" s="15">
        <f t="shared" si="101"/>
        <v>42621.15625</v>
      </c>
      <c r="T3255">
        <f>YEAR(Table1[[#This Row],[Date Created Conversion]])</f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8">
        <f>ROUND(Table1[[#This Row],[pledged]]/Table1[[#This Row],[goal]],2)</f>
        <v>1.01</v>
      </c>
      <c r="Q3256" s="10">
        <f>IFERROR(Table1[[#This Row],[pledged]]/Table1[[#This Row],[backers_count]],0)</f>
        <v>70.771505376344081</v>
      </c>
      <c r="R3256" s="15">
        <f t="shared" si="100"/>
        <v>42059.085752314815</v>
      </c>
      <c r="S3256" s="15">
        <f t="shared" si="101"/>
        <v>42089.044085648144</v>
      </c>
      <c r="T3256">
        <f>YEAR(Table1[[#This Row],[Date Created Conversion]])</f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8">
        <f>ROUND(Table1[[#This Row],[pledged]]/Table1[[#This Row],[goal]],2)</f>
        <v>1.75</v>
      </c>
      <c r="Q3257" s="10">
        <f>IFERROR(Table1[[#This Row],[pledged]]/Table1[[#This Row],[backers_count]],0)</f>
        <v>29.166666666666668</v>
      </c>
      <c r="R3257" s="15">
        <f t="shared" si="100"/>
        <v>41889.768229166664</v>
      </c>
      <c r="S3257" s="15">
        <f t="shared" si="101"/>
        <v>41919.768229166664</v>
      </c>
      <c r="T3257">
        <f>YEAR(Table1[[#This Row],[Date Created Conversion]])</f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8">
        <f>ROUND(Table1[[#This Row],[pledged]]/Table1[[#This Row],[goal]],2)</f>
        <v>1.28</v>
      </c>
      <c r="Q3258" s="10">
        <f>IFERROR(Table1[[#This Row],[pledged]]/Table1[[#This Row],[backers_count]],0)</f>
        <v>72.76136363636364</v>
      </c>
      <c r="R3258" s="15">
        <f t="shared" si="100"/>
        <v>42144.573807870373</v>
      </c>
      <c r="S3258" s="15">
        <f t="shared" si="101"/>
        <v>42166.165972222225</v>
      </c>
      <c r="T3258">
        <f>YEAR(Table1[[#This Row],[Date Created Conversion]])</f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8">
        <f>ROUND(Table1[[#This Row],[pledged]]/Table1[[#This Row],[goal]],2)</f>
        <v>1.06</v>
      </c>
      <c r="Q3259" s="10">
        <f>IFERROR(Table1[[#This Row],[pledged]]/Table1[[#This Row],[backers_count]],0)</f>
        <v>51.853414634146333</v>
      </c>
      <c r="R3259" s="15">
        <f t="shared" si="100"/>
        <v>42758.559629629628</v>
      </c>
      <c r="S3259" s="15">
        <f t="shared" si="101"/>
        <v>42788.559629629628</v>
      </c>
      <c r="T3259">
        <f>YEAR(Table1[[#This Row],[Date Created Conversion]])</f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8">
        <f>ROUND(Table1[[#This Row],[pledged]]/Table1[[#This Row],[goal]],2)</f>
        <v>1.05</v>
      </c>
      <c r="Q3260" s="10">
        <f>IFERROR(Table1[[#This Row],[pledged]]/Table1[[#This Row],[backers_count]],0)</f>
        <v>98.2</v>
      </c>
      <c r="R3260" s="15">
        <f t="shared" si="100"/>
        <v>41982.887280092589</v>
      </c>
      <c r="S3260" s="15">
        <f t="shared" si="101"/>
        <v>42012.887280092589</v>
      </c>
      <c r="T3260">
        <f>YEAR(Table1[[#This Row],[Date Created Conversion]])</f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8">
        <f>ROUND(Table1[[#This Row],[pledged]]/Table1[[#This Row],[goal]],2)</f>
        <v>1.06</v>
      </c>
      <c r="Q3261" s="10">
        <f>IFERROR(Table1[[#This Row],[pledged]]/Table1[[#This Row],[backers_count]],0)</f>
        <v>251.7381443298969</v>
      </c>
      <c r="R3261" s="15">
        <f t="shared" si="100"/>
        <v>42614.760937500003</v>
      </c>
      <c r="S3261" s="15">
        <f t="shared" si="101"/>
        <v>42644.165972222225</v>
      </c>
      <c r="T3261">
        <f>YEAR(Table1[[#This Row],[Date Created Conversion]])</f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8">
        <f>ROUND(Table1[[#This Row],[pledged]]/Table1[[#This Row],[goal]],2)</f>
        <v>1.0900000000000001</v>
      </c>
      <c r="Q3262" s="10">
        <f>IFERROR(Table1[[#This Row],[pledged]]/Table1[[#This Row],[backers_count]],0)</f>
        <v>74.821917808219183</v>
      </c>
      <c r="R3262" s="15">
        <f t="shared" si="100"/>
        <v>42303.672662037032</v>
      </c>
      <c r="S3262" s="15">
        <f t="shared" si="101"/>
        <v>42338.714328703703</v>
      </c>
      <c r="T3262">
        <f>YEAR(Table1[[#This Row],[Date Created Conversion]])</f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8">
        <f>ROUND(Table1[[#This Row],[pledged]]/Table1[[#This Row],[goal]],2)</f>
        <v>1</v>
      </c>
      <c r="Q3263" s="10">
        <f>IFERROR(Table1[[#This Row],[pledged]]/Table1[[#This Row],[backers_count]],0)</f>
        <v>67.65306122448979</v>
      </c>
      <c r="R3263" s="15">
        <f t="shared" si="100"/>
        <v>42171.725416666668</v>
      </c>
      <c r="S3263" s="15">
        <f t="shared" si="101"/>
        <v>42201.725416666668</v>
      </c>
      <c r="T3263">
        <f>YEAR(Table1[[#This Row],[Date Created Conversion]])</f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8">
        <f>ROUND(Table1[[#This Row],[pledged]]/Table1[[#This Row],[goal]],2)</f>
        <v>1.03</v>
      </c>
      <c r="Q3264" s="10">
        <f>IFERROR(Table1[[#This Row],[pledged]]/Table1[[#This Row],[backers_count]],0)</f>
        <v>93.81343283582089</v>
      </c>
      <c r="R3264" s="15">
        <f t="shared" si="100"/>
        <v>41964.315532407403</v>
      </c>
      <c r="S3264" s="15">
        <f t="shared" si="101"/>
        <v>41995.166666666672</v>
      </c>
      <c r="T3264">
        <f>YEAR(Table1[[#This Row],[Date Created Conversion]])</f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8">
        <f>ROUND(Table1[[#This Row],[pledged]]/Table1[[#This Row],[goal]],2)</f>
        <v>1.1200000000000001</v>
      </c>
      <c r="Q3265" s="10">
        <f>IFERROR(Table1[[#This Row],[pledged]]/Table1[[#This Row],[backers_count]],0)</f>
        <v>41.237647058823526</v>
      </c>
      <c r="R3265" s="15">
        <f t="shared" si="100"/>
        <v>42284.516064814816</v>
      </c>
      <c r="S3265" s="15">
        <f t="shared" si="101"/>
        <v>42307.875</v>
      </c>
      <c r="T3265">
        <f>YEAR(Table1[[#This Row],[Date Created Conversion]])</f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8">
        <f>ROUND(Table1[[#This Row],[pledged]]/Table1[[#This Row],[goal]],2)</f>
        <v>1.03</v>
      </c>
      <c r="Q3266" s="10">
        <f>IFERROR(Table1[[#This Row],[pledged]]/Table1[[#This Row],[backers_count]],0)</f>
        <v>52.551020408163268</v>
      </c>
      <c r="R3266" s="15">
        <f t="shared" ref="R3266:R3329" si="102">(((J3266/60)/60)/24)+DATE(1970,1,1)</f>
        <v>42016.800208333334</v>
      </c>
      <c r="S3266" s="15">
        <f t="shared" ref="S3266:S3329" si="103">(((I3266/60)/60)/24)+DATE(1970,1,1)</f>
        <v>42032.916666666672</v>
      </c>
      <c r="T3266">
        <f>YEAR(Table1[[#This Row],[Date Created Conversion]])</f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8">
        <f>ROUND(Table1[[#This Row],[pledged]]/Table1[[#This Row],[goal]],2)</f>
        <v>1.64</v>
      </c>
      <c r="Q3267" s="10">
        <f>IFERROR(Table1[[#This Row],[pledged]]/Table1[[#This Row],[backers_count]],0)</f>
        <v>70.285714285714292</v>
      </c>
      <c r="R3267" s="15">
        <f t="shared" si="102"/>
        <v>42311.711979166663</v>
      </c>
      <c r="S3267" s="15">
        <f t="shared" si="103"/>
        <v>42341.708333333328</v>
      </c>
      <c r="T3267">
        <f>YEAR(Table1[[#This Row],[Date Created Conversion]])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8">
        <f>ROUND(Table1[[#This Row],[pledged]]/Table1[[#This Row],[goal]],2)</f>
        <v>1.31</v>
      </c>
      <c r="Q3268" s="10">
        <f>IFERROR(Table1[[#This Row],[pledged]]/Table1[[#This Row],[backers_count]],0)</f>
        <v>48.325153374233132</v>
      </c>
      <c r="R3268" s="15">
        <f t="shared" si="102"/>
        <v>42136.536134259266</v>
      </c>
      <c r="S3268" s="15">
        <f t="shared" si="103"/>
        <v>42167.875</v>
      </c>
      <c r="T3268">
        <f>YEAR(Table1[[#This Row],[Date Created Conversion]])</f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8">
        <f>ROUND(Table1[[#This Row],[pledged]]/Table1[[#This Row],[goal]],2)</f>
        <v>1.02</v>
      </c>
      <c r="Q3269" s="10">
        <f>IFERROR(Table1[[#This Row],[pledged]]/Table1[[#This Row],[backers_count]],0)</f>
        <v>53.177083333333336</v>
      </c>
      <c r="R3269" s="15">
        <f t="shared" si="102"/>
        <v>42172.757638888885</v>
      </c>
      <c r="S3269" s="15">
        <f t="shared" si="103"/>
        <v>42202.757638888885</v>
      </c>
      <c r="T3269">
        <f>YEAR(Table1[[#This Row],[Date Created Conversion]])</f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8">
        <f>ROUND(Table1[[#This Row],[pledged]]/Table1[[#This Row],[goal]],2)</f>
        <v>1.28</v>
      </c>
      <c r="Q3270" s="10">
        <f>IFERROR(Table1[[#This Row],[pledged]]/Table1[[#This Row],[backers_count]],0)</f>
        <v>60.952380952380949</v>
      </c>
      <c r="R3270" s="15">
        <f t="shared" si="102"/>
        <v>42590.90425925926</v>
      </c>
      <c r="S3270" s="15">
        <f t="shared" si="103"/>
        <v>42606.90425925926</v>
      </c>
      <c r="T3270">
        <f>YEAR(Table1[[#This Row],[Date Created Conversion]])</f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8">
        <f>ROUND(Table1[[#This Row],[pledged]]/Table1[[#This Row],[goal]],2)</f>
        <v>1.02</v>
      </c>
      <c r="Q3271" s="10">
        <f>IFERROR(Table1[[#This Row],[pledged]]/Table1[[#This Row],[backers_count]],0)</f>
        <v>116</v>
      </c>
      <c r="R3271" s="15">
        <f t="shared" si="102"/>
        <v>42137.395798611105</v>
      </c>
      <c r="S3271" s="15">
        <f t="shared" si="103"/>
        <v>42171.458333333328</v>
      </c>
      <c r="T3271">
        <f>YEAR(Table1[[#This Row],[Date Created Conversion]])</f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8">
        <f>ROUND(Table1[[#This Row],[pledged]]/Table1[[#This Row],[goal]],2)</f>
        <v>1.02</v>
      </c>
      <c r="Q3272" s="10">
        <f>IFERROR(Table1[[#This Row],[pledged]]/Table1[[#This Row],[backers_count]],0)</f>
        <v>61</v>
      </c>
      <c r="R3272" s="15">
        <f t="shared" si="102"/>
        <v>42167.533159722225</v>
      </c>
      <c r="S3272" s="15">
        <f t="shared" si="103"/>
        <v>42197.533159722225</v>
      </c>
      <c r="T3272">
        <f>YEAR(Table1[[#This Row],[Date Created Conversion]])</f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8">
        <f>ROUND(Table1[[#This Row],[pledged]]/Table1[[#This Row],[goal]],2)</f>
        <v>1.3</v>
      </c>
      <c r="Q3273" s="10">
        <f>IFERROR(Table1[[#This Row],[pledged]]/Table1[[#This Row],[backers_count]],0)</f>
        <v>38.235294117647058</v>
      </c>
      <c r="R3273" s="15">
        <f t="shared" si="102"/>
        <v>41915.437210648146</v>
      </c>
      <c r="S3273" s="15">
        <f t="shared" si="103"/>
        <v>41945.478877314818</v>
      </c>
      <c r="T3273">
        <f>YEAR(Table1[[#This Row],[Date Created Conversion]])</f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8">
        <f>ROUND(Table1[[#This Row],[pledged]]/Table1[[#This Row],[goal]],2)</f>
        <v>1.54</v>
      </c>
      <c r="Q3274" s="10">
        <f>IFERROR(Table1[[#This Row],[pledged]]/Table1[[#This Row],[backers_count]],0)</f>
        <v>106.50344827586207</v>
      </c>
      <c r="R3274" s="15">
        <f t="shared" si="102"/>
        <v>42284.500104166669</v>
      </c>
      <c r="S3274" s="15">
        <f t="shared" si="103"/>
        <v>42314.541770833333</v>
      </c>
      <c r="T3274">
        <f>YEAR(Table1[[#This Row],[Date Created Conversion]])</f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8">
        <f>ROUND(Table1[[#This Row],[pledged]]/Table1[[#This Row],[goal]],2)</f>
        <v>1.07</v>
      </c>
      <c r="Q3275" s="10">
        <f>IFERROR(Table1[[#This Row],[pledged]]/Table1[[#This Row],[backers_count]],0)</f>
        <v>204.57142857142858</v>
      </c>
      <c r="R3275" s="15">
        <f t="shared" si="102"/>
        <v>42611.801412037035</v>
      </c>
      <c r="S3275" s="15">
        <f t="shared" si="103"/>
        <v>42627.791666666672</v>
      </c>
      <c r="T3275">
        <f>YEAR(Table1[[#This Row],[Date Created Conversion]])</f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8">
        <f>ROUND(Table1[[#This Row],[pledged]]/Table1[[#This Row],[goal]],2)</f>
        <v>1.01</v>
      </c>
      <c r="Q3276" s="10">
        <f>IFERROR(Table1[[#This Row],[pledged]]/Table1[[#This Row],[backers_count]],0)</f>
        <v>54.912587412587413</v>
      </c>
      <c r="R3276" s="15">
        <f t="shared" si="102"/>
        <v>42400.704537037032</v>
      </c>
      <c r="S3276" s="15">
        <f t="shared" si="103"/>
        <v>42444.875</v>
      </c>
      <c r="T3276">
        <f>YEAR(Table1[[#This Row],[Date Created Conversion]])</f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8">
        <f>ROUND(Table1[[#This Row],[pledged]]/Table1[[#This Row],[goal]],2)</f>
        <v>1</v>
      </c>
      <c r="Q3277" s="10">
        <f>IFERROR(Table1[[#This Row],[pledged]]/Table1[[#This Row],[backers_count]],0)</f>
        <v>150.41666666666666</v>
      </c>
      <c r="R3277" s="15">
        <f t="shared" si="102"/>
        <v>42017.88045138889</v>
      </c>
      <c r="S3277" s="15">
        <f t="shared" si="103"/>
        <v>42044.1875</v>
      </c>
      <c r="T3277">
        <f>YEAR(Table1[[#This Row],[Date Created Conversion]])</f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8">
        <f>ROUND(Table1[[#This Row],[pledged]]/Table1[[#This Row],[goal]],2)</f>
        <v>1.17</v>
      </c>
      <c r="Q3278" s="10">
        <f>IFERROR(Table1[[#This Row],[pledged]]/Table1[[#This Row],[backers_count]],0)</f>
        <v>52.58</v>
      </c>
      <c r="R3278" s="15">
        <f t="shared" si="102"/>
        <v>42426.949988425928</v>
      </c>
      <c r="S3278" s="15">
        <f t="shared" si="103"/>
        <v>42461.165972222225</v>
      </c>
      <c r="T3278">
        <f>YEAR(Table1[[#This Row],[Date Created Conversion]])</f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8">
        <f>ROUND(Table1[[#This Row],[pledged]]/Table1[[#This Row],[goal]],2)</f>
        <v>1.0900000000000001</v>
      </c>
      <c r="Q3279" s="10">
        <f>IFERROR(Table1[[#This Row],[pledged]]/Table1[[#This Row],[backers_count]],0)</f>
        <v>54.3</v>
      </c>
      <c r="R3279" s="15">
        <f t="shared" si="102"/>
        <v>41931.682939814818</v>
      </c>
      <c r="S3279" s="15">
        <f t="shared" si="103"/>
        <v>41961.724606481483</v>
      </c>
      <c r="T3279">
        <f>YEAR(Table1[[#This Row],[Date Created Conversion]])</f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8">
        <f>ROUND(Table1[[#This Row],[pledged]]/Table1[[#This Row],[goal]],2)</f>
        <v>1.03</v>
      </c>
      <c r="Q3280" s="10">
        <f>IFERROR(Table1[[#This Row],[pledged]]/Table1[[#This Row],[backers_count]],0)</f>
        <v>76.029411764705884</v>
      </c>
      <c r="R3280" s="15">
        <f t="shared" si="102"/>
        <v>42124.848414351851</v>
      </c>
      <c r="S3280" s="15">
        <f t="shared" si="103"/>
        <v>42154.848414351851</v>
      </c>
      <c r="T3280">
        <f>YEAR(Table1[[#This Row],[Date Created Conversion]])</f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8">
        <f>ROUND(Table1[[#This Row],[pledged]]/Table1[[#This Row],[goal]],2)</f>
        <v>1.1399999999999999</v>
      </c>
      <c r="Q3281" s="10">
        <f>IFERROR(Table1[[#This Row],[pledged]]/Table1[[#This Row],[backers_count]],0)</f>
        <v>105.2063492063492</v>
      </c>
      <c r="R3281" s="15">
        <f t="shared" si="102"/>
        <v>42431.102534722217</v>
      </c>
      <c r="S3281" s="15">
        <f t="shared" si="103"/>
        <v>42461.06086805556</v>
      </c>
      <c r="T3281">
        <f>YEAR(Table1[[#This Row],[Date Created Conversion]])</f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8">
        <f>ROUND(Table1[[#This Row],[pledged]]/Table1[[#This Row],[goal]],2)</f>
        <v>1.03</v>
      </c>
      <c r="Q3282" s="10">
        <f>IFERROR(Table1[[#This Row],[pledged]]/Table1[[#This Row],[backers_count]],0)</f>
        <v>68.666666666666671</v>
      </c>
      <c r="R3282" s="15">
        <f t="shared" si="102"/>
        <v>42121.756921296299</v>
      </c>
      <c r="S3282" s="15">
        <f t="shared" si="103"/>
        <v>42156.208333333328</v>
      </c>
      <c r="T3282">
        <f>YEAR(Table1[[#This Row],[Date Created Conversion]])</f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8">
        <f>ROUND(Table1[[#This Row],[pledged]]/Table1[[#This Row],[goal]],2)</f>
        <v>1.22</v>
      </c>
      <c r="Q3283" s="10">
        <f>IFERROR(Table1[[#This Row],[pledged]]/Table1[[#This Row],[backers_count]],0)</f>
        <v>129.36170212765958</v>
      </c>
      <c r="R3283" s="15">
        <f t="shared" si="102"/>
        <v>42219.019733796296</v>
      </c>
      <c r="S3283" s="15">
        <f t="shared" si="103"/>
        <v>42249.019733796296</v>
      </c>
      <c r="T3283">
        <f>YEAR(Table1[[#This Row],[Date Created Conversion]])</f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8">
        <f>ROUND(Table1[[#This Row],[pledged]]/Table1[[#This Row],[goal]],2)</f>
        <v>1.03</v>
      </c>
      <c r="Q3284" s="10">
        <f>IFERROR(Table1[[#This Row],[pledged]]/Table1[[#This Row],[backers_count]],0)</f>
        <v>134.26371308016877</v>
      </c>
      <c r="R3284" s="15">
        <f t="shared" si="102"/>
        <v>42445.19430555556</v>
      </c>
      <c r="S3284" s="15">
        <f t="shared" si="103"/>
        <v>42489.19430555556</v>
      </c>
      <c r="T3284">
        <f>YEAR(Table1[[#This Row],[Date Created Conversion]])</f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8">
        <f>ROUND(Table1[[#This Row],[pledged]]/Table1[[#This Row],[goal]],2)</f>
        <v>1.05</v>
      </c>
      <c r="Q3285" s="10">
        <f>IFERROR(Table1[[#This Row],[pledged]]/Table1[[#This Row],[backers_count]],0)</f>
        <v>17.829787234042552</v>
      </c>
      <c r="R3285" s="15">
        <f t="shared" si="102"/>
        <v>42379.74418981481</v>
      </c>
      <c r="S3285" s="15">
        <f t="shared" si="103"/>
        <v>42410.875</v>
      </c>
      <c r="T3285">
        <f>YEAR(Table1[[#This Row],[Date Created Conversion]])</f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8">
        <f>ROUND(Table1[[#This Row],[pledged]]/Table1[[#This Row],[goal]],2)</f>
        <v>1.02</v>
      </c>
      <c r="Q3286" s="10">
        <f>IFERROR(Table1[[#This Row],[pledged]]/Table1[[#This Row],[backers_count]],0)</f>
        <v>203.2</v>
      </c>
      <c r="R3286" s="15">
        <f t="shared" si="102"/>
        <v>42380.884872685187</v>
      </c>
      <c r="S3286" s="15">
        <f t="shared" si="103"/>
        <v>42398.249305555553</v>
      </c>
      <c r="T3286">
        <f>YEAR(Table1[[#This Row],[Date Created Conversion]])</f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8">
        <f>ROUND(Table1[[#This Row],[pledged]]/Table1[[#This Row],[goal]],2)</f>
        <v>1.1200000000000001</v>
      </c>
      <c r="Q3287" s="10">
        <f>IFERROR(Table1[[#This Row],[pledged]]/Table1[[#This Row],[backers_count]],0)</f>
        <v>69.18518518518519</v>
      </c>
      <c r="R3287" s="15">
        <f t="shared" si="102"/>
        <v>42762.942430555559</v>
      </c>
      <c r="S3287" s="15">
        <f t="shared" si="103"/>
        <v>42794.208333333328</v>
      </c>
      <c r="T3287">
        <f>YEAR(Table1[[#This Row],[Date Created Conversion]])</f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8">
        <f>ROUND(Table1[[#This Row],[pledged]]/Table1[[#This Row],[goal]],2)</f>
        <v>1.02</v>
      </c>
      <c r="Q3288" s="10">
        <f>IFERROR(Table1[[#This Row],[pledged]]/Table1[[#This Row],[backers_count]],0)</f>
        <v>125.12295081967213</v>
      </c>
      <c r="R3288" s="15">
        <f t="shared" si="102"/>
        <v>42567.840069444443</v>
      </c>
      <c r="S3288" s="15">
        <f t="shared" si="103"/>
        <v>42597.840069444443</v>
      </c>
      <c r="T3288">
        <f>YEAR(Table1[[#This Row],[Date Created Conversion]])</f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8">
        <f>ROUND(Table1[[#This Row],[pledged]]/Table1[[#This Row],[goal]],2)</f>
        <v>1</v>
      </c>
      <c r="Q3289" s="10">
        <f>IFERROR(Table1[[#This Row],[pledged]]/Table1[[#This Row],[backers_count]],0)</f>
        <v>73.529411764705884</v>
      </c>
      <c r="R3289" s="15">
        <f t="shared" si="102"/>
        <v>42311.750324074077</v>
      </c>
      <c r="S3289" s="15">
        <f t="shared" si="103"/>
        <v>42336.750324074077</v>
      </c>
      <c r="T3289">
        <f>YEAR(Table1[[#This Row],[Date Created Conversion]])</f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8">
        <f>ROUND(Table1[[#This Row],[pledged]]/Table1[[#This Row],[goal]],2)</f>
        <v>1</v>
      </c>
      <c r="Q3290" s="10">
        <f>IFERROR(Table1[[#This Row],[pledged]]/Table1[[#This Row],[backers_count]],0)</f>
        <v>48.437149758454105</v>
      </c>
      <c r="R3290" s="15">
        <f t="shared" si="102"/>
        <v>42505.774479166663</v>
      </c>
      <c r="S3290" s="15">
        <f t="shared" si="103"/>
        <v>42541.958333333328</v>
      </c>
      <c r="T3290">
        <f>YEAR(Table1[[#This Row],[Date Created Conversion]])</f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8">
        <f>ROUND(Table1[[#This Row],[pledged]]/Table1[[#This Row],[goal]],2)</f>
        <v>1.33</v>
      </c>
      <c r="Q3291" s="10">
        <f>IFERROR(Table1[[#This Row],[pledged]]/Table1[[#This Row],[backers_count]],0)</f>
        <v>26.608400000000003</v>
      </c>
      <c r="R3291" s="15">
        <f t="shared" si="102"/>
        <v>42758.368078703701</v>
      </c>
      <c r="S3291" s="15">
        <f t="shared" si="103"/>
        <v>42786.368078703701</v>
      </c>
      <c r="T3291">
        <f>YEAR(Table1[[#This Row],[Date Created Conversion]])</f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8">
        <f>ROUND(Table1[[#This Row],[pledged]]/Table1[[#This Row],[goal]],2)</f>
        <v>1.21</v>
      </c>
      <c r="Q3292" s="10">
        <f>IFERROR(Table1[[#This Row],[pledged]]/Table1[[#This Row],[backers_count]],0)</f>
        <v>33.666666666666664</v>
      </c>
      <c r="R3292" s="15">
        <f t="shared" si="102"/>
        <v>42775.51494212963</v>
      </c>
      <c r="S3292" s="15">
        <f t="shared" si="103"/>
        <v>42805.51494212963</v>
      </c>
      <c r="T3292">
        <f>YEAR(Table1[[#This Row],[Date Created Conversion]])</f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8">
        <f>ROUND(Table1[[#This Row],[pledged]]/Table1[[#This Row],[goal]],2)</f>
        <v>1.1399999999999999</v>
      </c>
      <c r="Q3293" s="10">
        <f>IFERROR(Table1[[#This Row],[pledged]]/Table1[[#This Row],[backers_count]],0)</f>
        <v>40.714285714285715</v>
      </c>
      <c r="R3293" s="15">
        <f t="shared" si="102"/>
        <v>42232.702546296292</v>
      </c>
      <c r="S3293" s="15">
        <f t="shared" si="103"/>
        <v>42264.165972222225</v>
      </c>
      <c r="T3293">
        <f>YEAR(Table1[[#This Row],[Date Created Conversion]])</f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8">
        <f>ROUND(Table1[[#This Row],[pledged]]/Table1[[#This Row],[goal]],2)</f>
        <v>2.86</v>
      </c>
      <c r="Q3294" s="10">
        <f>IFERROR(Table1[[#This Row],[pledged]]/Table1[[#This Row],[backers_count]],0)</f>
        <v>19.266666666666666</v>
      </c>
      <c r="R3294" s="15">
        <f t="shared" si="102"/>
        <v>42282.770231481481</v>
      </c>
      <c r="S3294" s="15">
        <f t="shared" si="103"/>
        <v>42342.811898148153</v>
      </c>
      <c r="T3294">
        <f>YEAR(Table1[[#This Row],[Date Created Conversion]])</f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8">
        <f>ROUND(Table1[[#This Row],[pledged]]/Table1[[#This Row],[goal]],2)</f>
        <v>1.7</v>
      </c>
      <c r="Q3295" s="10">
        <f>IFERROR(Table1[[#This Row],[pledged]]/Table1[[#This Row],[backers_count]],0)</f>
        <v>84.285714285714292</v>
      </c>
      <c r="R3295" s="15">
        <f t="shared" si="102"/>
        <v>42768.425370370373</v>
      </c>
      <c r="S3295" s="15">
        <f t="shared" si="103"/>
        <v>42798.425370370373</v>
      </c>
      <c r="T3295">
        <f>YEAR(Table1[[#This Row],[Date Created Conversion]])</f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8">
        <f>ROUND(Table1[[#This Row],[pledged]]/Table1[[#This Row],[goal]],2)</f>
        <v>1.18</v>
      </c>
      <c r="Q3296" s="10">
        <f>IFERROR(Table1[[#This Row],[pledged]]/Table1[[#This Row],[backers_count]],0)</f>
        <v>29.583333333333332</v>
      </c>
      <c r="R3296" s="15">
        <f t="shared" si="102"/>
        <v>42141.541134259256</v>
      </c>
      <c r="S3296" s="15">
        <f t="shared" si="103"/>
        <v>42171.541134259256</v>
      </c>
      <c r="T3296">
        <f>YEAR(Table1[[#This Row],[Date Created Conversion]])</f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8">
        <f>ROUND(Table1[[#This Row],[pledged]]/Table1[[#This Row],[goal]],2)</f>
        <v>1.03</v>
      </c>
      <c r="Q3297" s="10">
        <f>IFERROR(Table1[[#This Row],[pledged]]/Table1[[#This Row],[backers_count]],0)</f>
        <v>26.667037037037037</v>
      </c>
      <c r="R3297" s="15">
        <f t="shared" si="102"/>
        <v>42609.442465277782</v>
      </c>
      <c r="S3297" s="15">
        <f t="shared" si="103"/>
        <v>42639.442465277782</v>
      </c>
      <c r="T3297">
        <f>YEAR(Table1[[#This Row],[Date Created Conversion]])</f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8">
        <f>ROUND(Table1[[#This Row],[pledged]]/Table1[[#This Row],[goal]],2)</f>
        <v>1.44</v>
      </c>
      <c r="Q3298" s="10">
        <f>IFERROR(Table1[[#This Row],[pledged]]/Table1[[#This Row],[backers_count]],0)</f>
        <v>45.978723404255319</v>
      </c>
      <c r="R3298" s="15">
        <f t="shared" si="102"/>
        <v>42309.756620370375</v>
      </c>
      <c r="S3298" s="15">
        <f t="shared" si="103"/>
        <v>42330.916666666672</v>
      </c>
      <c r="T3298">
        <f>YEAR(Table1[[#This Row],[Date Created Conversion]])</f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8">
        <f>ROUND(Table1[[#This Row],[pledged]]/Table1[[#This Row],[goal]],2)</f>
        <v>1</v>
      </c>
      <c r="Q3299" s="10">
        <f>IFERROR(Table1[[#This Row],[pledged]]/Table1[[#This Row],[backers_count]],0)</f>
        <v>125.09090909090909</v>
      </c>
      <c r="R3299" s="15">
        <f t="shared" si="102"/>
        <v>42193.771481481483</v>
      </c>
      <c r="S3299" s="15">
        <f t="shared" si="103"/>
        <v>42212.957638888889</v>
      </c>
      <c r="T3299">
        <f>YEAR(Table1[[#This Row],[Date Created Conversion]])</f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8">
        <f>ROUND(Table1[[#This Row],[pledged]]/Table1[[#This Row],[goal]],2)</f>
        <v>1.02</v>
      </c>
      <c r="Q3300" s="10">
        <f>IFERROR(Table1[[#This Row],[pledged]]/Table1[[#This Row],[backers_count]],0)</f>
        <v>141.29166666666666</v>
      </c>
      <c r="R3300" s="15">
        <f t="shared" si="102"/>
        <v>42239.957962962959</v>
      </c>
      <c r="S3300" s="15">
        <f t="shared" si="103"/>
        <v>42260</v>
      </c>
      <c r="T3300">
        <f>YEAR(Table1[[#This Row],[Date Created Conversion]])</f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8">
        <f>ROUND(Table1[[#This Row],[pledged]]/Table1[[#This Row],[goal]],2)</f>
        <v>1.1599999999999999</v>
      </c>
      <c r="Q3301" s="10">
        <f>IFERROR(Table1[[#This Row],[pledged]]/Table1[[#This Row],[backers_count]],0)</f>
        <v>55.333333333333336</v>
      </c>
      <c r="R3301" s="15">
        <f t="shared" si="102"/>
        <v>42261.917395833334</v>
      </c>
      <c r="S3301" s="15">
        <f t="shared" si="103"/>
        <v>42291.917395833334</v>
      </c>
      <c r="T3301">
        <f>YEAR(Table1[[#This Row],[Date Created Conversion]])</f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8">
        <f>ROUND(Table1[[#This Row],[pledged]]/Table1[[#This Row],[goal]],2)</f>
        <v>1.36</v>
      </c>
      <c r="Q3302" s="10">
        <f>IFERROR(Table1[[#This Row],[pledged]]/Table1[[#This Row],[backers_count]],0)</f>
        <v>46.420454545454547</v>
      </c>
      <c r="R3302" s="15">
        <f t="shared" si="102"/>
        <v>42102.743773148148</v>
      </c>
      <c r="S3302" s="15">
        <f t="shared" si="103"/>
        <v>42123.743773148148</v>
      </c>
      <c r="T3302">
        <f>YEAR(Table1[[#This Row],[Date Created Conversion]])</f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8">
        <f>ROUND(Table1[[#This Row],[pledged]]/Table1[[#This Row],[goal]],2)</f>
        <v>1.33</v>
      </c>
      <c r="Q3303" s="10">
        <f>IFERROR(Table1[[#This Row],[pledged]]/Table1[[#This Row],[backers_count]],0)</f>
        <v>57.2</v>
      </c>
      <c r="R3303" s="15">
        <f t="shared" si="102"/>
        <v>42538.73583333334</v>
      </c>
      <c r="S3303" s="15">
        <f t="shared" si="103"/>
        <v>42583.290972222225</v>
      </c>
      <c r="T3303">
        <f>YEAR(Table1[[#This Row],[Date Created Conversion]])</f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8">
        <f>ROUND(Table1[[#This Row],[pledged]]/Table1[[#This Row],[goal]],2)</f>
        <v>1.03</v>
      </c>
      <c r="Q3304" s="10">
        <f>IFERROR(Table1[[#This Row],[pledged]]/Table1[[#This Row],[backers_count]],0)</f>
        <v>173.7</v>
      </c>
      <c r="R3304" s="15">
        <f t="shared" si="102"/>
        <v>42681.35157407407</v>
      </c>
      <c r="S3304" s="15">
        <f t="shared" si="103"/>
        <v>42711.35157407407</v>
      </c>
      <c r="T3304">
        <f>YEAR(Table1[[#This Row],[Date Created Conversion]])</f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8">
        <f>ROUND(Table1[[#This Row],[pledged]]/Table1[[#This Row],[goal]],2)</f>
        <v>1.1599999999999999</v>
      </c>
      <c r="Q3305" s="10">
        <f>IFERROR(Table1[[#This Row],[pledged]]/Table1[[#This Row],[backers_count]],0)</f>
        <v>59.6</v>
      </c>
      <c r="R3305" s="15">
        <f t="shared" si="102"/>
        <v>42056.65143518518</v>
      </c>
      <c r="S3305" s="15">
        <f t="shared" si="103"/>
        <v>42091.609768518523</v>
      </c>
      <c r="T3305">
        <f>YEAR(Table1[[#This Row],[Date Created Conversion]])</f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8">
        <f>ROUND(Table1[[#This Row],[pledged]]/Table1[[#This Row],[goal]],2)</f>
        <v>1.05</v>
      </c>
      <c r="Q3306" s="10">
        <f>IFERROR(Table1[[#This Row],[pledged]]/Table1[[#This Row],[backers_count]],0)</f>
        <v>89.585714285714289</v>
      </c>
      <c r="R3306" s="15">
        <f t="shared" si="102"/>
        <v>42696.624444444446</v>
      </c>
      <c r="S3306" s="15">
        <f t="shared" si="103"/>
        <v>42726.624444444446</v>
      </c>
      <c r="T3306">
        <f>YEAR(Table1[[#This Row],[Date Created Conversion]])</f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8">
        <f>ROUND(Table1[[#This Row],[pledged]]/Table1[[#This Row],[goal]],2)</f>
        <v>1.02</v>
      </c>
      <c r="Q3307" s="10">
        <f>IFERROR(Table1[[#This Row],[pledged]]/Table1[[#This Row],[backers_count]],0)</f>
        <v>204.05</v>
      </c>
      <c r="R3307" s="15">
        <f t="shared" si="102"/>
        <v>42186.855879629627</v>
      </c>
      <c r="S3307" s="15">
        <f t="shared" si="103"/>
        <v>42216.855879629627</v>
      </c>
      <c r="T3307">
        <f>YEAR(Table1[[#This Row],[Date Created Conversion]])</f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8">
        <f>ROUND(Table1[[#This Row],[pledged]]/Table1[[#This Row],[goal]],2)</f>
        <v>1.75</v>
      </c>
      <c r="Q3308" s="10">
        <f>IFERROR(Table1[[#This Row],[pledged]]/Table1[[#This Row],[backers_count]],0)</f>
        <v>48.703703703703702</v>
      </c>
      <c r="R3308" s="15">
        <f t="shared" si="102"/>
        <v>42493.219236111108</v>
      </c>
      <c r="S3308" s="15">
        <f t="shared" si="103"/>
        <v>42531.125</v>
      </c>
      <c r="T3308">
        <f>YEAR(Table1[[#This Row],[Date Created Conversion]])</f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8">
        <f>ROUND(Table1[[#This Row],[pledged]]/Table1[[#This Row],[goal]],2)</f>
        <v>1.07</v>
      </c>
      <c r="Q3309" s="10">
        <f>IFERROR(Table1[[#This Row],[pledged]]/Table1[[#This Row],[backers_count]],0)</f>
        <v>53.339999999999996</v>
      </c>
      <c r="R3309" s="15">
        <f t="shared" si="102"/>
        <v>42475.057164351849</v>
      </c>
      <c r="S3309" s="15">
        <f t="shared" si="103"/>
        <v>42505.057164351849</v>
      </c>
      <c r="T3309">
        <f>YEAR(Table1[[#This Row],[Date Created Conversion]])</f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8">
        <f>ROUND(Table1[[#This Row],[pledged]]/Table1[[#This Row],[goal]],2)</f>
        <v>1.22</v>
      </c>
      <c r="Q3310" s="10">
        <f>IFERROR(Table1[[#This Row],[pledged]]/Table1[[#This Row],[backers_count]],0)</f>
        <v>75.087719298245617</v>
      </c>
      <c r="R3310" s="15">
        <f t="shared" si="102"/>
        <v>42452.876909722225</v>
      </c>
      <c r="S3310" s="15">
        <f t="shared" si="103"/>
        <v>42473.876909722225</v>
      </c>
      <c r="T3310">
        <f>YEAR(Table1[[#This Row],[Date Created Conversion]])</f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8">
        <f>ROUND(Table1[[#This Row],[pledged]]/Table1[[#This Row],[goal]],2)</f>
        <v>1.59</v>
      </c>
      <c r="Q3311" s="10">
        <f>IFERROR(Table1[[#This Row],[pledged]]/Table1[[#This Row],[backers_count]],0)</f>
        <v>18</v>
      </c>
      <c r="R3311" s="15">
        <f t="shared" si="102"/>
        <v>42628.650208333333</v>
      </c>
      <c r="S3311" s="15">
        <f t="shared" si="103"/>
        <v>42659.650208333333</v>
      </c>
      <c r="T3311">
        <f>YEAR(Table1[[#This Row],[Date Created Conversion]])</f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8">
        <f>ROUND(Table1[[#This Row],[pledged]]/Table1[[#This Row],[goal]],2)</f>
        <v>1</v>
      </c>
      <c r="Q3312" s="10">
        <f>IFERROR(Table1[[#This Row],[pledged]]/Table1[[#This Row],[backers_count]],0)</f>
        <v>209.83870967741936</v>
      </c>
      <c r="R3312" s="15">
        <f t="shared" si="102"/>
        <v>42253.928530092591</v>
      </c>
      <c r="S3312" s="15">
        <f t="shared" si="103"/>
        <v>42283.928530092591</v>
      </c>
      <c r="T3312">
        <f>YEAR(Table1[[#This Row],[Date Created Conversion]])</f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8">
        <f>ROUND(Table1[[#This Row],[pledged]]/Table1[[#This Row],[goal]],2)</f>
        <v>1.1000000000000001</v>
      </c>
      <c r="Q3313" s="10">
        <f>IFERROR(Table1[[#This Row],[pledged]]/Table1[[#This Row],[backers_count]],0)</f>
        <v>61.022222222222226</v>
      </c>
      <c r="R3313" s="15">
        <f t="shared" si="102"/>
        <v>42264.29178240741</v>
      </c>
      <c r="S3313" s="15">
        <f t="shared" si="103"/>
        <v>42294.29178240741</v>
      </c>
      <c r="T3313">
        <f>YEAR(Table1[[#This Row],[Date Created Conversion]])</f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8">
        <f>ROUND(Table1[[#This Row],[pledged]]/Table1[[#This Row],[goal]],2)</f>
        <v>1</v>
      </c>
      <c r="Q3314" s="10">
        <f>IFERROR(Table1[[#This Row],[pledged]]/Table1[[#This Row],[backers_count]],0)</f>
        <v>61</v>
      </c>
      <c r="R3314" s="15">
        <f t="shared" si="102"/>
        <v>42664.809560185182</v>
      </c>
      <c r="S3314" s="15">
        <f t="shared" si="103"/>
        <v>42685.916666666672</v>
      </c>
      <c r="T3314">
        <f>YEAR(Table1[[#This Row],[Date Created Conversion]])</f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8">
        <f>ROUND(Table1[[#This Row],[pledged]]/Table1[[#This Row],[goal]],2)</f>
        <v>1.1599999999999999</v>
      </c>
      <c r="Q3315" s="10">
        <f>IFERROR(Table1[[#This Row],[pledged]]/Table1[[#This Row],[backers_count]],0)</f>
        <v>80.034482758620683</v>
      </c>
      <c r="R3315" s="15">
        <f t="shared" si="102"/>
        <v>42382.244409722218</v>
      </c>
      <c r="S3315" s="15">
        <f t="shared" si="103"/>
        <v>42396.041666666672</v>
      </c>
      <c r="T3315">
        <f>YEAR(Table1[[#This Row],[Date Created Conversion]])</f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8">
        <f>ROUND(Table1[[#This Row],[pledged]]/Table1[[#This Row],[goal]],2)</f>
        <v>2.11</v>
      </c>
      <c r="Q3316" s="10">
        <f>IFERROR(Table1[[#This Row],[pledged]]/Table1[[#This Row],[backers_count]],0)</f>
        <v>29.068965517241381</v>
      </c>
      <c r="R3316" s="15">
        <f t="shared" si="102"/>
        <v>42105.267488425925</v>
      </c>
      <c r="S3316" s="15">
        <f t="shared" si="103"/>
        <v>42132.836805555555</v>
      </c>
      <c r="T3316">
        <f>YEAR(Table1[[#This Row],[Date Created Conversion]])</f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8">
        <f>ROUND(Table1[[#This Row],[pledged]]/Table1[[#This Row],[goal]],2)</f>
        <v>1.1000000000000001</v>
      </c>
      <c r="Q3317" s="10">
        <f>IFERROR(Table1[[#This Row],[pledged]]/Table1[[#This Row],[backers_count]],0)</f>
        <v>49.438202247191015</v>
      </c>
      <c r="R3317" s="15">
        <f t="shared" si="102"/>
        <v>42466.303715277783</v>
      </c>
      <c r="S3317" s="15">
        <f t="shared" si="103"/>
        <v>42496.303715277783</v>
      </c>
      <c r="T3317">
        <f>YEAR(Table1[[#This Row],[Date Created Conversion]])</f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8">
        <f>ROUND(Table1[[#This Row],[pledged]]/Table1[[#This Row],[goal]],2)</f>
        <v>1</v>
      </c>
      <c r="Q3318" s="10">
        <f>IFERROR(Table1[[#This Row],[pledged]]/Table1[[#This Row],[backers_count]],0)</f>
        <v>93.977440000000001</v>
      </c>
      <c r="R3318" s="15">
        <f t="shared" si="102"/>
        <v>41826.871238425927</v>
      </c>
      <c r="S3318" s="15">
        <f t="shared" si="103"/>
        <v>41859.57916666667</v>
      </c>
      <c r="T3318">
        <f>YEAR(Table1[[#This Row],[Date Created Conversion]])</f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8">
        <f>ROUND(Table1[[#This Row],[pledged]]/Table1[[#This Row],[goal]],2)</f>
        <v>1.06</v>
      </c>
      <c r="Q3319" s="10">
        <f>IFERROR(Table1[[#This Row],[pledged]]/Table1[[#This Row],[backers_count]],0)</f>
        <v>61.944444444444443</v>
      </c>
      <c r="R3319" s="15">
        <f t="shared" si="102"/>
        <v>42499.039629629624</v>
      </c>
      <c r="S3319" s="15">
        <f t="shared" si="103"/>
        <v>42529.039629629624</v>
      </c>
      <c r="T3319">
        <f>YEAR(Table1[[#This Row],[Date Created Conversion]])</f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8">
        <f>ROUND(Table1[[#This Row],[pledged]]/Table1[[#This Row],[goal]],2)</f>
        <v>1.26</v>
      </c>
      <c r="Q3320" s="10">
        <f>IFERROR(Table1[[#This Row],[pledged]]/Table1[[#This Row],[backers_count]],0)</f>
        <v>78.5</v>
      </c>
      <c r="R3320" s="15">
        <f t="shared" si="102"/>
        <v>42431.302002314813</v>
      </c>
      <c r="S3320" s="15">
        <f t="shared" si="103"/>
        <v>42471.104166666672</v>
      </c>
      <c r="T3320">
        <f>YEAR(Table1[[#This Row],[Date Created Conversion]])</f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8">
        <f>ROUND(Table1[[#This Row],[pledged]]/Table1[[#This Row],[goal]],2)</f>
        <v>1.08</v>
      </c>
      <c r="Q3321" s="10">
        <f>IFERROR(Table1[[#This Row],[pledged]]/Table1[[#This Row],[backers_count]],0)</f>
        <v>33.75</v>
      </c>
      <c r="R3321" s="15">
        <f t="shared" si="102"/>
        <v>41990.585486111115</v>
      </c>
      <c r="S3321" s="15">
        <f t="shared" si="103"/>
        <v>42035.585486111115</v>
      </c>
      <c r="T3321">
        <f>YEAR(Table1[[#This Row],[Date Created Conversion]])</f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8">
        <f>ROUND(Table1[[#This Row],[pledged]]/Table1[[#This Row],[goal]],2)</f>
        <v>1.01</v>
      </c>
      <c r="Q3322" s="10">
        <f>IFERROR(Table1[[#This Row],[pledged]]/Table1[[#This Row],[backers_count]],0)</f>
        <v>66.44736842105263</v>
      </c>
      <c r="R3322" s="15">
        <f t="shared" si="102"/>
        <v>42513.045798611114</v>
      </c>
      <c r="S3322" s="15">
        <f t="shared" si="103"/>
        <v>42543.045798611114</v>
      </c>
      <c r="T3322">
        <f>YEAR(Table1[[#This Row],[Date Created Conversion]])</f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8">
        <f>ROUND(Table1[[#This Row],[pledged]]/Table1[[#This Row],[goal]],2)</f>
        <v>1.07</v>
      </c>
      <c r="Q3323" s="10">
        <f>IFERROR(Table1[[#This Row],[pledged]]/Table1[[#This Row],[backers_count]],0)</f>
        <v>35.799999999999997</v>
      </c>
      <c r="R3323" s="15">
        <f t="shared" si="102"/>
        <v>41914.100289351853</v>
      </c>
      <c r="S3323" s="15">
        <f t="shared" si="103"/>
        <v>41928.165972222225</v>
      </c>
      <c r="T3323">
        <f>YEAR(Table1[[#This Row],[Date Created Conversion]])</f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8">
        <f>ROUND(Table1[[#This Row],[pledged]]/Table1[[#This Row],[goal]],2)</f>
        <v>1.02</v>
      </c>
      <c r="Q3324" s="10">
        <f>IFERROR(Table1[[#This Row],[pledged]]/Table1[[#This Row],[backers_count]],0)</f>
        <v>145.65217391304347</v>
      </c>
      <c r="R3324" s="15">
        <f t="shared" si="102"/>
        <v>42521.010370370372</v>
      </c>
      <c r="S3324" s="15">
        <f t="shared" si="103"/>
        <v>42543.163194444445</v>
      </c>
      <c r="T3324">
        <f>YEAR(Table1[[#This Row],[Date Created Conversion]])</f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8">
        <f>ROUND(Table1[[#This Row],[pledged]]/Table1[[#This Row],[goal]],2)</f>
        <v>1.26</v>
      </c>
      <c r="Q3325" s="10">
        <f>IFERROR(Table1[[#This Row],[pledged]]/Table1[[#This Row],[backers_count]],0)</f>
        <v>25.693877551020407</v>
      </c>
      <c r="R3325" s="15">
        <f t="shared" si="102"/>
        <v>42608.36583333333</v>
      </c>
      <c r="S3325" s="15">
        <f t="shared" si="103"/>
        <v>42638.36583333333</v>
      </c>
      <c r="T3325">
        <f>YEAR(Table1[[#This Row],[Date Created Conversion]])</f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8">
        <f>ROUND(Table1[[#This Row],[pledged]]/Table1[[#This Row],[goal]],2)</f>
        <v>1.02</v>
      </c>
      <c r="Q3326" s="10">
        <f>IFERROR(Table1[[#This Row],[pledged]]/Table1[[#This Row],[backers_count]],0)</f>
        <v>152.5</v>
      </c>
      <c r="R3326" s="15">
        <f t="shared" si="102"/>
        <v>42512.58321759259</v>
      </c>
      <c r="S3326" s="15">
        <f t="shared" si="103"/>
        <v>42526.58321759259</v>
      </c>
      <c r="T3326">
        <f>YEAR(Table1[[#This Row],[Date Created Conversion]])</f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8">
        <f>ROUND(Table1[[#This Row],[pledged]]/Table1[[#This Row],[goal]],2)</f>
        <v>1.1299999999999999</v>
      </c>
      <c r="Q3327" s="10">
        <f>IFERROR(Table1[[#This Row],[pledged]]/Table1[[#This Row],[backers_count]],0)</f>
        <v>30</v>
      </c>
      <c r="R3327" s="15">
        <f t="shared" si="102"/>
        <v>42064.785613425927</v>
      </c>
      <c r="S3327" s="15">
        <f t="shared" si="103"/>
        <v>42099.743946759263</v>
      </c>
      <c r="T3327">
        <f>YEAR(Table1[[#This Row],[Date Created Conversion]])</f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8">
        <f>ROUND(Table1[[#This Row],[pledged]]/Table1[[#This Row],[goal]],2)</f>
        <v>1.01</v>
      </c>
      <c r="Q3328" s="10">
        <f>IFERROR(Table1[[#This Row],[pledged]]/Table1[[#This Row],[backers_count]],0)</f>
        <v>142.28070175438597</v>
      </c>
      <c r="R3328" s="15">
        <f t="shared" si="102"/>
        <v>42041.714178240742</v>
      </c>
      <c r="S3328" s="15">
        <f t="shared" si="103"/>
        <v>42071.67251157407</v>
      </c>
      <c r="T3328">
        <f>YEAR(Table1[[#This Row],[Date Created Conversion]])</f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8">
        <f>ROUND(Table1[[#This Row],[pledged]]/Table1[[#This Row],[goal]],2)</f>
        <v>1.01</v>
      </c>
      <c r="Q3329" s="10">
        <f>IFERROR(Table1[[#This Row],[pledged]]/Table1[[#This Row],[backers_count]],0)</f>
        <v>24.545454545454547</v>
      </c>
      <c r="R3329" s="15">
        <f t="shared" si="102"/>
        <v>42468.374606481477</v>
      </c>
      <c r="S3329" s="15">
        <f t="shared" si="103"/>
        <v>42498.374606481477</v>
      </c>
      <c r="T3329">
        <f>YEAR(Table1[[#This Row],[Date Created Conversion]])</f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8">
        <f>ROUND(Table1[[#This Row],[pledged]]/Table1[[#This Row],[goal]],2)</f>
        <v>1.46</v>
      </c>
      <c r="Q3330" s="10">
        <f>IFERROR(Table1[[#This Row],[pledged]]/Table1[[#This Row],[backers_count]],0)</f>
        <v>292.77777777777777</v>
      </c>
      <c r="R3330" s="15">
        <f t="shared" ref="R3330:R3393" si="104">(((J3330/60)/60)/24)+DATE(1970,1,1)</f>
        <v>41822.57503472222</v>
      </c>
      <c r="S3330" s="15">
        <f t="shared" ref="S3330:S3393" si="105">(((I3330/60)/60)/24)+DATE(1970,1,1)</f>
        <v>41825.041666666664</v>
      </c>
      <c r="T3330">
        <f>YEAR(Table1[[#This Row],[Date Created Conversion]])</f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8">
        <f>ROUND(Table1[[#This Row],[pledged]]/Table1[[#This Row],[goal]],2)</f>
        <v>1.17</v>
      </c>
      <c r="Q3331" s="10">
        <f>IFERROR(Table1[[#This Row],[pledged]]/Table1[[#This Row],[backers_count]],0)</f>
        <v>44.92307692307692</v>
      </c>
      <c r="R3331" s="15">
        <f t="shared" si="104"/>
        <v>41837.323009259257</v>
      </c>
      <c r="S3331" s="15">
        <f t="shared" si="105"/>
        <v>41847.958333333336</v>
      </c>
      <c r="T3331">
        <f>YEAR(Table1[[#This Row],[Date Created Conversion]])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8">
        <f>ROUND(Table1[[#This Row],[pledged]]/Table1[[#This Row],[goal]],2)</f>
        <v>1.06</v>
      </c>
      <c r="Q3332" s="10">
        <f>IFERROR(Table1[[#This Row],[pledged]]/Table1[[#This Row],[backers_count]],0)</f>
        <v>23.10144927536232</v>
      </c>
      <c r="R3332" s="15">
        <f t="shared" si="104"/>
        <v>42065.887361111112</v>
      </c>
      <c r="S3332" s="15">
        <f t="shared" si="105"/>
        <v>42095.845694444448</v>
      </c>
      <c r="T3332">
        <f>YEAR(Table1[[#This Row],[Date Created Conversion]])</f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8">
        <f>ROUND(Table1[[#This Row],[pledged]]/Table1[[#This Row],[goal]],2)</f>
        <v>1.05</v>
      </c>
      <c r="Q3333" s="10">
        <f>IFERROR(Table1[[#This Row],[pledged]]/Table1[[#This Row],[backers_count]],0)</f>
        <v>80.400000000000006</v>
      </c>
      <c r="R3333" s="15">
        <f t="shared" si="104"/>
        <v>42248.697754629626</v>
      </c>
      <c r="S3333" s="15">
        <f t="shared" si="105"/>
        <v>42283.697754629626</v>
      </c>
      <c r="T3333">
        <f>YEAR(Table1[[#This Row],[Date Created Conversion]])</f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8">
        <f>ROUND(Table1[[#This Row],[pledged]]/Table1[[#This Row],[goal]],2)</f>
        <v>1</v>
      </c>
      <c r="Q3334" s="10">
        <f>IFERROR(Table1[[#This Row],[pledged]]/Table1[[#This Row],[backers_count]],0)</f>
        <v>72.289156626506028</v>
      </c>
      <c r="R3334" s="15">
        <f t="shared" si="104"/>
        <v>41809.860300925924</v>
      </c>
      <c r="S3334" s="15">
        <f t="shared" si="105"/>
        <v>41839.860300925924</v>
      </c>
      <c r="T3334">
        <f>YEAR(Table1[[#This Row],[Date Created Conversion]])</f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8">
        <f>ROUND(Table1[[#This Row],[pledged]]/Table1[[#This Row],[goal]],2)</f>
        <v>1.05</v>
      </c>
      <c r="Q3335" s="10">
        <f>IFERROR(Table1[[#This Row],[pledged]]/Table1[[#This Row],[backers_count]],0)</f>
        <v>32.972972972972975</v>
      </c>
      <c r="R3335" s="15">
        <f t="shared" si="104"/>
        <v>42148.676851851851</v>
      </c>
      <c r="S3335" s="15">
        <f t="shared" si="105"/>
        <v>42170.676851851851</v>
      </c>
      <c r="T3335">
        <f>YEAR(Table1[[#This Row],[Date Created Conversion]])</f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8">
        <f>ROUND(Table1[[#This Row],[pledged]]/Table1[[#This Row],[goal]],2)</f>
        <v>1.39</v>
      </c>
      <c r="Q3336" s="10">
        <f>IFERROR(Table1[[#This Row],[pledged]]/Table1[[#This Row],[backers_count]],0)</f>
        <v>116.65217391304348</v>
      </c>
      <c r="R3336" s="15">
        <f t="shared" si="104"/>
        <v>42185.521087962959</v>
      </c>
      <c r="S3336" s="15">
        <f t="shared" si="105"/>
        <v>42215.521087962959</v>
      </c>
      <c r="T3336">
        <f>YEAR(Table1[[#This Row],[Date Created Conversion]])</f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8">
        <f>ROUND(Table1[[#This Row],[pledged]]/Table1[[#This Row],[goal]],2)</f>
        <v>1</v>
      </c>
      <c r="Q3337" s="10">
        <f>IFERROR(Table1[[#This Row],[pledged]]/Table1[[#This Row],[backers_count]],0)</f>
        <v>79.61904761904762</v>
      </c>
      <c r="R3337" s="15">
        <f t="shared" si="104"/>
        <v>41827.674143518518</v>
      </c>
      <c r="S3337" s="15">
        <f t="shared" si="105"/>
        <v>41854.958333333336</v>
      </c>
      <c r="T3337">
        <f>YEAR(Table1[[#This Row],[Date Created Conversion]])</f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8">
        <f>ROUND(Table1[[#This Row],[pledged]]/Table1[[#This Row],[goal]],2)</f>
        <v>1</v>
      </c>
      <c r="Q3338" s="10">
        <f>IFERROR(Table1[[#This Row],[pledged]]/Table1[[#This Row],[backers_count]],0)</f>
        <v>27.777777777777779</v>
      </c>
      <c r="R3338" s="15">
        <f t="shared" si="104"/>
        <v>42437.398680555561</v>
      </c>
      <c r="S3338" s="15">
        <f t="shared" si="105"/>
        <v>42465.35701388889</v>
      </c>
      <c r="T3338">
        <f>YEAR(Table1[[#This Row],[Date Created Conversion]])</f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8">
        <f>ROUND(Table1[[#This Row],[pledged]]/Table1[[#This Row],[goal]],2)</f>
        <v>1.1000000000000001</v>
      </c>
      <c r="Q3339" s="10">
        <f>IFERROR(Table1[[#This Row],[pledged]]/Table1[[#This Row],[backers_count]],0)</f>
        <v>81.029411764705884</v>
      </c>
      <c r="R3339" s="15">
        <f t="shared" si="104"/>
        <v>41901.282025462962</v>
      </c>
      <c r="S3339" s="15">
        <f t="shared" si="105"/>
        <v>41922.875</v>
      </c>
      <c r="T3339">
        <f>YEAR(Table1[[#This Row],[Date Created Conversion]])</f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8">
        <f>ROUND(Table1[[#This Row],[pledged]]/Table1[[#This Row],[goal]],2)</f>
        <v>1.02</v>
      </c>
      <c r="Q3340" s="10">
        <f>IFERROR(Table1[[#This Row],[pledged]]/Table1[[#This Row],[backers_count]],0)</f>
        <v>136.84821428571428</v>
      </c>
      <c r="R3340" s="15">
        <f t="shared" si="104"/>
        <v>42769.574999999997</v>
      </c>
      <c r="S3340" s="15">
        <f t="shared" si="105"/>
        <v>42790.574999999997</v>
      </c>
      <c r="T3340">
        <f>YEAR(Table1[[#This Row],[Date Created Conversion]])</f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8">
        <f>ROUND(Table1[[#This Row],[pledged]]/Table1[[#This Row],[goal]],2)</f>
        <v>1.04</v>
      </c>
      <c r="Q3341" s="10">
        <f>IFERROR(Table1[[#This Row],[pledged]]/Table1[[#This Row],[backers_count]],0)</f>
        <v>177.61702127659575</v>
      </c>
      <c r="R3341" s="15">
        <f t="shared" si="104"/>
        <v>42549.665717592594</v>
      </c>
      <c r="S3341" s="15">
        <f t="shared" si="105"/>
        <v>42579.665717592594</v>
      </c>
      <c r="T3341">
        <f>YEAR(Table1[[#This Row],[Date Created Conversion]])</f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8">
        <f>ROUND(Table1[[#This Row],[pledged]]/Table1[[#This Row],[goal]],2)</f>
        <v>1.38</v>
      </c>
      <c r="Q3342" s="10">
        <f>IFERROR(Table1[[#This Row],[pledged]]/Table1[[#This Row],[backers_count]],0)</f>
        <v>109.07894736842105</v>
      </c>
      <c r="R3342" s="15">
        <f t="shared" si="104"/>
        <v>42685.974004629628</v>
      </c>
      <c r="S3342" s="15">
        <f t="shared" si="105"/>
        <v>42710.974004629628</v>
      </c>
      <c r="T3342">
        <f>YEAR(Table1[[#This Row],[Date Created Conversion]])</f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8">
        <f>ROUND(Table1[[#This Row],[pledged]]/Table1[[#This Row],[goal]],2)</f>
        <v>1</v>
      </c>
      <c r="Q3343" s="10">
        <f>IFERROR(Table1[[#This Row],[pledged]]/Table1[[#This Row],[backers_count]],0)</f>
        <v>119.64285714285714</v>
      </c>
      <c r="R3343" s="15">
        <f t="shared" si="104"/>
        <v>42510.798854166671</v>
      </c>
      <c r="S3343" s="15">
        <f t="shared" si="105"/>
        <v>42533.708333333328</v>
      </c>
      <c r="T3343">
        <f>YEAR(Table1[[#This Row],[Date Created Conversion]])</f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8">
        <f>ROUND(Table1[[#This Row],[pledged]]/Table1[[#This Row],[goal]],2)</f>
        <v>1.02</v>
      </c>
      <c r="Q3344" s="10">
        <f>IFERROR(Table1[[#This Row],[pledged]]/Table1[[#This Row],[backers_count]],0)</f>
        <v>78.205128205128204</v>
      </c>
      <c r="R3344" s="15">
        <f t="shared" si="104"/>
        <v>42062.296412037031</v>
      </c>
      <c r="S3344" s="15">
        <f t="shared" si="105"/>
        <v>42095.207638888889</v>
      </c>
      <c r="T3344">
        <f>YEAR(Table1[[#This Row],[Date Created Conversion]])</f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8">
        <f>ROUND(Table1[[#This Row],[pledged]]/Table1[[#This Row],[goal]],2)</f>
        <v>1.71</v>
      </c>
      <c r="Q3345" s="10">
        <f>IFERROR(Table1[[#This Row],[pledged]]/Table1[[#This Row],[backers_count]],0)</f>
        <v>52.173913043478258</v>
      </c>
      <c r="R3345" s="15">
        <f t="shared" si="104"/>
        <v>42452.916481481487</v>
      </c>
      <c r="S3345" s="15">
        <f t="shared" si="105"/>
        <v>42473.554166666669</v>
      </c>
      <c r="T3345">
        <f>YEAR(Table1[[#This Row],[Date Created Conversion]])</f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8">
        <f>ROUND(Table1[[#This Row],[pledged]]/Table1[[#This Row],[goal]],2)</f>
        <v>1.01</v>
      </c>
      <c r="Q3346" s="10">
        <f>IFERROR(Table1[[#This Row],[pledged]]/Table1[[#This Row],[backers_count]],0)</f>
        <v>114.125</v>
      </c>
      <c r="R3346" s="15">
        <f t="shared" si="104"/>
        <v>41851.200150462959</v>
      </c>
      <c r="S3346" s="15">
        <f t="shared" si="105"/>
        <v>41881.200150462959</v>
      </c>
      <c r="T3346">
        <f>YEAR(Table1[[#This Row],[Date Created Conversion]])</f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8">
        <f>ROUND(Table1[[#This Row],[pledged]]/Table1[[#This Row],[goal]],2)</f>
        <v>1.3</v>
      </c>
      <c r="Q3347" s="10">
        <f>IFERROR(Table1[[#This Row],[pledged]]/Table1[[#This Row],[backers_count]],0)</f>
        <v>50</v>
      </c>
      <c r="R3347" s="15">
        <f t="shared" si="104"/>
        <v>42053.106111111112</v>
      </c>
      <c r="S3347" s="15">
        <f t="shared" si="105"/>
        <v>42112.025694444441</v>
      </c>
      <c r="T3347">
        <f>YEAR(Table1[[#This Row],[Date Created Conversion]])</f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8">
        <f>ROUND(Table1[[#This Row],[pledged]]/Table1[[#This Row],[goal]],2)</f>
        <v>1.1000000000000001</v>
      </c>
      <c r="Q3348" s="10">
        <f>IFERROR(Table1[[#This Row],[pledged]]/Table1[[#This Row],[backers_count]],0)</f>
        <v>91.666666666666671</v>
      </c>
      <c r="R3348" s="15">
        <f t="shared" si="104"/>
        <v>42054.024421296301</v>
      </c>
      <c r="S3348" s="15">
        <f t="shared" si="105"/>
        <v>42061.024421296301</v>
      </c>
      <c r="T3348">
        <f>YEAR(Table1[[#This Row],[Date Created Conversion]])</f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8">
        <f>ROUND(Table1[[#This Row],[pledged]]/Table1[[#This Row],[goal]],2)</f>
        <v>1.19</v>
      </c>
      <c r="Q3349" s="10">
        <f>IFERROR(Table1[[#This Row],[pledged]]/Table1[[#This Row],[backers_count]],0)</f>
        <v>108.59090909090909</v>
      </c>
      <c r="R3349" s="15">
        <f t="shared" si="104"/>
        <v>42484.551550925928</v>
      </c>
      <c r="S3349" s="15">
        <f t="shared" si="105"/>
        <v>42498.875</v>
      </c>
      <c r="T3349">
        <f>YEAR(Table1[[#This Row],[Date Created Conversion]])</f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8">
        <f>ROUND(Table1[[#This Row],[pledged]]/Table1[[#This Row],[goal]],2)</f>
        <v>1</v>
      </c>
      <c r="Q3350" s="10">
        <f>IFERROR(Table1[[#This Row],[pledged]]/Table1[[#This Row],[backers_count]],0)</f>
        <v>69.822784810126578</v>
      </c>
      <c r="R3350" s="15">
        <f t="shared" si="104"/>
        <v>42466.558796296296</v>
      </c>
      <c r="S3350" s="15">
        <f t="shared" si="105"/>
        <v>42490.165972222225</v>
      </c>
      <c r="T3350">
        <f>YEAR(Table1[[#This Row],[Date Created Conversion]])</f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8">
        <f>ROUND(Table1[[#This Row],[pledged]]/Table1[[#This Row],[goal]],2)</f>
        <v>1.53</v>
      </c>
      <c r="Q3351" s="10">
        <f>IFERROR(Table1[[#This Row],[pledged]]/Table1[[#This Row],[backers_count]],0)</f>
        <v>109.57142857142857</v>
      </c>
      <c r="R3351" s="15">
        <f t="shared" si="104"/>
        <v>42513.110787037032</v>
      </c>
      <c r="S3351" s="15">
        <f t="shared" si="105"/>
        <v>42534.708333333328</v>
      </c>
      <c r="T3351">
        <f>YEAR(Table1[[#This Row],[Date Created Conversion]])</f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8">
        <f>ROUND(Table1[[#This Row],[pledged]]/Table1[[#This Row],[goal]],2)</f>
        <v>1.04</v>
      </c>
      <c r="Q3352" s="10">
        <f>IFERROR(Table1[[#This Row],[pledged]]/Table1[[#This Row],[backers_count]],0)</f>
        <v>71.666666666666671</v>
      </c>
      <c r="R3352" s="15">
        <f t="shared" si="104"/>
        <v>42302.701516203699</v>
      </c>
      <c r="S3352" s="15">
        <f t="shared" si="105"/>
        <v>42337.958333333328</v>
      </c>
      <c r="T3352">
        <f>YEAR(Table1[[#This Row],[Date Created Conversion]])</f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8">
        <f>ROUND(Table1[[#This Row],[pledged]]/Table1[[#This Row],[goal]],2)</f>
        <v>1.01</v>
      </c>
      <c r="Q3353" s="10">
        <f>IFERROR(Table1[[#This Row],[pledged]]/Table1[[#This Row],[backers_count]],0)</f>
        <v>93.611111111111114</v>
      </c>
      <c r="R3353" s="15">
        <f t="shared" si="104"/>
        <v>41806.395428240743</v>
      </c>
      <c r="S3353" s="15">
        <f t="shared" si="105"/>
        <v>41843.458333333336</v>
      </c>
      <c r="T3353">
        <f>YEAR(Table1[[#This Row],[Date Created Conversion]])</f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8">
        <f>ROUND(Table1[[#This Row],[pledged]]/Table1[[#This Row],[goal]],2)</f>
        <v>1.08</v>
      </c>
      <c r="Q3354" s="10">
        <f>IFERROR(Table1[[#This Row],[pledged]]/Table1[[#This Row],[backers_count]],0)</f>
        <v>76.8</v>
      </c>
      <c r="R3354" s="15">
        <f t="shared" si="104"/>
        <v>42495.992800925931</v>
      </c>
      <c r="S3354" s="15">
        <f t="shared" si="105"/>
        <v>42552.958333333328</v>
      </c>
      <c r="T3354">
        <f>YEAR(Table1[[#This Row],[Date Created Conversion]])</f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8">
        <f>ROUND(Table1[[#This Row],[pledged]]/Table1[[#This Row],[goal]],2)</f>
        <v>3.15</v>
      </c>
      <c r="Q3355" s="10">
        <f>IFERROR(Table1[[#This Row],[pledged]]/Table1[[#This Row],[backers_count]],0)</f>
        <v>35.795454545454547</v>
      </c>
      <c r="R3355" s="15">
        <f t="shared" si="104"/>
        <v>42479.432291666672</v>
      </c>
      <c r="S3355" s="15">
        <f t="shared" si="105"/>
        <v>42492.958333333328</v>
      </c>
      <c r="T3355">
        <f>YEAR(Table1[[#This Row],[Date Created Conversion]])</f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8">
        <f>ROUND(Table1[[#This Row],[pledged]]/Table1[[#This Row],[goal]],2)</f>
        <v>1.02</v>
      </c>
      <c r="Q3356" s="10">
        <f>IFERROR(Table1[[#This Row],[pledged]]/Table1[[#This Row],[backers_count]],0)</f>
        <v>55.6</v>
      </c>
      <c r="R3356" s="15">
        <f t="shared" si="104"/>
        <v>42270.7269212963</v>
      </c>
      <c r="S3356" s="15">
        <f t="shared" si="105"/>
        <v>42306.167361111111</v>
      </c>
      <c r="T3356">
        <f>YEAR(Table1[[#This Row],[Date Created Conversion]])</f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8">
        <f>ROUND(Table1[[#This Row],[pledged]]/Table1[[#This Row],[goal]],2)</f>
        <v>1.26</v>
      </c>
      <c r="Q3357" s="10">
        <f>IFERROR(Table1[[#This Row],[pledged]]/Table1[[#This Row],[backers_count]],0)</f>
        <v>147.33333333333334</v>
      </c>
      <c r="R3357" s="15">
        <f t="shared" si="104"/>
        <v>42489.619525462964</v>
      </c>
      <c r="S3357" s="15">
        <f t="shared" si="105"/>
        <v>42500.470138888893</v>
      </c>
      <c r="T3357">
        <f>YEAR(Table1[[#This Row],[Date Created Conversion]])</f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8">
        <f>ROUND(Table1[[#This Row],[pledged]]/Table1[[#This Row],[goal]],2)</f>
        <v>1.01</v>
      </c>
      <c r="Q3358" s="10">
        <f>IFERROR(Table1[[#This Row],[pledged]]/Table1[[#This Row],[backers_count]],0)</f>
        <v>56.333333333333336</v>
      </c>
      <c r="R3358" s="15">
        <f t="shared" si="104"/>
        <v>42536.815648148149</v>
      </c>
      <c r="S3358" s="15">
        <f t="shared" si="105"/>
        <v>42566.815648148149</v>
      </c>
      <c r="T3358">
        <f>YEAR(Table1[[#This Row],[Date Created Conversion]])</f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8">
        <f>ROUND(Table1[[#This Row],[pledged]]/Table1[[#This Row],[goal]],2)</f>
        <v>1.01</v>
      </c>
      <c r="Q3359" s="10">
        <f>IFERROR(Table1[[#This Row],[pledged]]/Table1[[#This Row],[backers_count]],0)</f>
        <v>96.19047619047619</v>
      </c>
      <c r="R3359" s="15">
        <f t="shared" si="104"/>
        <v>41822.417939814812</v>
      </c>
      <c r="S3359" s="15">
        <f t="shared" si="105"/>
        <v>41852.417939814812</v>
      </c>
      <c r="T3359">
        <f>YEAR(Table1[[#This Row],[Date Created Conversion]])</f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8">
        <f>ROUND(Table1[[#This Row],[pledged]]/Table1[[#This Row],[goal]],2)</f>
        <v>1.03</v>
      </c>
      <c r="Q3360" s="10">
        <f>IFERROR(Table1[[#This Row],[pledged]]/Table1[[#This Row],[backers_count]],0)</f>
        <v>63.574074074074076</v>
      </c>
      <c r="R3360" s="15">
        <f t="shared" si="104"/>
        <v>41932.311099537037</v>
      </c>
      <c r="S3360" s="15">
        <f t="shared" si="105"/>
        <v>41962.352766203709</v>
      </c>
      <c r="T3360">
        <f>YEAR(Table1[[#This Row],[Date Created Conversion]])</f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8">
        <f>ROUND(Table1[[#This Row],[pledged]]/Table1[[#This Row],[goal]],2)</f>
        <v>1.06</v>
      </c>
      <c r="Q3361" s="10">
        <f>IFERROR(Table1[[#This Row],[pledged]]/Table1[[#This Row],[backers_count]],0)</f>
        <v>184.78260869565219</v>
      </c>
      <c r="R3361" s="15">
        <f t="shared" si="104"/>
        <v>42746.057106481487</v>
      </c>
      <c r="S3361" s="15">
        <f t="shared" si="105"/>
        <v>42791.057106481487</v>
      </c>
      <c r="T3361">
        <f>YEAR(Table1[[#This Row],[Date Created Conversion]])</f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8">
        <f>ROUND(Table1[[#This Row],[pledged]]/Table1[[#This Row],[goal]],2)</f>
        <v>1.01</v>
      </c>
      <c r="Q3362" s="10">
        <f>IFERROR(Table1[[#This Row],[pledged]]/Table1[[#This Row],[backers_count]],0)</f>
        <v>126.72222222222223</v>
      </c>
      <c r="R3362" s="15">
        <f t="shared" si="104"/>
        <v>42697.082673611112</v>
      </c>
      <c r="S3362" s="15">
        <f t="shared" si="105"/>
        <v>42718.665972222225</v>
      </c>
      <c r="T3362">
        <f>YEAR(Table1[[#This Row],[Date Created Conversion]])</f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8">
        <f>ROUND(Table1[[#This Row],[pledged]]/Table1[[#This Row],[goal]],2)</f>
        <v>1.1299999999999999</v>
      </c>
      <c r="Q3363" s="10">
        <f>IFERROR(Table1[[#This Row],[pledged]]/Table1[[#This Row],[backers_count]],0)</f>
        <v>83.42647058823529</v>
      </c>
      <c r="R3363" s="15">
        <f t="shared" si="104"/>
        <v>41866.025347222225</v>
      </c>
      <c r="S3363" s="15">
        <f t="shared" si="105"/>
        <v>41883.665972222225</v>
      </c>
      <c r="T3363">
        <f>YEAR(Table1[[#This Row],[Date Created Conversion]])</f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8">
        <f>ROUND(Table1[[#This Row],[pledged]]/Table1[[#This Row],[goal]],2)</f>
        <v>2.1800000000000002</v>
      </c>
      <c r="Q3364" s="10">
        <f>IFERROR(Table1[[#This Row],[pledged]]/Table1[[#This Row],[backers_count]],0)</f>
        <v>54.5</v>
      </c>
      <c r="R3364" s="15">
        <f t="shared" si="104"/>
        <v>42056.091631944444</v>
      </c>
      <c r="S3364" s="15">
        <f t="shared" si="105"/>
        <v>42070.204861111109</v>
      </c>
      <c r="T3364">
        <f>YEAR(Table1[[#This Row],[Date Created Conversion]])</f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8">
        <f>ROUND(Table1[[#This Row],[pledged]]/Table1[[#This Row],[goal]],2)</f>
        <v>1.01</v>
      </c>
      <c r="Q3365" s="10">
        <f>IFERROR(Table1[[#This Row],[pledged]]/Table1[[#This Row],[backers_count]],0)</f>
        <v>302.30769230769232</v>
      </c>
      <c r="R3365" s="15">
        <f t="shared" si="104"/>
        <v>41851.771354166667</v>
      </c>
      <c r="S3365" s="15">
        <f t="shared" si="105"/>
        <v>41870.666666666664</v>
      </c>
      <c r="T3365">
        <f>YEAR(Table1[[#This Row],[Date Created Conversion]])</f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8">
        <f>ROUND(Table1[[#This Row],[pledged]]/Table1[[#This Row],[goal]],2)</f>
        <v>1.06</v>
      </c>
      <c r="Q3366" s="10">
        <f>IFERROR(Table1[[#This Row],[pledged]]/Table1[[#This Row],[backers_count]],0)</f>
        <v>44.138888888888886</v>
      </c>
      <c r="R3366" s="15">
        <f t="shared" si="104"/>
        <v>42422.977418981478</v>
      </c>
      <c r="S3366" s="15">
        <f t="shared" si="105"/>
        <v>42444.875</v>
      </c>
      <c r="T3366">
        <f>YEAR(Table1[[#This Row],[Date Created Conversion]])</f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8">
        <f>ROUND(Table1[[#This Row],[pledged]]/Table1[[#This Row],[goal]],2)</f>
        <v>1.04</v>
      </c>
      <c r="Q3367" s="10">
        <f>IFERROR(Table1[[#This Row],[pledged]]/Table1[[#This Row],[backers_count]],0)</f>
        <v>866.66666666666663</v>
      </c>
      <c r="R3367" s="15">
        <f t="shared" si="104"/>
        <v>42321.101759259262</v>
      </c>
      <c r="S3367" s="15">
        <f t="shared" si="105"/>
        <v>42351.101759259262</v>
      </c>
      <c r="T3367">
        <f>YEAR(Table1[[#This Row],[Date Created Conversion]])</f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8">
        <f>ROUND(Table1[[#This Row],[pledged]]/Table1[[#This Row],[goal]],2)</f>
        <v>2.21</v>
      </c>
      <c r="Q3368" s="10">
        <f>IFERROR(Table1[[#This Row],[pledged]]/Table1[[#This Row],[backers_count]],0)</f>
        <v>61.388888888888886</v>
      </c>
      <c r="R3368" s="15">
        <f t="shared" si="104"/>
        <v>42107.067557870367</v>
      </c>
      <c r="S3368" s="15">
        <f t="shared" si="105"/>
        <v>42137.067557870367</v>
      </c>
      <c r="T3368">
        <f>YEAR(Table1[[#This Row],[Date Created Conversion]])</f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8">
        <f>ROUND(Table1[[#This Row],[pledged]]/Table1[[#This Row],[goal]],2)</f>
        <v>1.19</v>
      </c>
      <c r="Q3369" s="10">
        <f>IFERROR(Table1[[#This Row],[pledged]]/Table1[[#This Row],[backers_count]],0)</f>
        <v>29.666666666666668</v>
      </c>
      <c r="R3369" s="15">
        <f t="shared" si="104"/>
        <v>42192.933958333335</v>
      </c>
      <c r="S3369" s="15">
        <f t="shared" si="105"/>
        <v>42217.933958333335</v>
      </c>
      <c r="T3369">
        <f>YEAR(Table1[[#This Row],[Date Created Conversion]])</f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8">
        <f>ROUND(Table1[[#This Row],[pledged]]/Table1[[#This Row],[goal]],2)</f>
        <v>1.05</v>
      </c>
      <c r="Q3370" s="10">
        <f>IFERROR(Table1[[#This Row],[pledged]]/Table1[[#This Row],[backers_count]],0)</f>
        <v>45.478260869565219</v>
      </c>
      <c r="R3370" s="15">
        <f t="shared" si="104"/>
        <v>41969.199756944443</v>
      </c>
      <c r="S3370" s="15">
        <f t="shared" si="105"/>
        <v>42005.208333333328</v>
      </c>
      <c r="T3370">
        <f>YEAR(Table1[[#This Row],[Date Created Conversion]])</f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8">
        <f>ROUND(Table1[[#This Row],[pledged]]/Table1[[#This Row],[goal]],2)</f>
        <v>1.04</v>
      </c>
      <c r="Q3371" s="10">
        <f>IFERROR(Table1[[#This Row],[pledged]]/Table1[[#This Row],[backers_count]],0)</f>
        <v>96.203703703703709</v>
      </c>
      <c r="R3371" s="15">
        <f t="shared" si="104"/>
        <v>42690.041435185187</v>
      </c>
      <c r="S3371" s="15">
        <f t="shared" si="105"/>
        <v>42750.041435185187</v>
      </c>
      <c r="T3371">
        <f>YEAR(Table1[[#This Row],[Date Created Conversion]])</f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8">
        <f>ROUND(Table1[[#This Row],[pledged]]/Table1[[#This Row],[goal]],2)</f>
        <v>1.18</v>
      </c>
      <c r="Q3372" s="10">
        <f>IFERROR(Table1[[#This Row],[pledged]]/Table1[[#This Row],[backers_count]],0)</f>
        <v>67.92307692307692</v>
      </c>
      <c r="R3372" s="15">
        <f t="shared" si="104"/>
        <v>42690.334317129629</v>
      </c>
      <c r="S3372" s="15">
        <f t="shared" si="105"/>
        <v>42721.333333333328</v>
      </c>
      <c r="T3372">
        <f>YEAR(Table1[[#This Row],[Date Created Conversion]])</f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8">
        <f>ROUND(Table1[[#This Row],[pledged]]/Table1[[#This Row],[goal]],2)</f>
        <v>1.39</v>
      </c>
      <c r="Q3373" s="10">
        <f>IFERROR(Table1[[#This Row],[pledged]]/Table1[[#This Row],[backers_count]],0)</f>
        <v>30.777777777777779</v>
      </c>
      <c r="R3373" s="15">
        <f t="shared" si="104"/>
        <v>42312.874594907407</v>
      </c>
      <c r="S3373" s="15">
        <f t="shared" si="105"/>
        <v>42340.874594907407</v>
      </c>
      <c r="T3373">
        <f>YEAR(Table1[[#This Row],[Date Created Conversion]])</f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8">
        <f>ROUND(Table1[[#This Row],[pledged]]/Table1[[#This Row],[goal]],2)</f>
        <v>1.04</v>
      </c>
      <c r="Q3374" s="10">
        <f>IFERROR(Table1[[#This Row],[pledged]]/Table1[[#This Row],[backers_count]],0)</f>
        <v>38.333333333333336</v>
      </c>
      <c r="R3374" s="15">
        <f t="shared" si="104"/>
        <v>41855.548101851848</v>
      </c>
      <c r="S3374" s="15">
        <f t="shared" si="105"/>
        <v>41876.207638888889</v>
      </c>
      <c r="T3374">
        <f>YEAR(Table1[[#This Row],[Date Created Conversion]])</f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8">
        <f>ROUND(Table1[[#This Row],[pledged]]/Table1[[#This Row],[goal]],2)</f>
        <v>1</v>
      </c>
      <c r="Q3375" s="10">
        <f>IFERROR(Table1[[#This Row],[pledged]]/Table1[[#This Row],[backers_count]],0)</f>
        <v>66.833333333333329</v>
      </c>
      <c r="R3375" s="15">
        <f t="shared" si="104"/>
        <v>42179.854629629626</v>
      </c>
      <c r="S3375" s="15">
        <f t="shared" si="105"/>
        <v>42203.666666666672</v>
      </c>
      <c r="T3375">
        <f>YEAR(Table1[[#This Row],[Date Created Conversion]])</f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8">
        <f>ROUND(Table1[[#This Row],[pledged]]/Table1[[#This Row],[goal]],2)</f>
        <v>1.07</v>
      </c>
      <c r="Q3376" s="10">
        <f>IFERROR(Table1[[#This Row],[pledged]]/Table1[[#This Row],[backers_count]],0)</f>
        <v>71.730769230769226</v>
      </c>
      <c r="R3376" s="15">
        <f t="shared" si="104"/>
        <v>42275.731666666667</v>
      </c>
      <c r="S3376" s="15">
        <f t="shared" si="105"/>
        <v>42305.731666666667</v>
      </c>
      <c r="T3376">
        <f>YEAR(Table1[[#This Row],[Date Created Conversion]])</f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8">
        <f>ROUND(Table1[[#This Row],[pledged]]/Table1[[#This Row],[goal]],2)</f>
        <v>1</v>
      </c>
      <c r="Q3377" s="10">
        <f>IFERROR(Table1[[#This Row],[pledged]]/Table1[[#This Row],[backers_count]],0)</f>
        <v>176.47058823529412</v>
      </c>
      <c r="R3377" s="15">
        <f t="shared" si="104"/>
        <v>41765.610798611109</v>
      </c>
      <c r="S3377" s="15">
        <f t="shared" si="105"/>
        <v>41777.610798611109</v>
      </c>
      <c r="T3377">
        <f>YEAR(Table1[[#This Row],[Date Created Conversion]])</f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8">
        <f>ROUND(Table1[[#This Row],[pledged]]/Table1[[#This Row],[goal]],2)</f>
        <v>1</v>
      </c>
      <c r="Q3378" s="10">
        <f>IFERROR(Table1[[#This Row],[pledged]]/Table1[[#This Row],[backers_count]],0)</f>
        <v>421.10526315789474</v>
      </c>
      <c r="R3378" s="15">
        <f t="shared" si="104"/>
        <v>42059.701319444444</v>
      </c>
      <c r="S3378" s="15">
        <f t="shared" si="105"/>
        <v>42119.659652777773</v>
      </c>
      <c r="T3378">
        <f>YEAR(Table1[[#This Row],[Date Created Conversion]])</f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8">
        <f>ROUND(Table1[[#This Row],[pledged]]/Table1[[#This Row],[goal]],2)</f>
        <v>1.01</v>
      </c>
      <c r="Q3379" s="10">
        <f>IFERROR(Table1[[#This Row],[pledged]]/Table1[[#This Row],[backers_count]],0)</f>
        <v>104.98701298701299</v>
      </c>
      <c r="R3379" s="15">
        <f t="shared" si="104"/>
        <v>42053.732627314821</v>
      </c>
      <c r="S3379" s="15">
        <f t="shared" si="105"/>
        <v>42083.705555555556</v>
      </c>
      <c r="T3379">
        <f>YEAR(Table1[[#This Row],[Date Created Conversion]])</f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8">
        <f>ROUND(Table1[[#This Row],[pledged]]/Table1[[#This Row],[goal]],2)</f>
        <v>1.08</v>
      </c>
      <c r="Q3380" s="10">
        <f>IFERROR(Table1[[#This Row],[pledged]]/Table1[[#This Row],[backers_count]],0)</f>
        <v>28.19047619047619</v>
      </c>
      <c r="R3380" s="15">
        <f t="shared" si="104"/>
        <v>41858.355393518519</v>
      </c>
      <c r="S3380" s="15">
        <f t="shared" si="105"/>
        <v>41882.547222222223</v>
      </c>
      <c r="T3380">
        <f>YEAR(Table1[[#This Row],[Date Created Conversion]])</f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8">
        <f>ROUND(Table1[[#This Row],[pledged]]/Table1[[#This Row],[goal]],2)</f>
        <v>1.04</v>
      </c>
      <c r="Q3381" s="10">
        <f>IFERROR(Table1[[#This Row],[pledged]]/Table1[[#This Row],[backers_count]],0)</f>
        <v>54.55263157894737</v>
      </c>
      <c r="R3381" s="15">
        <f t="shared" si="104"/>
        <v>42225.513888888891</v>
      </c>
      <c r="S3381" s="15">
        <f t="shared" si="105"/>
        <v>42242.958333333328</v>
      </c>
      <c r="T3381">
        <f>YEAR(Table1[[#This Row],[Date Created Conversion]])</f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8">
        <f>ROUND(Table1[[#This Row],[pledged]]/Table1[[#This Row],[goal]],2)</f>
        <v>1.04</v>
      </c>
      <c r="Q3382" s="10">
        <f>IFERROR(Table1[[#This Row],[pledged]]/Table1[[#This Row],[backers_count]],0)</f>
        <v>111.89285714285714</v>
      </c>
      <c r="R3382" s="15">
        <f t="shared" si="104"/>
        <v>41937.95344907407</v>
      </c>
      <c r="S3382" s="15">
        <f t="shared" si="105"/>
        <v>41972.995115740734</v>
      </c>
      <c r="T3382">
        <f>YEAR(Table1[[#This Row],[Date Created Conversion]])</f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8">
        <f>ROUND(Table1[[#This Row],[pledged]]/Table1[[#This Row],[goal]],2)</f>
        <v>1.02</v>
      </c>
      <c r="Q3383" s="10">
        <f>IFERROR(Table1[[#This Row],[pledged]]/Table1[[#This Row],[backers_count]],0)</f>
        <v>85.208333333333329</v>
      </c>
      <c r="R3383" s="15">
        <f t="shared" si="104"/>
        <v>42044.184988425928</v>
      </c>
      <c r="S3383" s="15">
        <f t="shared" si="105"/>
        <v>42074.143321759257</v>
      </c>
      <c r="T3383">
        <f>YEAR(Table1[[#This Row],[Date Created Conversion]])</f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8">
        <f>ROUND(Table1[[#This Row],[pledged]]/Table1[[#This Row],[goal]],2)</f>
        <v>1.01</v>
      </c>
      <c r="Q3384" s="10">
        <f>IFERROR(Table1[[#This Row],[pledged]]/Table1[[#This Row],[backers_count]],0)</f>
        <v>76.652173913043484</v>
      </c>
      <c r="R3384" s="15">
        <f t="shared" si="104"/>
        <v>42559.431203703702</v>
      </c>
      <c r="S3384" s="15">
        <f t="shared" si="105"/>
        <v>42583.957638888889</v>
      </c>
      <c r="T3384">
        <f>YEAR(Table1[[#This Row],[Date Created Conversion]])</f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8">
        <f>ROUND(Table1[[#This Row],[pledged]]/Table1[[#This Row],[goal]],2)</f>
        <v>1.1200000000000001</v>
      </c>
      <c r="Q3385" s="10">
        <f>IFERROR(Table1[[#This Row],[pledged]]/Table1[[#This Row],[backers_count]],0)</f>
        <v>65.166666666666671</v>
      </c>
      <c r="R3385" s="15">
        <f t="shared" si="104"/>
        <v>42524.782638888893</v>
      </c>
      <c r="S3385" s="15">
        <f t="shared" si="105"/>
        <v>42544.782638888893</v>
      </c>
      <c r="T3385">
        <f>YEAR(Table1[[#This Row],[Date Created Conversion]])</f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8">
        <f>ROUND(Table1[[#This Row],[pledged]]/Table1[[#This Row],[goal]],2)</f>
        <v>1</v>
      </c>
      <c r="Q3386" s="10">
        <f>IFERROR(Table1[[#This Row],[pledged]]/Table1[[#This Row],[backers_count]],0)</f>
        <v>93.760312499999998</v>
      </c>
      <c r="R3386" s="15">
        <f t="shared" si="104"/>
        <v>42292.087592592594</v>
      </c>
      <c r="S3386" s="15">
        <f t="shared" si="105"/>
        <v>42329.125</v>
      </c>
      <c r="T3386">
        <f>YEAR(Table1[[#This Row],[Date Created Conversion]])</f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8">
        <f>ROUND(Table1[[#This Row],[pledged]]/Table1[[#This Row],[goal]],2)</f>
        <v>1</v>
      </c>
      <c r="Q3387" s="10">
        <f>IFERROR(Table1[[#This Row],[pledged]]/Table1[[#This Row],[backers_count]],0)</f>
        <v>133.33333333333334</v>
      </c>
      <c r="R3387" s="15">
        <f t="shared" si="104"/>
        <v>41953.8675</v>
      </c>
      <c r="S3387" s="15">
        <f t="shared" si="105"/>
        <v>41983.8675</v>
      </c>
      <c r="T3387">
        <f>YEAR(Table1[[#This Row],[Date Created Conversion]])</f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8">
        <f>ROUND(Table1[[#This Row],[pledged]]/Table1[[#This Row],[goal]],2)</f>
        <v>1.05</v>
      </c>
      <c r="Q3388" s="10">
        <f>IFERROR(Table1[[#This Row],[pledged]]/Table1[[#This Row],[backers_count]],0)</f>
        <v>51.219512195121951</v>
      </c>
      <c r="R3388" s="15">
        <f t="shared" si="104"/>
        <v>41946.644745370373</v>
      </c>
      <c r="S3388" s="15">
        <f t="shared" si="105"/>
        <v>41976.644745370373</v>
      </c>
      <c r="T3388">
        <f>YEAR(Table1[[#This Row],[Date Created Conversion]])</f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8">
        <f>ROUND(Table1[[#This Row],[pledged]]/Table1[[#This Row],[goal]],2)</f>
        <v>1.17</v>
      </c>
      <c r="Q3389" s="10">
        <f>IFERROR(Table1[[#This Row],[pledged]]/Table1[[#This Row],[backers_count]],0)</f>
        <v>100.17142857142858</v>
      </c>
      <c r="R3389" s="15">
        <f t="shared" si="104"/>
        <v>41947.762592592589</v>
      </c>
      <c r="S3389" s="15">
        <f t="shared" si="105"/>
        <v>41987.762592592597</v>
      </c>
      <c r="T3389">
        <f>YEAR(Table1[[#This Row],[Date Created Conversion]])</f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8">
        <f>ROUND(Table1[[#This Row],[pledged]]/Table1[[#This Row],[goal]],2)</f>
        <v>1.04</v>
      </c>
      <c r="Q3390" s="10">
        <f>IFERROR(Table1[[#This Row],[pledged]]/Table1[[#This Row],[backers_count]],0)</f>
        <v>34.6</v>
      </c>
      <c r="R3390" s="15">
        <f t="shared" si="104"/>
        <v>42143.461122685185</v>
      </c>
      <c r="S3390" s="15">
        <f t="shared" si="105"/>
        <v>42173.461122685185</v>
      </c>
      <c r="T3390">
        <f>YEAR(Table1[[#This Row],[Date Created Conversion]])</f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8">
        <f>ROUND(Table1[[#This Row],[pledged]]/Table1[[#This Row],[goal]],2)</f>
        <v>1.1499999999999999</v>
      </c>
      <c r="Q3391" s="10">
        <f>IFERROR(Table1[[#This Row],[pledged]]/Table1[[#This Row],[backers_count]],0)</f>
        <v>184.67741935483872</v>
      </c>
      <c r="R3391" s="15">
        <f t="shared" si="104"/>
        <v>42494.563449074078</v>
      </c>
      <c r="S3391" s="15">
        <f t="shared" si="105"/>
        <v>42524.563449074078</v>
      </c>
      <c r="T3391">
        <f>YEAR(Table1[[#This Row],[Date Created Conversion]])</f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8">
        <f>ROUND(Table1[[#This Row],[pledged]]/Table1[[#This Row],[goal]],2)</f>
        <v>1.02</v>
      </c>
      <c r="Q3392" s="10">
        <f>IFERROR(Table1[[#This Row],[pledged]]/Table1[[#This Row],[backers_count]],0)</f>
        <v>69.818181818181813</v>
      </c>
      <c r="R3392" s="15">
        <f t="shared" si="104"/>
        <v>41815.774826388886</v>
      </c>
      <c r="S3392" s="15">
        <f t="shared" si="105"/>
        <v>41830.774826388886</v>
      </c>
      <c r="T3392">
        <f>YEAR(Table1[[#This Row],[Date Created Conversion]])</f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8">
        <f>ROUND(Table1[[#This Row],[pledged]]/Table1[[#This Row],[goal]],2)</f>
        <v>2.23</v>
      </c>
      <c r="Q3393" s="10">
        <f>IFERROR(Table1[[#This Row],[pledged]]/Table1[[#This Row],[backers_count]],0)</f>
        <v>61.944444444444443</v>
      </c>
      <c r="R3393" s="15">
        <f t="shared" si="104"/>
        <v>41830.545694444445</v>
      </c>
      <c r="S3393" s="15">
        <f t="shared" si="105"/>
        <v>41859.936111111114</v>
      </c>
      <c r="T3393">
        <f>YEAR(Table1[[#This Row],[Date Created Conversion]])</f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8">
        <f>ROUND(Table1[[#This Row],[pledged]]/Table1[[#This Row],[goal]],2)</f>
        <v>1</v>
      </c>
      <c r="Q3394" s="10">
        <f>IFERROR(Table1[[#This Row],[pledged]]/Table1[[#This Row],[backers_count]],0)</f>
        <v>41.666666666666664</v>
      </c>
      <c r="R3394" s="15">
        <f t="shared" ref="R3394:R3457" si="106">(((J3394/60)/60)/24)+DATE(1970,1,1)</f>
        <v>42446.845543981486</v>
      </c>
      <c r="S3394" s="15">
        <f t="shared" ref="S3394:S3457" si="107">(((I3394/60)/60)/24)+DATE(1970,1,1)</f>
        <v>42496.845543981486</v>
      </c>
      <c r="T3394">
        <f>YEAR(Table1[[#This Row],[Date Created Conversion]])</f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8">
        <f>ROUND(Table1[[#This Row],[pledged]]/Table1[[#This Row],[goal]],2)</f>
        <v>1.06</v>
      </c>
      <c r="Q3395" s="10">
        <f>IFERROR(Table1[[#This Row],[pledged]]/Table1[[#This Row],[backers_count]],0)</f>
        <v>36.06818181818182</v>
      </c>
      <c r="R3395" s="15">
        <f t="shared" si="106"/>
        <v>41923.921643518523</v>
      </c>
      <c r="S3395" s="15">
        <f t="shared" si="107"/>
        <v>41949.031944444447</v>
      </c>
      <c r="T3395">
        <f>YEAR(Table1[[#This Row],[Date Created Conversion]])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8">
        <f>ROUND(Table1[[#This Row],[pledged]]/Table1[[#This Row],[goal]],2)</f>
        <v>1.42</v>
      </c>
      <c r="Q3396" s="10">
        <f>IFERROR(Table1[[#This Row],[pledged]]/Table1[[#This Row],[backers_count]],0)</f>
        <v>29</v>
      </c>
      <c r="R3396" s="15">
        <f t="shared" si="106"/>
        <v>41817.59542824074</v>
      </c>
      <c r="S3396" s="15">
        <f t="shared" si="107"/>
        <v>41847.59542824074</v>
      </c>
      <c r="T3396">
        <f>YEAR(Table1[[#This Row],[Date Created Conversion]])</f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8">
        <f>ROUND(Table1[[#This Row],[pledged]]/Table1[[#This Row],[goal]],2)</f>
        <v>1.84</v>
      </c>
      <c r="Q3397" s="10">
        <f>IFERROR(Table1[[#This Row],[pledged]]/Table1[[#This Row],[backers_count]],0)</f>
        <v>24.210526315789473</v>
      </c>
      <c r="R3397" s="15">
        <f t="shared" si="106"/>
        <v>42140.712314814817</v>
      </c>
      <c r="S3397" s="15">
        <f t="shared" si="107"/>
        <v>42154.756944444445</v>
      </c>
      <c r="T3397">
        <f>YEAR(Table1[[#This Row],[Date Created Conversion]])</f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8">
        <f>ROUND(Table1[[#This Row],[pledged]]/Table1[[#This Row],[goal]],2)</f>
        <v>1.04</v>
      </c>
      <c r="Q3398" s="10">
        <f>IFERROR(Table1[[#This Row],[pledged]]/Table1[[#This Row],[backers_count]],0)</f>
        <v>55.892857142857146</v>
      </c>
      <c r="R3398" s="15">
        <f t="shared" si="106"/>
        <v>41764.44663194444</v>
      </c>
      <c r="S3398" s="15">
        <f t="shared" si="107"/>
        <v>41791.165972222225</v>
      </c>
      <c r="T3398">
        <f>YEAR(Table1[[#This Row],[Date Created Conversion]])</f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8">
        <f>ROUND(Table1[[#This Row],[pledged]]/Table1[[#This Row],[goal]],2)</f>
        <v>1.1200000000000001</v>
      </c>
      <c r="Q3399" s="10">
        <f>IFERROR(Table1[[#This Row],[pledged]]/Table1[[#This Row],[backers_count]],0)</f>
        <v>11.666666666666666</v>
      </c>
      <c r="R3399" s="15">
        <f t="shared" si="106"/>
        <v>42378.478344907402</v>
      </c>
      <c r="S3399" s="15">
        <f t="shared" si="107"/>
        <v>42418.916666666672</v>
      </c>
      <c r="T3399">
        <f>YEAR(Table1[[#This Row],[Date Created Conversion]])</f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8">
        <f>ROUND(Table1[[#This Row],[pledged]]/Table1[[#This Row],[goal]],2)</f>
        <v>1.1100000000000001</v>
      </c>
      <c r="Q3400" s="10">
        <f>IFERROR(Table1[[#This Row],[pledged]]/Table1[[#This Row],[backers_count]],0)</f>
        <v>68.353846153846149</v>
      </c>
      <c r="R3400" s="15">
        <f t="shared" si="106"/>
        <v>41941.75203703704</v>
      </c>
      <c r="S3400" s="15">
        <f t="shared" si="107"/>
        <v>41964.708333333328</v>
      </c>
      <c r="T3400">
        <f>YEAR(Table1[[#This Row],[Date Created Conversion]])</f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8">
        <f>ROUND(Table1[[#This Row],[pledged]]/Table1[[#This Row],[goal]],2)</f>
        <v>1.04</v>
      </c>
      <c r="Q3401" s="10">
        <f>IFERROR(Table1[[#This Row],[pledged]]/Table1[[#This Row],[backers_count]],0)</f>
        <v>27.065217391304348</v>
      </c>
      <c r="R3401" s="15">
        <f t="shared" si="106"/>
        <v>42026.920428240745</v>
      </c>
      <c r="S3401" s="15">
        <f t="shared" si="107"/>
        <v>42056.920428240745</v>
      </c>
      <c r="T3401">
        <f>YEAR(Table1[[#This Row],[Date Created Conversion]])</f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8">
        <f>ROUND(Table1[[#This Row],[pledged]]/Table1[[#This Row],[goal]],2)</f>
        <v>1</v>
      </c>
      <c r="Q3402" s="10">
        <f>IFERROR(Table1[[#This Row],[pledged]]/Table1[[#This Row],[backers_count]],0)</f>
        <v>118.12941176470588</v>
      </c>
      <c r="R3402" s="15">
        <f t="shared" si="106"/>
        <v>41834.953865740739</v>
      </c>
      <c r="S3402" s="15">
        <f t="shared" si="107"/>
        <v>41879.953865740739</v>
      </c>
      <c r="T3402">
        <f>YEAR(Table1[[#This Row],[Date Created Conversion]])</f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8">
        <f>ROUND(Table1[[#This Row],[pledged]]/Table1[[#This Row],[goal]],2)</f>
        <v>1.02</v>
      </c>
      <c r="Q3403" s="10">
        <f>IFERROR(Table1[[#This Row],[pledged]]/Table1[[#This Row],[backers_count]],0)</f>
        <v>44.757575757575758</v>
      </c>
      <c r="R3403" s="15">
        <f t="shared" si="106"/>
        <v>42193.723912037036</v>
      </c>
      <c r="S3403" s="15">
        <f t="shared" si="107"/>
        <v>42223.723912037036</v>
      </c>
      <c r="T3403">
        <f>YEAR(Table1[[#This Row],[Date Created Conversion]])</f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8">
        <f>ROUND(Table1[[#This Row],[pledged]]/Table1[[#This Row],[goal]],2)</f>
        <v>1.1000000000000001</v>
      </c>
      <c r="Q3404" s="10">
        <f>IFERROR(Table1[[#This Row],[pledged]]/Table1[[#This Row],[backers_count]],0)</f>
        <v>99.787878787878782</v>
      </c>
      <c r="R3404" s="15">
        <f t="shared" si="106"/>
        <v>42290.61855324074</v>
      </c>
      <c r="S3404" s="15">
        <f t="shared" si="107"/>
        <v>42320.104861111111</v>
      </c>
      <c r="T3404">
        <f>YEAR(Table1[[#This Row],[Date Created Conversion]])</f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8">
        <f>ROUND(Table1[[#This Row],[pledged]]/Table1[[#This Row],[goal]],2)</f>
        <v>1</v>
      </c>
      <c r="Q3405" s="10">
        <f>IFERROR(Table1[[#This Row],[pledged]]/Table1[[#This Row],[backers_count]],0)</f>
        <v>117.64705882352941</v>
      </c>
      <c r="R3405" s="15">
        <f t="shared" si="106"/>
        <v>42150.462083333332</v>
      </c>
      <c r="S3405" s="15">
        <f t="shared" si="107"/>
        <v>42180.462083333332</v>
      </c>
      <c r="T3405">
        <f>YEAR(Table1[[#This Row],[Date Created Conversion]])</f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8">
        <f>ROUND(Table1[[#This Row],[pledged]]/Table1[[#This Row],[goal]],2)</f>
        <v>1.22</v>
      </c>
      <c r="Q3406" s="10">
        <f>IFERROR(Table1[[#This Row],[pledged]]/Table1[[#This Row],[backers_count]],0)</f>
        <v>203.33333333333334</v>
      </c>
      <c r="R3406" s="15">
        <f t="shared" si="106"/>
        <v>42152.503495370373</v>
      </c>
      <c r="S3406" s="15">
        <f t="shared" si="107"/>
        <v>42172.503495370373</v>
      </c>
      <c r="T3406">
        <f>YEAR(Table1[[#This Row],[Date Created Conversion]])</f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8">
        <f>ROUND(Table1[[#This Row],[pledged]]/Table1[[#This Row],[goal]],2)</f>
        <v>1.38</v>
      </c>
      <c r="Q3407" s="10">
        <f>IFERROR(Table1[[#This Row],[pledged]]/Table1[[#This Row],[backers_count]],0)</f>
        <v>28.323529411764707</v>
      </c>
      <c r="R3407" s="15">
        <f t="shared" si="106"/>
        <v>42410.017199074078</v>
      </c>
      <c r="S3407" s="15">
        <f t="shared" si="107"/>
        <v>42430.999305555553</v>
      </c>
      <c r="T3407">
        <f>YEAR(Table1[[#This Row],[Date Created Conversion]])</f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8">
        <f>ROUND(Table1[[#This Row],[pledged]]/Table1[[#This Row],[goal]],2)</f>
        <v>1</v>
      </c>
      <c r="Q3408" s="10">
        <f>IFERROR(Table1[[#This Row],[pledged]]/Table1[[#This Row],[backers_count]],0)</f>
        <v>110.23076923076923</v>
      </c>
      <c r="R3408" s="15">
        <f t="shared" si="106"/>
        <v>41791.492777777778</v>
      </c>
      <c r="S3408" s="15">
        <f t="shared" si="107"/>
        <v>41836.492777777778</v>
      </c>
      <c r="T3408">
        <f>YEAR(Table1[[#This Row],[Date Created Conversion]])</f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8">
        <f>ROUND(Table1[[#This Row],[pledged]]/Table1[[#This Row],[goal]],2)</f>
        <v>1.07</v>
      </c>
      <c r="Q3409" s="10">
        <f>IFERROR(Table1[[#This Row],[pledged]]/Table1[[#This Row],[backers_count]],0)</f>
        <v>31.970149253731343</v>
      </c>
      <c r="R3409" s="15">
        <f t="shared" si="106"/>
        <v>41796.422326388885</v>
      </c>
      <c r="S3409" s="15">
        <f t="shared" si="107"/>
        <v>41826.422326388885</v>
      </c>
      <c r="T3409">
        <f>YEAR(Table1[[#This Row],[Date Created Conversion]])</f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8">
        <f>ROUND(Table1[[#This Row],[pledged]]/Table1[[#This Row],[goal]],2)</f>
        <v>2.11</v>
      </c>
      <c r="Q3410" s="10">
        <f>IFERROR(Table1[[#This Row],[pledged]]/Table1[[#This Row],[backers_count]],0)</f>
        <v>58.611111111111114</v>
      </c>
      <c r="R3410" s="15">
        <f t="shared" si="106"/>
        <v>41808.991944444446</v>
      </c>
      <c r="S3410" s="15">
        <f t="shared" si="107"/>
        <v>41838.991944444446</v>
      </c>
      <c r="T3410">
        <f>YEAR(Table1[[#This Row],[Date Created Conversion]])</f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8">
        <f>ROUND(Table1[[#This Row],[pledged]]/Table1[[#This Row],[goal]],2)</f>
        <v>1.24</v>
      </c>
      <c r="Q3411" s="10">
        <f>IFERROR(Table1[[#This Row],[pledged]]/Table1[[#This Row],[backers_count]],0)</f>
        <v>29.428571428571427</v>
      </c>
      <c r="R3411" s="15">
        <f t="shared" si="106"/>
        <v>42544.814328703709</v>
      </c>
      <c r="S3411" s="15">
        <f t="shared" si="107"/>
        <v>42582.873611111107</v>
      </c>
      <c r="T3411">
        <f>YEAR(Table1[[#This Row],[Date Created Conversion]])</f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8">
        <f>ROUND(Table1[[#This Row],[pledged]]/Table1[[#This Row],[goal]],2)</f>
        <v>1.0900000000000001</v>
      </c>
      <c r="Q3412" s="10">
        <f>IFERROR(Table1[[#This Row],[pledged]]/Table1[[#This Row],[backers_count]],0)</f>
        <v>81.375</v>
      </c>
      <c r="R3412" s="15">
        <f t="shared" si="106"/>
        <v>42500.041550925926</v>
      </c>
      <c r="S3412" s="15">
        <f t="shared" si="107"/>
        <v>42527.291666666672</v>
      </c>
      <c r="T3412">
        <f>YEAR(Table1[[#This Row],[Date Created Conversion]])</f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8">
        <f>ROUND(Table1[[#This Row],[pledged]]/Table1[[#This Row],[goal]],2)</f>
        <v>1.04</v>
      </c>
      <c r="Q3413" s="10">
        <f>IFERROR(Table1[[#This Row],[pledged]]/Table1[[#This Row],[backers_count]],0)</f>
        <v>199.16666666666666</v>
      </c>
      <c r="R3413" s="15">
        <f t="shared" si="106"/>
        <v>42265.022824074069</v>
      </c>
      <c r="S3413" s="15">
        <f t="shared" si="107"/>
        <v>42285.022824074069</v>
      </c>
      <c r="T3413">
        <f>YEAR(Table1[[#This Row],[Date Created Conversion]])</f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8">
        <f>ROUND(Table1[[#This Row],[pledged]]/Table1[[#This Row],[goal]],2)</f>
        <v>1</v>
      </c>
      <c r="Q3414" s="10">
        <f>IFERROR(Table1[[#This Row],[pledged]]/Table1[[#This Row],[backers_count]],0)</f>
        <v>115.38461538461539</v>
      </c>
      <c r="R3414" s="15">
        <f t="shared" si="106"/>
        <v>41879.959050925929</v>
      </c>
      <c r="S3414" s="15">
        <f t="shared" si="107"/>
        <v>41909.959050925929</v>
      </c>
      <c r="T3414">
        <f>YEAR(Table1[[#This Row],[Date Created Conversion]])</f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8">
        <f>ROUND(Table1[[#This Row],[pledged]]/Table1[[#This Row],[goal]],2)</f>
        <v>1.3</v>
      </c>
      <c r="Q3415" s="10">
        <f>IFERROR(Table1[[#This Row],[pledged]]/Table1[[#This Row],[backers_count]],0)</f>
        <v>46.428571428571431</v>
      </c>
      <c r="R3415" s="15">
        <f t="shared" si="106"/>
        <v>42053.733078703706</v>
      </c>
      <c r="S3415" s="15">
        <f t="shared" si="107"/>
        <v>42063.207638888889</v>
      </c>
      <c r="T3415">
        <f>YEAR(Table1[[#This Row],[Date Created Conversion]])</f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8">
        <f>ROUND(Table1[[#This Row],[pledged]]/Table1[[#This Row],[goal]],2)</f>
        <v>1.04</v>
      </c>
      <c r="Q3416" s="10">
        <f>IFERROR(Table1[[#This Row],[pledged]]/Table1[[#This Row],[backers_count]],0)</f>
        <v>70.568181818181813</v>
      </c>
      <c r="R3416" s="15">
        <f t="shared" si="106"/>
        <v>42675.832465277781</v>
      </c>
      <c r="S3416" s="15">
        <f t="shared" si="107"/>
        <v>42705.332638888889</v>
      </c>
      <c r="T3416">
        <f>YEAR(Table1[[#This Row],[Date Created Conversion]])</f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8">
        <f>ROUND(Table1[[#This Row],[pledged]]/Table1[[#This Row],[goal]],2)</f>
        <v>1</v>
      </c>
      <c r="Q3417" s="10">
        <f>IFERROR(Table1[[#This Row],[pledged]]/Table1[[#This Row],[backers_count]],0)</f>
        <v>22.222222222222221</v>
      </c>
      <c r="R3417" s="15">
        <f t="shared" si="106"/>
        <v>42467.144166666665</v>
      </c>
      <c r="S3417" s="15">
        <f t="shared" si="107"/>
        <v>42477.979166666672</v>
      </c>
      <c r="T3417">
        <f>YEAR(Table1[[#This Row],[Date Created Conversion]])</f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8">
        <f>ROUND(Table1[[#This Row],[pledged]]/Table1[[#This Row],[goal]],2)</f>
        <v>1.2</v>
      </c>
      <c r="Q3418" s="10">
        <f>IFERROR(Table1[[#This Row],[pledged]]/Table1[[#This Row],[backers_count]],0)</f>
        <v>159.46666666666667</v>
      </c>
      <c r="R3418" s="15">
        <f t="shared" si="106"/>
        <v>42089.412557870368</v>
      </c>
      <c r="S3418" s="15">
        <f t="shared" si="107"/>
        <v>42117.770833333328</v>
      </c>
      <c r="T3418">
        <f>YEAR(Table1[[#This Row],[Date Created Conversion]])</f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8">
        <f>ROUND(Table1[[#This Row],[pledged]]/Table1[[#This Row],[goal]],2)</f>
        <v>1</v>
      </c>
      <c r="Q3419" s="10">
        <f>IFERROR(Table1[[#This Row],[pledged]]/Table1[[#This Row],[backers_count]],0)</f>
        <v>37.777999999999999</v>
      </c>
      <c r="R3419" s="15">
        <f t="shared" si="106"/>
        <v>41894.91375</v>
      </c>
      <c r="S3419" s="15">
        <f t="shared" si="107"/>
        <v>41938.029861111114</v>
      </c>
      <c r="T3419">
        <f>YEAR(Table1[[#This Row],[Date Created Conversion]])</f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8">
        <f>ROUND(Table1[[#This Row],[pledged]]/Table1[[#This Row],[goal]],2)</f>
        <v>1.01</v>
      </c>
      <c r="Q3420" s="10">
        <f>IFERROR(Table1[[#This Row],[pledged]]/Table1[[#This Row],[backers_count]],0)</f>
        <v>72.053571428571431</v>
      </c>
      <c r="R3420" s="15">
        <f t="shared" si="106"/>
        <v>41752.83457175926</v>
      </c>
      <c r="S3420" s="15">
        <f t="shared" si="107"/>
        <v>41782.83457175926</v>
      </c>
      <c r="T3420">
        <f>YEAR(Table1[[#This Row],[Date Created Conversion]])</f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8">
        <f>ROUND(Table1[[#This Row],[pledged]]/Table1[[#This Row],[goal]],2)</f>
        <v>1.07</v>
      </c>
      <c r="Q3421" s="10">
        <f>IFERROR(Table1[[#This Row],[pledged]]/Table1[[#This Row],[backers_count]],0)</f>
        <v>63.695652173913047</v>
      </c>
      <c r="R3421" s="15">
        <f t="shared" si="106"/>
        <v>42448.821585648147</v>
      </c>
      <c r="S3421" s="15">
        <f t="shared" si="107"/>
        <v>42466.895833333328</v>
      </c>
      <c r="T3421">
        <f>YEAR(Table1[[#This Row],[Date Created Conversion]])</f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8">
        <f>ROUND(Table1[[#This Row],[pledged]]/Table1[[#This Row],[goal]],2)</f>
        <v>1.38</v>
      </c>
      <c r="Q3422" s="10">
        <f>IFERROR(Table1[[#This Row],[pledged]]/Table1[[#This Row],[backers_count]],0)</f>
        <v>28.411764705882351</v>
      </c>
      <c r="R3422" s="15">
        <f t="shared" si="106"/>
        <v>42405.090300925927</v>
      </c>
      <c r="S3422" s="15">
        <f t="shared" si="107"/>
        <v>42414</v>
      </c>
      <c r="T3422">
        <f>YEAR(Table1[[#This Row],[Date Created Conversion]])</f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8">
        <f>ROUND(Table1[[#This Row],[pledged]]/Table1[[#This Row],[goal]],2)</f>
        <v>1.01</v>
      </c>
      <c r="Q3423" s="10">
        <f>IFERROR(Table1[[#This Row],[pledged]]/Table1[[#This Row],[backers_count]],0)</f>
        <v>103.21428571428571</v>
      </c>
      <c r="R3423" s="15">
        <f t="shared" si="106"/>
        <v>42037.791238425925</v>
      </c>
      <c r="S3423" s="15">
        <f t="shared" si="107"/>
        <v>42067.791238425925</v>
      </c>
      <c r="T3423">
        <f>YEAR(Table1[[#This Row],[Date Created Conversion]])</f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8">
        <f>ROUND(Table1[[#This Row],[pledged]]/Table1[[#This Row],[goal]],2)</f>
        <v>1.0900000000000001</v>
      </c>
      <c r="Q3424" s="10">
        <f>IFERROR(Table1[[#This Row],[pledged]]/Table1[[#This Row],[backers_count]],0)</f>
        <v>71.152173913043484</v>
      </c>
      <c r="R3424" s="15">
        <f t="shared" si="106"/>
        <v>42323.562222222223</v>
      </c>
      <c r="S3424" s="15">
        <f t="shared" si="107"/>
        <v>42352</v>
      </c>
      <c r="T3424">
        <f>YEAR(Table1[[#This Row],[Date Created Conversion]])</f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8">
        <f>ROUND(Table1[[#This Row],[pledged]]/Table1[[#This Row],[goal]],2)</f>
        <v>1.4</v>
      </c>
      <c r="Q3425" s="10">
        <f>IFERROR(Table1[[#This Row],[pledged]]/Table1[[#This Row],[backers_count]],0)</f>
        <v>35</v>
      </c>
      <c r="R3425" s="15">
        <f t="shared" si="106"/>
        <v>42088.911354166667</v>
      </c>
      <c r="S3425" s="15">
        <f t="shared" si="107"/>
        <v>42118.911354166667</v>
      </c>
      <c r="T3425">
        <f>YEAR(Table1[[#This Row],[Date Created Conversion]])</f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8">
        <f>ROUND(Table1[[#This Row],[pledged]]/Table1[[#This Row],[goal]],2)</f>
        <v>1.04</v>
      </c>
      <c r="Q3426" s="10">
        <f>IFERROR(Table1[[#This Row],[pledged]]/Table1[[#This Row],[backers_count]],0)</f>
        <v>81.776315789473685</v>
      </c>
      <c r="R3426" s="15">
        <f t="shared" si="106"/>
        <v>42018.676898148144</v>
      </c>
      <c r="S3426" s="15">
        <f t="shared" si="107"/>
        <v>42040.290972222225</v>
      </c>
      <c r="T3426">
        <f>YEAR(Table1[[#This Row],[Date Created Conversion]])</f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8">
        <f>ROUND(Table1[[#This Row],[pledged]]/Table1[[#This Row],[goal]],2)</f>
        <v>1.03</v>
      </c>
      <c r="Q3427" s="10">
        <f>IFERROR(Table1[[#This Row],[pledged]]/Table1[[#This Row],[backers_count]],0)</f>
        <v>297.02980769230766</v>
      </c>
      <c r="R3427" s="15">
        <f t="shared" si="106"/>
        <v>41884.617314814815</v>
      </c>
      <c r="S3427" s="15">
        <f t="shared" si="107"/>
        <v>41916.617314814815</v>
      </c>
      <c r="T3427">
        <f>YEAR(Table1[[#This Row],[Date Created Conversion]])</f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8">
        <f>ROUND(Table1[[#This Row],[pledged]]/Table1[[#This Row],[goal]],2)</f>
        <v>1.08</v>
      </c>
      <c r="Q3428" s="10">
        <f>IFERROR(Table1[[#This Row],[pledged]]/Table1[[#This Row],[backers_count]],0)</f>
        <v>46.609195402298852</v>
      </c>
      <c r="R3428" s="15">
        <f t="shared" si="106"/>
        <v>41884.056747685187</v>
      </c>
      <c r="S3428" s="15">
        <f t="shared" si="107"/>
        <v>41903.083333333336</v>
      </c>
      <c r="T3428">
        <f>YEAR(Table1[[#This Row],[Date Created Conversion]])</f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8">
        <f>ROUND(Table1[[#This Row],[pledged]]/Table1[[#This Row],[goal]],2)</f>
        <v>1</v>
      </c>
      <c r="Q3429" s="10">
        <f>IFERROR(Table1[[#This Row],[pledged]]/Table1[[#This Row],[backers_count]],0)</f>
        <v>51.724137931034484</v>
      </c>
      <c r="R3429" s="15">
        <f t="shared" si="106"/>
        <v>41792.645277777774</v>
      </c>
      <c r="S3429" s="15">
        <f t="shared" si="107"/>
        <v>41822.645277777774</v>
      </c>
      <c r="T3429">
        <f>YEAR(Table1[[#This Row],[Date Created Conversion]])</f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8">
        <f>ROUND(Table1[[#This Row],[pledged]]/Table1[[#This Row],[goal]],2)</f>
        <v>1.03</v>
      </c>
      <c r="Q3430" s="10">
        <f>IFERROR(Table1[[#This Row],[pledged]]/Table1[[#This Row],[backers_count]],0)</f>
        <v>40.294117647058826</v>
      </c>
      <c r="R3430" s="15">
        <f t="shared" si="106"/>
        <v>42038.720451388886</v>
      </c>
      <c r="S3430" s="15">
        <f t="shared" si="107"/>
        <v>42063.708333333328</v>
      </c>
      <c r="T3430">
        <f>YEAR(Table1[[#This Row],[Date Created Conversion]])</f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8">
        <f>ROUND(Table1[[#This Row],[pledged]]/Table1[[#This Row],[goal]],2)</f>
        <v>1.3</v>
      </c>
      <c r="Q3431" s="10">
        <f>IFERROR(Table1[[#This Row],[pledged]]/Table1[[#This Row],[backers_count]],0)</f>
        <v>16.25</v>
      </c>
      <c r="R3431" s="15">
        <f t="shared" si="106"/>
        <v>42662.021539351852</v>
      </c>
      <c r="S3431" s="15">
        <f t="shared" si="107"/>
        <v>42676.021539351852</v>
      </c>
      <c r="T3431">
        <f>YEAR(Table1[[#This Row],[Date Created Conversion]])</f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8">
        <f>ROUND(Table1[[#This Row],[pledged]]/Table1[[#This Row],[goal]],2)</f>
        <v>1.0900000000000001</v>
      </c>
      <c r="Q3432" s="10">
        <f>IFERROR(Table1[[#This Row],[pledged]]/Table1[[#This Row],[backers_count]],0)</f>
        <v>30.152638888888887</v>
      </c>
      <c r="R3432" s="15">
        <f t="shared" si="106"/>
        <v>41820.945613425924</v>
      </c>
      <c r="S3432" s="15">
        <f t="shared" si="107"/>
        <v>41850.945613425924</v>
      </c>
      <c r="T3432">
        <f>YEAR(Table1[[#This Row],[Date Created Conversion]])</f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8">
        <f>ROUND(Table1[[#This Row],[pledged]]/Table1[[#This Row],[goal]],2)</f>
        <v>1</v>
      </c>
      <c r="Q3433" s="10">
        <f>IFERROR(Table1[[#This Row],[pledged]]/Table1[[#This Row],[backers_count]],0)</f>
        <v>95.238095238095241</v>
      </c>
      <c r="R3433" s="15">
        <f t="shared" si="106"/>
        <v>41839.730937500004</v>
      </c>
      <c r="S3433" s="15">
        <f t="shared" si="107"/>
        <v>41869.730937500004</v>
      </c>
      <c r="T3433">
        <f>YEAR(Table1[[#This Row],[Date Created Conversion]])</f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8">
        <f>ROUND(Table1[[#This Row],[pledged]]/Table1[[#This Row],[goal]],2)</f>
        <v>1.1000000000000001</v>
      </c>
      <c r="Q3434" s="10">
        <f>IFERROR(Table1[[#This Row],[pledged]]/Table1[[#This Row],[backers_count]],0)</f>
        <v>52.214285714285715</v>
      </c>
      <c r="R3434" s="15">
        <f t="shared" si="106"/>
        <v>42380.581180555557</v>
      </c>
      <c r="S3434" s="15">
        <f t="shared" si="107"/>
        <v>42405.916666666672</v>
      </c>
      <c r="T3434">
        <f>YEAR(Table1[[#This Row],[Date Created Conversion]])</f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8">
        <f>ROUND(Table1[[#This Row],[pledged]]/Table1[[#This Row],[goal]],2)</f>
        <v>1</v>
      </c>
      <c r="Q3435" s="10">
        <f>IFERROR(Table1[[#This Row],[pledged]]/Table1[[#This Row],[backers_count]],0)</f>
        <v>134.1549295774648</v>
      </c>
      <c r="R3435" s="15">
        <f t="shared" si="106"/>
        <v>41776.063136574077</v>
      </c>
      <c r="S3435" s="15">
        <f t="shared" si="107"/>
        <v>41807.125</v>
      </c>
      <c r="T3435">
        <f>YEAR(Table1[[#This Row],[Date Created Conversion]])</f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8">
        <f>ROUND(Table1[[#This Row],[pledged]]/Table1[[#This Row],[goal]],2)</f>
        <v>1.06</v>
      </c>
      <c r="Q3436" s="10">
        <f>IFERROR(Table1[[#This Row],[pledged]]/Table1[[#This Row],[backers_count]],0)</f>
        <v>62.827380952380949</v>
      </c>
      <c r="R3436" s="15">
        <f t="shared" si="106"/>
        <v>41800.380428240744</v>
      </c>
      <c r="S3436" s="15">
        <f t="shared" si="107"/>
        <v>41830.380428240744</v>
      </c>
      <c r="T3436">
        <f>YEAR(Table1[[#This Row],[Date Created Conversion]])</f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8">
        <f>ROUND(Table1[[#This Row],[pledged]]/Table1[[#This Row],[goal]],2)</f>
        <v>1.1200000000000001</v>
      </c>
      <c r="Q3437" s="10">
        <f>IFERROR(Table1[[#This Row],[pledged]]/Table1[[#This Row],[backers_count]],0)</f>
        <v>58.94736842105263</v>
      </c>
      <c r="R3437" s="15">
        <f t="shared" si="106"/>
        <v>42572.61681712963</v>
      </c>
      <c r="S3437" s="15">
        <f t="shared" si="107"/>
        <v>42589.125</v>
      </c>
      <c r="T3437">
        <f>YEAR(Table1[[#This Row],[Date Created Conversion]])</f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8">
        <f>ROUND(Table1[[#This Row],[pledged]]/Table1[[#This Row],[goal]],2)</f>
        <v>1.06</v>
      </c>
      <c r="Q3438" s="10">
        <f>IFERROR(Table1[[#This Row],[pledged]]/Table1[[#This Row],[backers_count]],0)</f>
        <v>143.1081081081081</v>
      </c>
      <c r="R3438" s="15">
        <f t="shared" si="106"/>
        <v>41851.541585648149</v>
      </c>
      <c r="S3438" s="15">
        <f t="shared" si="107"/>
        <v>41872.686111111114</v>
      </c>
      <c r="T3438">
        <f>YEAR(Table1[[#This Row],[Date Created Conversion]])</f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8">
        <f>ROUND(Table1[[#This Row],[pledged]]/Table1[[#This Row],[goal]],2)</f>
        <v>1.01</v>
      </c>
      <c r="Q3439" s="10">
        <f>IFERROR(Table1[[#This Row],[pledged]]/Table1[[#This Row],[backers_count]],0)</f>
        <v>84.166666666666671</v>
      </c>
      <c r="R3439" s="15">
        <f t="shared" si="106"/>
        <v>42205.710879629631</v>
      </c>
      <c r="S3439" s="15">
        <f t="shared" si="107"/>
        <v>42235.710879629631</v>
      </c>
      <c r="T3439">
        <f>YEAR(Table1[[#This Row],[Date Created Conversion]])</f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8">
        <f>ROUND(Table1[[#This Row],[pledged]]/Table1[[#This Row],[goal]],2)</f>
        <v>1.04</v>
      </c>
      <c r="Q3440" s="10">
        <f>IFERROR(Table1[[#This Row],[pledged]]/Table1[[#This Row],[backers_count]],0)</f>
        <v>186.07142857142858</v>
      </c>
      <c r="R3440" s="15">
        <f t="shared" si="106"/>
        <v>42100.927858796291</v>
      </c>
      <c r="S3440" s="15">
        <f t="shared" si="107"/>
        <v>42126.875</v>
      </c>
      <c r="T3440">
        <f>YEAR(Table1[[#This Row],[Date Created Conversion]])</f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8">
        <f>ROUND(Table1[[#This Row],[pledged]]/Table1[[#This Row],[goal]],2)</f>
        <v>1.35</v>
      </c>
      <c r="Q3441" s="10">
        <f>IFERROR(Table1[[#This Row],[pledged]]/Table1[[#This Row],[backers_count]],0)</f>
        <v>89.785555555555561</v>
      </c>
      <c r="R3441" s="15">
        <f t="shared" si="106"/>
        <v>42374.911226851851</v>
      </c>
      <c r="S3441" s="15">
        <f t="shared" si="107"/>
        <v>42388.207638888889</v>
      </c>
      <c r="T3441">
        <f>YEAR(Table1[[#This Row],[Date Created Conversion]])</f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8">
        <f>ROUND(Table1[[#This Row],[pledged]]/Table1[[#This Row],[goal]],2)</f>
        <v>1.05</v>
      </c>
      <c r="Q3442" s="10">
        <f>IFERROR(Table1[[#This Row],[pledged]]/Table1[[#This Row],[backers_count]],0)</f>
        <v>64.157560975609755</v>
      </c>
      <c r="R3442" s="15">
        <f t="shared" si="106"/>
        <v>41809.12300925926</v>
      </c>
      <c r="S3442" s="15">
        <f t="shared" si="107"/>
        <v>41831.677083333336</v>
      </c>
      <c r="T3442">
        <f>YEAR(Table1[[#This Row],[Date Created Conversion]])</f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8">
        <f>ROUND(Table1[[#This Row],[pledged]]/Table1[[#This Row],[goal]],2)</f>
        <v>1.03</v>
      </c>
      <c r="Q3443" s="10">
        <f>IFERROR(Table1[[#This Row],[pledged]]/Table1[[#This Row],[backers_count]],0)</f>
        <v>59.651162790697676</v>
      </c>
      <c r="R3443" s="15">
        <f t="shared" si="106"/>
        <v>42294.429641203707</v>
      </c>
      <c r="S3443" s="15">
        <f t="shared" si="107"/>
        <v>42321.845138888893</v>
      </c>
      <c r="T3443">
        <f>YEAR(Table1[[#This Row],[Date Created Conversion]])</f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8">
        <f>ROUND(Table1[[#This Row],[pledged]]/Table1[[#This Row],[goal]],2)</f>
        <v>1</v>
      </c>
      <c r="Q3444" s="10">
        <f>IFERROR(Table1[[#This Row],[pledged]]/Table1[[#This Row],[backers_count]],0)</f>
        <v>31.25</v>
      </c>
      <c r="R3444" s="15">
        <f t="shared" si="106"/>
        <v>42124.841111111105</v>
      </c>
      <c r="S3444" s="15">
        <f t="shared" si="107"/>
        <v>42154.841111111105</v>
      </c>
      <c r="T3444">
        <f>YEAR(Table1[[#This Row],[Date Created Conversion]])</f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8">
        <f>ROUND(Table1[[#This Row],[pledged]]/Table1[[#This Row],[goal]],2)</f>
        <v>1.86</v>
      </c>
      <c r="Q3445" s="10">
        <f>IFERROR(Table1[[#This Row],[pledged]]/Table1[[#This Row],[backers_count]],0)</f>
        <v>41.222222222222221</v>
      </c>
      <c r="R3445" s="15">
        <f t="shared" si="106"/>
        <v>41861.524837962963</v>
      </c>
      <c r="S3445" s="15">
        <f t="shared" si="107"/>
        <v>41891.524837962963</v>
      </c>
      <c r="T3445">
        <f>YEAR(Table1[[#This Row],[Date Created Conversion]])</f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8">
        <f>ROUND(Table1[[#This Row],[pledged]]/Table1[[#This Row],[goal]],2)</f>
        <v>2.89</v>
      </c>
      <c r="Q3446" s="10">
        <f>IFERROR(Table1[[#This Row],[pledged]]/Table1[[#This Row],[backers_count]],0)</f>
        <v>43.35</v>
      </c>
      <c r="R3446" s="15">
        <f t="shared" si="106"/>
        <v>42521.291504629626</v>
      </c>
      <c r="S3446" s="15">
        <f t="shared" si="107"/>
        <v>42529.582638888889</v>
      </c>
      <c r="T3446">
        <f>YEAR(Table1[[#This Row],[Date Created Conversion]])</f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8">
        <f>ROUND(Table1[[#This Row],[pledged]]/Table1[[#This Row],[goal]],2)</f>
        <v>1</v>
      </c>
      <c r="Q3447" s="10">
        <f>IFERROR(Table1[[#This Row],[pledged]]/Table1[[#This Row],[backers_count]],0)</f>
        <v>64.516129032258064</v>
      </c>
      <c r="R3447" s="15">
        <f t="shared" si="106"/>
        <v>42272.530509259261</v>
      </c>
      <c r="S3447" s="15">
        <f t="shared" si="107"/>
        <v>42300.530509259261</v>
      </c>
      <c r="T3447">
        <f>YEAR(Table1[[#This Row],[Date Created Conversion]])</f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8">
        <f>ROUND(Table1[[#This Row],[pledged]]/Table1[[#This Row],[goal]],2)</f>
        <v>1.08</v>
      </c>
      <c r="Q3448" s="10">
        <f>IFERROR(Table1[[#This Row],[pledged]]/Table1[[#This Row],[backers_count]],0)</f>
        <v>43.28</v>
      </c>
      <c r="R3448" s="15">
        <f t="shared" si="106"/>
        <v>42016.832465277781</v>
      </c>
      <c r="S3448" s="15">
        <f t="shared" si="107"/>
        <v>42040.513888888891</v>
      </c>
      <c r="T3448">
        <f>YEAR(Table1[[#This Row],[Date Created Conversion]])</f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8">
        <f>ROUND(Table1[[#This Row],[pledged]]/Table1[[#This Row],[goal]],2)</f>
        <v>1.08</v>
      </c>
      <c r="Q3449" s="10">
        <f>IFERROR(Table1[[#This Row],[pledged]]/Table1[[#This Row],[backers_count]],0)</f>
        <v>77</v>
      </c>
      <c r="R3449" s="15">
        <f t="shared" si="106"/>
        <v>42402.889027777783</v>
      </c>
      <c r="S3449" s="15">
        <f t="shared" si="107"/>
        <v>42447.847361111111</v>
      </c>
      <c r="T3449">
        <f>YEAR(Table1[[#This Row],[Date Created Conversion]])</f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8">
        <f>ROUND(Table1[[#This Row],[pledged]]/Table1[[#This Row],[goal]],2)</f>
        <v>1.1000000000000001</v>
      </c>
      <c r="Q3450" s="10">
        <f>IFERROR(Table1[[#This Row],[pledged]]/Table1[[#This Row],[backers_count]],0)</f>
        <v>51.222222222222221</v>
      </c>
      <c r="R3450" s="15">
        <f t="shared" si="106"/>
        <v>41960.119085648148</v>
      </c>
      <c r="S3450" s="15">
        <f t="shared" si="107"/>
        <v>41990.119085648148</v>
      </c>
      <c r="T3450">
        <f>YEAR(Table1[[#This Row],[Date Created Conversion]])</f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8">
        <f>ROUND(Table1[[#This Row],[pledged]]/Table1[[#This Row],[goal]],2)</f>
        <v>1.71</v>
      </c>
      <c r="Q3451" s="10">
        <f>IFERROR(Table1[[#This Row],[pledged]]/Table1[[#This Row],[backers_count]],0)</f>
        <v>68.25</v>
      </c>
      <c r="R3451" s="15">
        <f t="shared" si="106"/>
        <v>42532.052523148144</v>
      </c>
      <c r="S3451" s="15">
        <f t="shared" si="107"/>
        <v>42560.166666666672</v>
      </c>
      <c r="T3451">
        <f>YEAR(Table1[[#This Row],[Date Created Conversion]])</f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8">
        <f>ROUND(Table1[[#This Row],[pledged]]/Table1[[#This Row],[goal]],2)</f>
        <v>1.52</v>
      </c>
      <c r="Q3452" s="10">
        <f>IFERROR(Table1[[#This Row],[pledged]]/Table1[[#This Row],[backers_count]],0)</f>
        <v>19.487179487179485</v>
      </c>
      <c r="R3452" s="15">
        <f t="shared" si="106"/>
        <v>42036.704525462963</v>
      </c>
      <c r="S3452" s="15">
        <f t="shared" si="107"/>
        <v>42096.662858796291</v>
      </c>
      <c r="T3452">
        <f>YEAR(Table1[[#This Row],[Date Created Conversion]])</f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8">
        <f>ROUND(Table1[[#This Row],[pledged]]/Table1[[#This Row],[goal]],2)</f>
        <v>1.01</v>
      </c>
      <c r="Q3453" s="10">
        <f>IFERROR(Table1[[#This Row],[pledged]]/Table1[[#This Row],[backers_count]],0)</f>
        <v>41.125</v>
      </c>
      <c r="R3453" s="15">
        <f t="shared" si="106"/>
        <v>42088.723692129628</v>
      </c>
      <c r="S3453" s="15">
        <f t="shared" si="107"/>
        <v>42115.723692129628</v>
      </c>
      <c r="T3453">
        <f>YEAR(Table1[[#This Row],[Date Created Conversion]])</f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8">
        <f>ROUND(Table1[[#This Row],[pledged]]/Table1[[#This Row],[goal]],2)</f>
        <v>1.53</v>
      </c>
      <c r="Q3454" s="10">
        <f>IFERROR(Table1[[#This Row],[pledged]]/Table1[[#This Row],[backers_count]],0)</f>
        <v>41.405405405405403</v>
      </c>
      <c r="R3454" s="15">
        <f t="shared" si="106"/>
        <v>41820.639189814814</v>
      </c>
      <c r="S3454" s="15">
        <f t="shared" si="107"/>
        <v>41843.165972222225</v>
      </c>
      <c r="T3454">
        <f>YEAR(Table1[[#This Row],[Date Created Conversion]])</f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8">
        <f>ROUND(Table1[[#This Row],[pledged]]/Table1[[#This Row],[goal]],2)</f>
        <v>1.28</v>
      </c>
      <c r="Q3455" s="10">
        <f>IFERROR(Table1[[#This Row],[pledged]]/Table1[[#This Row],[backers_count]],0)</f>
        <v>27.5</v>
      </c>
      <c r="R3455" s="15">
        <f t="shared" si="106"/>
        <v>42535.97865740741</v>
      </c>
      <c r="S3455" s="15">
        <f t="shared" si="107"/>
        <v>42595.97865740741</v>
      </c>
      <c r="T3455">
        <f>YEAR(Table1[[#This Row],[Date Created Conversion]])</f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8">
        <f>ROUND(Table1[[#This Row],[pledged]]/Table1[[#This Row],[goal]],2)</f>
        <v>1.01</v>
      </c>
      <c r="Q3456" s="10">
        <f>IFERROR(Table1[[#This Row],[pledged]]/Table1[[#This Row],[backers_count]],0)</f>
        <v>33.571428571428569</v>
      </c>
      <c r="R3456" s="15">
        <f t="shared" si="106"/>
        <v>41821.698599537034</v>
      </c>
      <c r="S3456" s="15">
        <f t="shared" si="107"/>
        <v>41851.698599537034</v>
      </c>
      <c r="T3456">
        <f>YEAR(Table1[[#This Row],[Date Created Conversion]])</f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8">
        <f>ROUND(Table1[[#This Row],[pledged]]/Table1[[#This Row],[goal]],2)</f>
        <v>1.01</v>
      </c>
      <c r="Q3457" s="10">
        <f>IFERROR(Table1[[#This Row],[pledged]]/Table1[[#This Row],[backers_count]],0)</f>
        <v>145.86956521739131</v>
      </c>
      <c r="R3457" s="15">
        <f t="shared" si="106"/>
        <v>42626.7503125</v>
      </c>
      <c r="S3457" s="15">
        <f t="shared" si="107"/>
        <v>42656.7503125</v>
      </c>
      <c r="T3457">
        <f>YEAR(Table1[[#This Row],[Date Created Conversion]])</f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8">
        <f>ROUND(Table1[[#This Row],[pledged]]/Table1[[#This Row],[goal]],2)</f>
        <v>1.91</v>
      </c>
      <c r="Q3458" s="10">
        <f>IFERROR(Table1[[#This Row],[pledged]]/Table1[[#This Row],[backers_count]],0)</f>
        <v>358.6875</v>
      </c>
      <c r="R3458" s="15">
        <f t="shared" ref="R3458:R3521" si="108">(((J3458/60)/60)/24)+DATE(1970,1,1)</f>
        <v>41821.205636574072</v>
      </c>
      <c r="S3458" s="15">
        <f t="shared" ref="S3458:S3521" si="109">(((I3458/60)/60)/24)+DATE(1970,1,1)</f>
        <v>41852.290972222225</v>
      </c>
      <c r="T3458">
        <f>YEAR(Table1[[#This Row],[Date Created Conversion]])</f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8">
        <f>ROUND(Table1[[#This Row],[pledged]]/Table1[[#This Row],[goal]],2)</f>
        <v>1.4</v>
      </c>
      <c r="Q3459" s="10">
        <f>IFERROR(Table1[[#This Row],[pledged]]/Table1[[#This Row],[backers_count]],0)</f>
        <v>50.981818181818184</v>
      </c>
      <c r="R3459" s="15">
        <f t="shared" si="108"/>
        <v>42016.706678240742</v>
      </c>
      <c r="S3459" s="15">
        <f t="shared" si="109"/>
        <v>42047.249305555553</v>
      </c>
      <c r="T3459">
        <f>YEAR(Table1[[#This Row],[Date Created Conversion]])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8">
        <f>ROUND(Table1[[#This Row],[pledged]]/Table1[[#This Row],[goal]],2)</f>
        <v>1.24</v>
      </c>
      <c r="Q3460" s="10">
        <f>IFERROR(Table1[[#This Row],[pledged]]/Table1[[#This Row],[backers_count]],0)</f>
        <v>45.037037037037038</v>
      </c>
      <c r="R3460" s="15">
        <f t="shared" si="108"/>
        <v>42011.202581018515</v>
      </c>
      <c r="S3460" s="15">
        <f t="shared" si="109"/>
        <v>42038.185416666667</v>
      </c>
      <c r="T3460">
        <f>YEAR(Table1[[#This Row],[Date Created Conversion]])</f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8">
        <f>ROUND(Table1[[#This Row],[pledged]]/Table1[[#This Row],[goal]],2)</f>
        <v>1.26</v>
      </c>
      <c r="Q3461" s="10">
        <f>IFERROR(Table1[[#This Row],[pledged]]/Table1[[#This Row],[backers_count]],0)</f>
        <v>17.527777777777779</v>
      </c>
      <c r="R3461" s="15">
        <f t="shared" si="108"/>
        <v>42480.479861111111</v>
      </c>
      <c r="S3461" s="15">
        <f t="shared" si="109"/>
        <v>42510.479861111111</v>
      </c>
      <c r="T3461">
        <f>YEAR(Table1[[#This Row],[Date Created Conversion]])</f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8">
        <f>ROUND(Table1[[#This Row],[pledged]]/Table1[[#This Row],[goal]],2)</f>
        <v>1.9</v>
      </c>
      <c r="Q3462" s="10">
        <f>IFERROR(Table1[[#This Row],[pledged]]/Table1[[#This Row],[backers_count]],0)</f>
        <v>50</v>
      </c>
      <c r="R3462" s="15">
        <f t="shared" si="108"/>
        <v>41852.527222222219</v>
      </c>
      <c r="S3462" s="15">
        <f t="shared" si="109"/>
        <v>41866.527222222219</v>
      </c>
      <c r="T3462">
        <f>YEAR(Table1[[#This Row],[Date Created Conversion]])</f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8">
        <f>ROUND(Table1[[#This Row],[pledged]]/Table1[[#This Row],[goal]],2)</f>
        <v>1.39</v>
      </c>
      <c r="Q3463" s="10">
        <f>IFERROR(Table1[[#This Row],[pledged]]/Table1[[#This Row],[backers_count]],0)</f>
        <v>57.916666666666664</v>
      </c>
      <c r="R3463" s="15">
        <f t="shared" si="108"/>
        <v>42643.632858796293</v>
      </c>
      <c r="S3463" s="15">
        <f t="shared" si="109"/>
        <v>42672.125</v>
      </c>
      <c r="T3463">
        <f>YEAR(Table1[[#This Row],[Date Created Conversion]])</f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8">
        <f>ROUND(Table1[[#This Row],[pledged]]/Table1[[#This Row],[goal]],2)</f>
        <v>2.02</v>
      </c>
      <c r="Q3464" s="10">
        <f>IFERROR(Table1[[#This Row],[pledged]]/Table1[[#This Row],[backers_count]],0)</f>
        <v>29.705882352941178</v>
      </c>
      <c r="R3464" s="15">
        <f t="shared" si="108"/>
        <v>42179.898472222223</v>
      </c>
      <c r="S3464" s="15">
        <f t="shared" si="109"/>
        <v>42195.75</v>
      </c>
      <c r="T3464">
        <f>YEAR(Table1[[#This Row],[Date Created Conversion]])</f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8">
        <f>ROUND(Table1[[#This Row],[pledged]]/Table1[[#This Row],[goal]],2)</f>
        <v>1.03</v>
      </c>
      <c r="Q3465" s="10">
        <f>IFERROR(Table1[[#This Row],[pledged]]/Table1[[#This Row],[backers_count]],0)</f>
        <v>90.684210526315795</v>
      </c>
      <c r="R3465" s="15">
        <f t="shared" si="108"/>
        <v>42612.918807870374</v>
      </c>
      <c r="S3465" s="15">
        <f t="shared" si="109"/>
        <v>42654.165972222225</v>
      </c>
      <c r="T3465">
        <f>YEAR(Table1[[#This Row],[Date Created Conversion]])</f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8">
        <f>ROUND(Table1[[#This Row],[pledged]]/Table1[[#This Row],[goal]],2)</f>
        <v>1.02</v>
      </c>
      <c r="Q3466" s="10">
        <f>IFERROR(Table1[[#This Row],[pledged]]/Table1[[#This Row],[backers_count]],0)</f>
        <v>55.012688172043013</v>
      </c>
      <c r="R3466" s="15">
        <f t="shared" si="108"/>
        <v>42575.130057870367</v>
      </c>
      <c r="S3466" s="15">
        <f t="shared" si="109"/>
        <v>42605.130057870367</v>
      </c>
      <c r="T3466">
        <f>YEAR(Table1[[#This Row],[Date Created Conversion]])</f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8">
        <f>ROUND(Table1[[#This Row],[pledged]]/Table1[[#This Row],[goal]],2)</f>
        <v>1.03</v>
      </c>
      <c r="Q3467" s="10">
        <f>IFERROR(Table1[[#This Row],[pledged]]/Table1[[#This Row],[backers_count]],0)</f>
        <v>57.222222222222221</v>
      </c>
      <c r="R3467" s="15">
        <f t="shared" si="108"/>
        <v>42200.625833333332</v>
      </c>
      <c r="S3467" s="15">
        <f t="shared" si="109"/>
        <v>42225.666666666672</v>
      </c>
      <c r="T3467">
        <f>YEAR(Table1[[#This Row],[Date Created Conversion]])</f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8">
        <f>ROUND(Table1[[#This Row],[pledged]]/Table1[[#This Row],[goal]],2)</f>
        <v>1.27</v>
      </c>
      <c r="Q3468" s="10">
        <f>IFERROR(Table1[[#This Row],[pledged]]/Table1[[#This Row],[backers_count]],0)</f>
        <v>72.950819672131146</v>
      </c>
      <c r="R3468" s="15">
        <f t="shared" si="108"/>
        <v>42420.019097222219</v>
      </c>
      <c r="S3468" s="15">
        <f t="shared" si="109"/>
        <v>42479.977430555555</v>
      </c>
      <c r="T3468">
        <f>YEAR(Table1[[#This Row],[Date Created Conversion]])</f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8">
        <f>ROUND(Table1[[#This Row],[pledged]]/Table1[[#This Row],[goal]],2)</f>
        <v>1.01</v>
      </c>
      <c r="Q3469" s="10">
        <f>IFERROR(Table1[[#This Row],[pledged]]/Table1[[#This Row],[backers_count]],0)</f>
        <v>64.468085106382972</v>
      </c>
      <c r="R3469" s="15">
        <f t="shared" si="108"/>
        <v>42053.671666666662</v>
      </c>
      <c r="S3469" s="15">
        <f t="shared" si="109"/>
        <v>42083.630000000005</v>
      </c>
      <c r="T3469">
        <f>YEAR(Table1[[#This Row],[Date Created Conversion]])</f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8">
        <f>ROUND(Table1[[#This Row],[pledged]]/Table1[[#This Row],[goal]],2)</f>
        <v>1.22</v>
      </c>
      <c r="Q3470" s="10">
        <f>IFERROR(Table1[[#This Row],[pledged]]/Table1[[#This Row],[backers_count]],0)</f>
        <v>716.35294117647061</v>
      </c>
      <c r="R3470" s="15">
        <f t="shared" si="108"/>
        <v>42605.765381944439</v>
      </c>
      <c r="S3470" s="15">
        <f t="shared" si="109"/>
        <v>42634.125</v>
      </c>
      <c r="T3470">
        <f>YEAR(Table1[[#This Row],[Date Created Conversion]])</f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8">
        <f>ROUND(Table1[[#This Row],[pledged]]/Table1[[#This Row],[goal]],2)</f>
        <v>1.1299999999999999</v>
      </c>
      <c r="Q3471" s="10">
        <f>IFERROR(Table1[[#This Row],[pledged]]/Table1[[#This Row],[backers_count]],0)</f>
        <v>50.396825396825399</v>
      </c>
      <c r="R3471" s="15">
        <f t="shared" si="108"/>
        <v>42458.641724537039</v>
      </c>
      <c r="S3471" s="15">
        <f t="shared" si="109"/>
        <v>42488.641724537039</v>
      </c>
      <c r="T3471">
        <f>YEAR(Table1[[#This Row],[Date Created Conversion]])</f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8">
        <f>ROUND(Table1[[#This Row],[pledged]]/Table1[[#This Row],[goal]],2)</f>
        <v>1.5</v>
      </c>
      <c r="Q3472" s="10">
        <f>IFERROR(Table1[[#This Row],[pledged]]/Table1[[#This Row],[backers_count]],0)</f>
        <v>41.666666666666664</v>
      </c>
      <c r="R3472" s="15">
        <f t="shared" si="108"/>
        <v>42529.022013888884</v>
      </c>
      <c r="S3472" s="15">
        <f t="shared" si="109"/>
        <v>42566.901388888888</v>
      </c>
      <c r="T3472">
        <f>YEAR(Table1[[#This Row],[Date Created Conversion]])</f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8">
        <f>ROUND(Table1[[#This Row],[pledged]]/Table1[[#This Row],[goal]],2)</f>
        <v>2.15</v>
      </c>
      <c r="Q3473" s="10">
        <f>IFERROR(Table1[[#This Row],[pledged]]/Table1[[#This Row],[backers_count]],0)</f>
        <v>35.766666666666666</v>
      </c>
      <c r="R3473" s="15">
        <f t="shared" si="108"/>
        <v>41841.820486111108</v>
      </c>
      <c r="S3473" s="15">
        <f t="shared" si="109"/>
        <v>41882.833333333336</v>
      </c>
      <c r="T3473">
        <f>YEAR(Table1[[#This Row],[Date Created Conversion]])</f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8">
        <f>ROUND(Table1[[#This Row],[pledged]]/Table1[[#This Row],[goal]],2)</f>
        <v>1.02</v>
      </c>
      <c r="Q3474" s="10">
        <f>IFERROR(Table1[[#This Row],[pledged]]/Table1[[#This Row],[backers_count]],0)</f>
        <v>88.739130434782609</v>
      </c>
      <c r="R3474" s="15">
        <f t="shared" si="108"/>
        <v>41928.170497685183</v>
      </c>
      <c r="S3474" s="15">
        <f t="shared" si="109"/>
        <v>41949.249305555553</v>
      </c>
      <c r="T3474">
        <f>YEAR(Table1[[#This Row],[Date Created Conversion]])</f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8">
        <f>ROUND(Table1[[#This Row],[pledged]]/Table1[[#This Row],[goal]],2)</f>
        <v>1</v>
      </c>
      <c r="Q3475" s="10">
        <f>IFERROR(Table1[[#This Row],[pledged]]/Table1[[#This Row],[backers_count]],0)</f>
        <v>148.4848484848485</v>
      </c>
      <c r="R3475" s="15">
        <f t="shared" si="108"/>
        <v>42062.834444444445</v>
      </c>
      <c r="S3475" s="15">
        <f t="shared" si="109"/>
        <v>42083.852083333331</v>
      </c>
      <c r="T3475">
        <f>YEAR(Table1[[#This Row],[Date Created Conversion]])</f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8">
        <f>ROUND(Table1[[#This Row],[pledged]]/Table1[[#This Row],[goal]],2)</f>
        <v>1.01</v>
      </c>
      <c r="Q3476" s="10">
        <f>IFERROR(Table1[[#This Row],[pledged]]/Table1[[#This Row],[backers_count]],0)</f>
        <v>51.794871794871796</v>
      </c>
      <c r="R3476" s="15">
        <f t="shared" si="108"/>
        <v>42541.501516203702</v>
      </c>
      <c r="S3476" s="15">
        <f t="shared" si="109"/>
        <v>42571.501516203702</v>
      </c>
      <c r="T3476">
        <f>YEAR(Table1[[#This Row],[Date Created Conversion]])</f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8">
        <f>ROUND(Table1[[#This Row],[pledged]]/Table1[[#This Row],[goal]],2)</f>
        <v>1.1299999999999999</v>
      </c>
      <c r="Q3477" s="10">
        <f>IFERROR(Table1[[#This Row],[pledged]]/Table1[[#This Row],[backers_count]],0)</f>
        <v>20</v>
      </c>
      <c r="R3477" s="15">
        <f t="shared" si="108"/>
        <v>41918.880833333329</v>
      </c>
      <c r="S3477" s="15">
        <f t="shared" si="109"/>
        <v>41946</v>
      </c>
      <c r="T3477">
        <f>YEAR(Table1[[#This Row],[Date Created Conversion]])</f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8">
        <f>ROUND(Table1[[#This Row],[pledged]]/Table1[[#This Row],[goal]],2)</f>
        <v>1.04</v>
      </c>
      <c r="Q3478" s="10">
        <f>IFERROR(Table1[[#This Row],[pledged]]/Table1[[#This Row],[backers_count]],0)</f>
        <v>52</v>
      </c>
      <c r="R3478" s="15">
        <f t="shared" si="108"/>
        <v>41921.279976851853</v>
      </c>
      <c r="S3478" s="15">
        <f t="shared" si="109"/>
        <v>41939.125</v>
      </c>
      <c r="T3478">
        <f>YEAR(Table1[[#This Row],[Date Created Conversion]])</f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8">
        <f>ROUND(Table1[[#This Row],[pledged]]/Table1[[#This Row],[goal]],2)</f>
        <v>1.1499999999999999</v>
      </c>
      <c r="Q3479" s="10">
        <f>IFERROR(Table1[[#This Row],[pledged]]/Table1[[#This Row],[backers_count]],0)</f>
        <v>53.230769230769234</v>
      </c>
      <c r="R3479" s="15">
        <f t="shared" si="108"/>
        <v>42128.736608796295</v>
      </c>
      <c r="S3479" s="15">
        <f t="shared" si="109"/>
        <v>42141.125</v>
      </c>
      <c r="T3479">
        <f>YEAR(Table1[[#This Row],[Date Created Conversion]])</f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8">
        <f>ROUND(Table1[[#This Row],[pledged]]/Table1[[#This Row],[goal]],2)</f>
        <v>1.1299999999999999</v>
      </c>
      <c r="Q3480" s="10">
        <f>IFERROR(Table1[[#This Row],[pledged]]/Table1[[#This Row],[backers_count]],0)</f>
        <v>39.596491228070178</v>
      </c>
      <c r="R3480" s="15">
        <f t="shared" si="108"/>
        <v>42053.916921296302</v>
      </c>
      <c r="S3480" s="15">
        <f t="shared" si="109"/>
        <v>42079.875</v>
      </c>
      <c r="T3480">
        <f>YEAR(Table1[[#This Row],[Date Created Conversion]])</f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8">
        <f>ROUND(Table1[[#This Row],[pledged]]/Table1[[#This Row],[goal]],2)</f>
        <v>1.28</v>
      </c>
      <c r="Q3481" s="10">
        <f>IFERROR(Table1[[#This Row],[pledged]]/Table1[[#This Row],[backers_count]],0)</f>
        <v>34.25</v>
      </c>
      <c r="R3481" s="15">
        <f t="shared" si="108"/>
        <v>41781.855092592588</v>
      </c>
      <c r="S3481" s="15">
        <f t="shared" si="109"/>
        <v>41811.855092592588</v>
      </c>
      <c r="T3481">
        <f>YEAR(Table1[[#This Row],[Date Created Conversion]])</f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8">
        <f>ROUND(Table1[[#This Row],[pledged]]/Table1[[#This Row],[goal]],2)</f>
        <v>1.43</v>
      </c>
      <c r="Q3482" s="10">
        <f>IFERROR(Table1[[#This Row],[pledged]]/Table1[[#This Row],[backers_count]],0)</f>
        <v>164.61538461538461</v>
      </c>
      <c r="R3482" s="15">
        <f t="shared" si="108"/>
        <v>42171.317442129628</v>
      </c>
      <c r="S3482" s="15">
        <f t="shared" si="109"/>
        <v>42195.875</v>
      </c>
      <c r="T3482">
        <f>YEAR(Table1[[#This Row],[Date Created Conversion]])</f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8">
        <f>ROUND(Table1[[#This Row],[pledged]]/Table1[[#This Row],[goal]],2)</f>
        <v>1.19</v>
      </c>
      <c r="Q3483" s="10">
        <f>IFERROR(Table1[[#This Row],[pledged]]/Table1[[#This Row],[backers_count]],0)</f>
        <v>125.05263157894737</v>
      </c>
      <c r="R3483" s="15">
        <f t="shared" si="108"/>
        <v>41989.24754629629</v>
      </c>
      <c r="S3483" s="15">
        <f t="shared" si="109"/>
        <v>42006.24754629629</v>
      </c>
      <c r="T3483">
        <f>YEAR(Table1[[#This Row],[Date Created Conversion]])</f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8">
        <f>ROUND(Table1[[#This Row],[pledged]]/Table1[[#This Row],[goal]],2)</f>
        <v>1.38</v>
      </c>
      <c r="Q3484" s="10">
        <f>IFERROR(Table1[[#This Row],[pledged]]/Table1[[#This Row],[backers_count]],0)</f>
        <v>51.875</v>
      </c>
      <c r="R3484" s="15">
        <f t="shared" si="108"/>
        <v>41796.771597222221</v>
      </c>
      <c r="S3484" s="15">
        <f t="shared" si="109"/>
        <v>41826.771597222221</v>
      </c>
      <c r="T3484">
        <f>YEAR(Table1[[#This Row],[Date Created Conversion]])</f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8">
        <f>ROUND(Table1[[#This Row],[pledged]]/Table1[[#This Row],[goal]],2)</f>
        <v>1.6</v>
      </c>
      <c r="Q3485" s="10">
        <f>IFERROR(Table1[[#This Row],[pledged]]/Table1[[#This Row],[backers_count]],0)</f>
        <v>40.285714285714285</v>
      </c>
      <c r="R3485" s="15">
        <f t="shared" si="108"/>
        <v>41793.668761574074</v>
      </c>
      <c r="S3485" s="15">
        <f t="shared" si="109"/>
        <v>41823.668761574074</v>
      </c>
      <c r="T3485">
        <f>YEAR(Table1[[#This Row],[Date Created Conversion]])</f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8">
        <f>ROUND(Table1[[#This Row],[pledged]]/Table1[[#This Row],[goal]],2)</f>
        <v>1.1399999999999999</v>
      </c>
      <c r="Q3486" s="10">
        <f>IFERROR(Table1[[#This Row],[pledged]]/Table1[[#This Row],[backers_count]],0)</f>
        <v>64.909090909090907</v>
      </c>
      <c r="R3486" s="15">
        <f t="shared" si="108"/>
        <v>42506.760405092587</v>
      </c>
      <c r="S3486" s="15">
        <f t="shared" si="109"/>
        <v>42536.760405092587</v>
      </c>
      <c r="T3486">
        <f>YEAR(Table1[[#This Row],[Date Created Conversion]])</f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8">
        <f>ROUND(Table1[[#This Row],[pledged]]/Table1[[#This Row],[goal]],2)</f>
        <v>1.01</v>
      </c>
      <c r="Q3487" s="10">
        <f>IFERROR(Table1[[#This Row],[pledged]]/Table1[[#This Row],[backers_count]],0)</f>
        <v>55.333333333333336</v>
      </c>
      <c r="R3487" s="15">
        <f t="shared" si="108"/>
        <v>42372.693055555559</v>
      </c>
      <c r="S3487" s="15">
        <f t="shared" si="109"/>
        <v>42402.693055555559</v>
      </c>
      <c r="T3487">
        <f>YEAR(Table1[[#This Row],[Date Created Conversion]])</f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8">
        <f>ROUND(Table1[[#This Row],[pledged]]/Table1[[#This Row],[goal]],2)</f>
        <v>1.55</v>
      </c>
      <c r="Q3488" s="10">
        <f>IFERROR(Table1[[#This Row],[pledged]]/Table1[[#This Row],[backers_count]],0)</f>
        <v>83.142857142857139</v>
      </c>
      <c r="R3488" s="15">
        <f t="shared" si="108"/>
        <v>42126.87501157407</v>
      </c>
      <c r="S3488" s="15">
        <f t="shared" si="109"/>
        <v>42158.290972222225</v>
      </c>
      <c r="T3488">
        <f>YEAR(Table1[[#This Row],[Date Created Conversion]])</f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8">
        <f>ROUND(Table1[[#This Row],[pledged]]/Table1[[#This Row],[goal]],2)</f>
        <v>1.28</v>
      </c>
      <c r="Q3489" s="10">
        <f>IFERROR(Table1[[#This Row],[pledged]]/Table1[[#This Row],[backers_count]],0)</f>
        <v>38.712121212121211</v>
      </c>
      <c r="R3489" s="15">
        <f t="shared" si="108"/>
        <v>42149.940416666665</v>
      </c>
      <c r="S3489" s="15">
        <f t="shared" si="109"/>
        <v>42179.940416666665</v>
      </c>
      <c r="T3489">
        <f>YEAR(Table1[[#This Row],[Date Created Conversion]])</f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8">
        <f>ROUND(Table1[[#This Row],[pledged]]/Table1[[#This Row],[goal]],2)</f>
        <v>1.21</v>
      </c>
      <c r="Q3490" s="10">
        <f>IFERROR(Table1[[#This Row],[pledged]]/Table1[[#This Row],[backers_count]],0)</f>
        <v>125.37931034482759</v>
      </c>
      <c r="R3490" s="15">
        <f t="shared" si="108"/>
        <v>42087.768055555556</v>
      </c>
      <c r="S3490" s="15">
        <f t="shared" si="109"/>
        <v>42111.666666666672</v>
      </c>
      <c r="T3490">
        <f>YEAR(Table1[[#This Row],[Date Created Conversion]])</f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8">
        <f>ROUND(Table1[[#This Row],[pledged]]/Table1[[#This Row],[goal]],2)</f>
        <v>1.1299999999999999</v>
      </c>
      <c r="Q3491" s="10">
        <f>IFERROR(Table1[[#This Row],[pledged]]/Table1[[#This Row],[backers_count]],0)</f>
        <v>78.263888888888886</v>
      </c>
      <c r="R3491" s="15">
        <f t="shared" si="108"/>
        <v>41753.635775462964</v>
      </c>
      <c r="S3491" s="15">
        <f t="shared" si="109"/>
        <v>41783.875</v>
      </c>
      <c r="T3491">
        <f>YEAR(Table1[[#This Row],[Date Created Conversion]])</f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8">
        <f>ROUND(Table1[[#This Row],[pledged]]/Table1[[#This Row],[goal]],2)</f>
        <v>1.28</v>
      </c>
      <c r="Q3492" s="10">
        <f>IFERROR(Table1[[#This Row],[pledged]]/Table1[[#This Row],[backers_count]],0)</f>
        <v>47.222222222222221</v>
      </c>
      <c r="R3492" s="15">
        <f t="shared" si="108"/>
        <v>42443.802361111113</v>
      </c>
      <c r="S3492" s="15">
        <f t="shared" si="109"/>
        <v>42473.802361111113</v>
      </c>
      <c r="T3492">
        <f>YEAR(Table1[[#This Row],[Date Created Conversion]])</f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8">
        <f>ROUND(Table1[[#This Row],[pledged]]/Table1[[#This Row],[goal]],2)</f>
        <v>1.58</v>
      </c>
      <c r="Q3493" s="10">
        <f>IFERROR(Table1[[#This Row],[pledged]]/Table1[[#This Row],[backers_count]],0)</f>
        <v>79.099999999999994</v>
      </c>
      <c r="R3493" s="15">
        <f t="shared" si="108"/>
        <v>42121.249814814815</v>
      </c>
      <c r="S3493" s="15">
        <f t="shared" si="109"/>
        <v>42142.249814814815</v>
      </c>
      <c r="T3493">
        <f>YEAR(Table1[[#This Row],[Date Created Conversion]])</f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8">
        <f>ROUND(Table1[[#This Row],[pledged]]/Table1[[#This Row],[goal]],2)</f>
        <v>1.05</v>
      </c>
      <c r="Q3494" s="10">
        <f>IFERROR(Table1[[#This Row],[pledged]]/Table1[[#This Row],[backers_count]],0)</f>
        <v>114.29199999999999</v>
      </c>
      <c r="R3494" s="15">
        <f t="shared" si="108"/>
        <v>42268.009224537032</v>
      </c>
      <c r="S3494" s="15">
        <f t="shared" si="109"/>
        <v>42303.009224537032</v>
      </c>
      <c r="T3494">
        <f>YEAR(Table1[[#This Row],[Date Created Conversion]])</f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8">
        <f>ROUND(Table1[[#This Row],[pledged]]/Table1[[#This Row],[goal]],2)</f>
        <v>1</v>
      </c>
      <c r="Q3495" s="10">
        <f>IFERROR(Table1[[#This Row],[pledged]]/Table1[[#This Row],[backers_count]],0)</f>
        <v>51.724137931034484</v>
      </c>
      <c r="R3495" s="15">
        <f t="shared" si="108"/>
        <v>41848.866157407407</v>
      </c>
      <c r="S3495" s="15">
        <f t="shared" si="109"/>
        <v>41868.21597222222</v>
      </c>
      <c r="T3495">
        <f>YEAR(Table1[[#This Row],[Date Created Conversion]])</f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8">
        <f>ROUND(Table1[[#This Row],[pledged]]/Table1[[#This Row],[goal]],2)</f>
        <v>1</v>
      </c>
      <c r="Q3496" s="10">
        <f>IFERROR(Table1[[#This Row],[pledged]]/Table1[[#This Row],[backers_count]],0)</f>
        <v>30.76923076923077</v>
      </c>
      <c r="R3496" s="15">
        <f t="shared" si="108"/>
        <v>42689.214988425927</v>
      </c>
      <c r="S3496" s="15">
        <f t="shared" si="109"/>
        <v>42700.25</v>
      </c>
      <c r="T3496">
        <f>YEAR(Table1[[#This Row],[Date Created Conversion]])</f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8">
        <f>ROUND(Table1[[#This Row],[pledged]]/Table1[[#This Row],[goal]],2)</f>
        <v>1.07</v>
      </c>
      <c r="Q3497" s="10">
        <f>IFERROR(Table1[[#This Row],[pledged]]/Table1[[#This Row],[backers_count]],0)</f>
        <v>74.208333333333329</v>
      </c>
      <c r="R3497" s="15">
        <f t="shared" si="108"/>
        <v>41915.762835648151</v>
      </c>
      <c r="S3497" s="15">
        <f t="shared" si="109"/>
        <v>41944.720833333333</v>
      </c>
      <c r="T3497">
        <f>YEAR(Table1[[#This Row],[Date Created Conversion]])</f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8">
        <f>ROUND(Table1[[#This Row],[pledged]]/Table1[[#This Row],[goal]],2)</f>
        <v>1.24</v>
      </c>
      <c r="Q3498" s="10">
        <f>IFERROR(Table1[[#This Row],[pledged]]/Table1[[#This Row],[backers_count]],0)</f>
        <v>47.846153846153847</v>
      </c>
      <c r="R3498" s="15">
        <f t="shared" si="108"/>
        <v>42584.846828703703</v>
      </c>
      <c r="S3498" s="15">
        <f t="shared" si="109"/>
        <v>42624.846828703703</v>
      </c>
      <c r="T3498">
        <f>YEAR(Table1[[#This Row],[Date Created Conversion]])</f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8">
        <f>ROUND(Table1[[#This Row],[pledged]]/Table1[[#This Row],[goal]],2)</f>
        <v>1.0900000000000001</v>
      </c>
      <c r="Q3499" s="10">
        <f>IFERROR(Table1[[#This Row],[pledged]]/Table1[[#This Row],[backers_count]],0)</f>
        <v>34.408163265306122</v>
      </c>
      <c r="R3499" s="15">
        <f t="shared" si="108"/>
        <v>42511.741944444439</v>
      </c>
      <c r="S3499" s="15">
        <f t="shared" si="109"/>
        <v>42523.916666666672</v>
      </c>
      <c r="T3499">
        <f>YEAR(Table1[[#This Row],[Date Created Conversion]])</f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8">
        <f>ROUND(Table1[[#This Row],[pledged]]/Table1[[#This Row],[goal]],2)</f>
        <v>1.02</v>
      </c>
      <c r="Q3500" s="10">
        <f>IFERROR(Table1[[#This Row],[pledged]]/Table1[[#This Row],[backers_count]],0)</f>
        <v>40.238095238095241</v>
      </c>
      <c r="R3500" s="15">
        <f t="shared" si="108"/>
        <v>42459.15861111111</v>
      </c>
      <c r="S3500" s="15">
        <f t="shared" si="109"/>
        <v>42518.905555555553</v>
      </c>
      <c r="T3500">
        <f>YEAR(Table1[[#This Row],[Date Created Conversion]])</f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8">
        <f>ROUND(Table1[[#This Row],[pledged]]/Table1[[#This Row],[goal]],2)</f>
        <v>1.06</v>
      </c>
      <c r="Q3501" s="10">
        <f>IFERROR(Table1[[#This Row],[pledged]]/Table1[[#This Row],[backers_count]],0)</f>
        <v>60.285714285714285</v>
      </c>
      <c r="R3501" s="15">
        <f t="shared" si="108"/>
        <v>42132.036168981482</v>
      </c>
      <c r="S3501" s="15">
        <f t="shared" si="109"/>
        <v>42186.290972222225</v>
      </c>
      <c r="T3501">
        <f>YEAR(Table1[[#This Row],[Date Created Conversion]])</f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8">
        <f>ROUND(Table1[[#This Row],[pledged]]/Table1[[#This Row],[goal]],2)</f>
        <v>1.06</v>
      </c>
      <c r="Q3502" s="10">
        <f>IFERROR(Table1[[#This Row],[pledged]]/Table1[[#This Row],[backers_count]],0)</f>
        <v>25.30952380952381</v>
      </c>
      <c r="R3502" s="15">
        <f t="shared" si="108"/>
        <v>42419.91942129629</v>
      </c>
      <c r="S3502" s="15">
        <f t="shared" si="109"/>
        <v>42436.207638888889</v>
      </c>
      <c r="T3502">
        <f>YEAR(Table1[[#This Row],[Date Created Conversion]])</f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8">
        <f>ROUND(Table1[[#This Row],[pledged]]/Table1[[#This Row],[goal]],2)</f>
        <v>1.01</v>
      </c>
      <c r="Q3503" s="10">
        <f>IFERROR(Table1[[#This Row],[pledged]]/Table1[[#This Row],[backers_count]],0)</f>
        <v>35.952380952380949</v>
      </c>
      <c r="R3503" s="15">
        <f t="shared" si="108"/>
        <v>42233.763831018514</v>
      </c>
      <c r="S3503" s="15">
        <f t="shared" si="109"/>
        <v>42258.763831018514</v>
      </c>
      <c r="T3503">
        <f>YEAR(Table1[[#This Row],[Date Created Conversion]])</f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8">
        <f>ROUND(Table1[[#This Row],[pledged]]/Table1[[#This Row],[goal]],2)</f>
        <v>1.05</v>
      </c>
      <c r="Q3504" s="10">
        <f>IFERROR(Table1[[#This Row],[pledged]]/Table1[[#This Row],[backers_count]],0)</f>
        <v>136</v>
      </c>
      <c r="R3504" s="15">
        <f t="shared" si="108"/>
        <v>42430.839398148149</v>
      </c>
      <c r="S3504" s="15">
        <f t="shared" si="109"/>
        <v>42445.165972222225</v>
      </c>
      <c r="T3504">
        <f>YEAR(Table1[[#This Row],[Date Created Conversion]])</f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8">
        <f>ROUND(Table1[[#This Row],[pledged]]/Table1[[#This Row],[goal]],2)</f>
        <v>1.08</v>
      </c>
      <c r="Q3505" s="10">
        <f>IFERROR(Table1[[#This Row],[pledged]]/Table1[[#This Row],[backers_count]],0)</f>
        <v>70.763157894736835</v>
      </c>
      <c r="R3505" s="15">
        <f t="shared" si="108"/>
        <v>42545.478333333333</v>
      </c>
      <c r="S3505" s="15">
        <f t="shared" si="109"/>
        <v>42575.478333333333</v>
      </c>
      <c r="T3505">
        <f>YEAR(Table1[[#This Row],[Date Created Conversion]])</f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8">
        <f>ROUND(Table1[[#This Row],[pledged]]/Table1[[#This Row],[goal]],2)</f>
        <v>1</v>
      </c>
      <c r="Q3506" s="10">
        <f>IFERROR(Table1[[#This Row],[pledged]]/Table1[[#This Row],[backers_count]],0)</f>
        <v>125</v>
      </c>
      <c r="R3506" s="15">
        <f t="shared" si="108"/>
        <v>42297.748738425929</v>
      </c>
      <c r="S3506" s="15">
        <f t="shared" si="109"/>
        <v>42327.790405092594</v>
      </c>
      <c r="T3506">
        <f>YEAR(Table1[[#This Row],[Date Created Conversion]])</f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8">
        <f>ROUND(Table1[[#This Row],[pledged]]/Table1[[#This Row],[goal]],2)</f>
        <v>1.04</v>
      </c>
      <c r="Q3507" s="10">
        <f>IFERROR(Table1[[#This Row],[pledged]]/Table1[[#This Row],[backers_count]],0)</f>
        <v>66.512820512820511</v>
      </c>
      <c r="R3507" s="15">
        <f t="shared" si="108"/>
        <v>41760.935706018521</v>
      </c>
      <c r="S3507" s="15">
        <f t="shared" si="109"/>
        <v>41772.166666666664</v>
      </c>
      <c r="T3507">
        <f>YEAR(Table1[[#This Row],[Date Created Conversion]])</f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8">
        <f>ROUND(Table1[[#This Row],[pledged]]/Table1[[#This Row],[goal]],2)</f>
        <v>1.02</v>
      </c>
      <c r="Q3508" s="10">
        <f>IFERROR(Table1[[#This Row],[pledged]]/Table1[[#This Row],[backers_count]],0)</f>
        <v>105</v>
      </c>
      <c r="R3508" s="15">
        <f t="shared" si="108"/>
        <v>41829.734259259261</v>
      </c>
      <c r="S3508" s="15">
        <f t="shared" si="109"/>
        <v>41874.734259259261</v>
      </c>
      <c r="T3508">
        <f>YEAR(Table1[[#This Row],[Date Created Conversion]])</f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8">
        <f>ROUND(Table1[[#This Row],[pledged]]/Table1[[#This Row],[goal]],2)</f>
        <v>1.04</v>
      </c>
      <c r="Q3509" s="10">
        <f>IFERROR(Table1[[#This Row],[pledged]]/Table1[[#This Row],[backers_count]],0)</f>
        <v>145</v>
      </c>
      <c r="R3509" s="15">
        <f t="shared" si="108"/>
        <v>42491.92288194444</v>
      </c>
      <c r="S3509" s="15">
        <f t="shared" si="109"/>
        <v>42521.92288194444</v>
      </c>
      <c r="T3509">
        <f>YEAR(Table1[[#This Row],[Date Created Conversion]])</f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8">
        <f>ROUND(Table1[[#This Row],[pledged]]/Table1[[#This Row],[goal]],2)</f>
        <v>1.8</v>
      </c>
      <c r="Q3510" s="10">
        <f>IFERROR(Table1[[#This Row],[pledged]]/Table1[[#This Row],[backers_count]],0)</f>
        <v>12</v>
      </c>
      <c r="R3510" s="15">
        <f t="shared" si="108"/>
        <v>42477.729780092588</v>
      </c>
      <c r="S3510" s="15">
        <f t="shared" si="109"/>
        <v>42500.875</v>
      </c>
      <c r="T3510">
        <f>YEAR(Table1[[#This Row],[Date Created Conversion]])</f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8">
        <f>ROUND(Table1[[#This Row],[pledged]]/Table1[[#This Row],[goal]],2)</f>
        <v>1.06</v>
      </c>
      <c r="Q3511" s="10">
        <f>IFERROR(Table1[[#This Row],[pledged]]/Table1[[#This Row],[backers_count]],0)</f>
        <v>96.666666666666671</v>
      </c>
      <c r="R3511" s="15">
        <f t="shared" si="108"/>
        <v>41950.859560185185</v>
      </c>
      <c r="S3511" s="15">
        <f t="shared" si="109"/>
        <v>41964.204861111109</v>
      </c>
      <c r="T3511">
        <f>YEAR(Table1[[#This Row],[Date Created Conversion]])</f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8">
        <f>ROUND(Table1[[#This Row],[pledged]]/Table1[[#This Row],[goal]],2)</f>
        <v>1.01</v>
      </c>
      <c r="Q3512" s="10">
        <f>IFERROR(Table1[[#This Row],[pledged]]/Table1[[#This Row],[backers_count]],0)</f>
        <v>60.333333333333336</v>
      </c>
      <c r="R3512" s="15">
        <f t="shared" si="108"/>
        <v>41802.62090277778</v>
      </c>
      <c r="S3512" s="15">
        <f t="shared" si="109"/>
        <v>41822.62090277778</v>
      </c>
      <c r="T3512">
        <f>YEAR(Table1[[#This Row],[Date Created Conversion]])</f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8">
        <f>ROUND(Table1[[#This Row],[pledged]]/Table1[[#This Row],[goal]],2)</f>
        <v>1.01</v>
      </c>
      <c r="Q3513" s="10">
        <f>IFERROR(Table1[[#This Row],[pledged]]/Table1[[#This Row],[backers_count]],0)</f>
        <v>79.89473684210526</v>
      </c>
      <c r="R3513" s="15">
        <f t="shared" si="108"/>
        <v>41927.873784722222</v>
      </c>
      <c r="S3513" s="15">
        <f t="shared" si="109"/>
        <v>41950.770833333336</v>
      </c>
      <c r="T3513">
        <f>YEAR(Table1[[#This Row],[Date Created Conversion]])</f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8">
        <f>ROUND(Table1[[#This Row],[pledged]]/Table1[[#This Row],[goal]],2)</f>
        <v>1</v>
      </c>
      <c r="Q3514" s="10">
        <f>IFERROR(Table1[[#This Row],[pledged]]/Table1[[#This Row],[backers_count]],0)</f>
        <v>58.823529411764703</v>
      </c>
      <c r="R3514" s="15">
        <f t="shared" si="108"/>
        <v>42057.536944444444</v>
      </c>
      <c r="S3514" s="15">
        <f t="shared" si="109"/>
        <v>42117.49527777778</v>
      </c>
      <c r="T3514">
        <f>YEAR(Table1[[#This Row],[Date Created Conversion]])</f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8">
        <f>ROUND(Table1[[#This Row],[pledged]]/Table1[[#This Row],[goal]],2)</f>
        <v>1.18</v>
      </c>
      <c r="Q3515" s="10">
        <f>IFERROR(Table1[[#This Row],[pledged]]/Table1[[#This Row],[backers_count]],0)</f>
        <v>75.340909090909093</v>
      </c>
      <c r="R3515" s="15">
        <f t="shared" si="108"/>
        <v>41781.096203703702</v>
      </c>
      <c r="S3515" s="15">
        <f t="shared" si="109"/>
        <v>41794.207638888889</v>
      </c>
      <c r="T3515">
        <f>YEAR(Table1[[#This Row],[Date Created Conversion]])</f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8">
        <f>ROUND(Table1[[#This Row],[pledged]]/Table1[[#This Row],[goal]],2)</f>
        <v>1.1000000000000001</v>
      </c>
      <c r="Q3516" s="10">
        <f>IFERROR(Table1[[#This Row],[pledged]]/Table1[[#This Row],[backers_count]],0)</f>
        <v>55</v>
      </c>
      <c r="R3516" s="15">
        <f t="shared" si="108"/>
        <v>42020.846666666665</v>
      </c>
      <c r="S3516" s="15">
        <f t="shared" si="109"/>
        <v>42037.207638888889</v>
      </c>
      <c r="T3516">
        <f>YEAR(Table1[[#This Row],[Date Created Conversion]])</f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8">
        <f>ROUND(Table1[[#This Row],[pledged]]/Table1[[#This Row],[goal]],2)</f>
        <v>1.03</v>
      </c>
      <c r="Q3517" s="10">
        <f>IFERROR(Table1[[#This Row],[pledged]]/Table1[[#This Row],[backers_count]],0)</f>
        <v>66.956521739130437</v>
      </c>
      <c r="R3517" s="15">
        <f t="shared" si="108"/>
        <v>42125.772812499999</v>
      </c>
      <c r="S3517" s="15">
        <f t="shared" si="109"/>
        <v>42155.772812499999</v>
      </c>
      <c r="T3517">
        <f>YEAR(Table1[[#This Row],[Date Created Conversion]])</f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8">
        <f>ROUND(Table1[[#This Row],[pledged]]/Table1[[#This Row],[goal]],2)</f>
        <v>1</v>
      </c>
      <c r="Q3518" s="10">
        <f>IFERROR(Table1[[#This Row],[pledged]]/Table1[[#This Row],[backers_count]],0)</f>
        <v>227.27272727272728</v>
      </c>
      <c r="R3518" s="15">
        <f t="shared" si="108"/>
        <v>41856.010069444441</v>
      </c>
      <c r="S3518" s="15">
        <f t="shared" si="109"/>
        <v>41890.125</v>
      </c>
      <c r="T3518">
        <f>YEAR(Table1[[#This Row],[Date Created Conversion]])</f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8">
        <f>ROUND(Table1[[#This Row],[pledged]]/Table1[[#This Row],[goal]],2)</f>
        <v>1</v>
      </c>
      <c r="Q3519" s="10">
        <f>IFERROR(Table1[[#This Row],[pledged]]/Table1[[#This Row],[backers_count]],0)</f>
        <v>307.69230769230768</v>
      </c>
      <c r="R3519" s="15">
        <f t="shared" si="108"/>
        <v>41794.817523148151</v>
      </c>
      <c r="S3519" s="15">
        <f t="shared" si="109"/>
        <v>41824.458333333336</v>
      </c>
      <c r="T3519">
        <f>YEAR(Table1[[#This Row],[Date Created Conversion]])</f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8">
        <f>ROUND(Table1[[#This Row],[pledged]]/Table1[[#This Row],[goal]],2)</f>
        <v>1.1000000000000001</v>
      </c>
      <c r="Q3520" s="10">
        <f>IFERROR(Table1[[#This Row],[pledged]]/Table1[[#This Row],[backers_count]],0)</f>
        <v>50.020909090909093</v>
      </c>
      <c r="R3520" s="15">
        <f t="shared" si="108"/>
        <v>41893.783553240741</v>
      </c>
      <c r="S3520" s="15">
        <f t="shared" si="109"/>
        <v>41914.597916666666</v>
      </c>
      <c r="T3520">
        <f>YEAR(Table1[[#This Row],[Date Created Conversion]])</f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8">
        <f>ROUND(Table1[[#This Row],[pledged]]/Table1[[#This Row],[goal]],2)</f>
        <v>1.01</v>
      </c>
      <c r="Q3521" s="10">
        <f>IFERROR(Table1[[#This Row],[pledged]]/Table1[[#This Row],[backers_count]],0)</f>
        <v>72.392857142857139</v>
      </c>
      <c r="R3521" s="15">
        <f t="shared" si="108"/>
        <v>42037.598958333328</v>
      </c>
      <c r="S3521" s="15">
        <f t="shared" si="109"/>
        <v>42067.598958333328</v>
      </c>
      <c r="T3521">
        <f>YEAR(Table1[[#This Row],[Date Created Conversion]])</f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8">
        <f>ROUND(Table1[[#This Row],[pledged]]/Table1[[#This Row],[goal]],2)</f>
        <v>1.01</v>
      </c>
      <c r="Q3522" s="10">
        <f>IFERROR(Table1[[#This Row],[pledged]]/Table1[[#This Row],[backers_count]],0)</f>
        <v>95.952380952380949</v>
      </c>
      <c r="R3522" s="15">
        <f t="shared" ref="R3522:R3585" si="110">(((J3522/60)/60)/24)+DATE(1970,1,1)</f>
        <v>42227.824212962965</v>
      </c>
      <c r="S3522" s="15">
        <f t="shared" ref="S3522:S3585" si="111">(((I3522/60)/60)/24)+DATE(1970,1,1)</f>
        <v>42253.57430555555</v>
      </c>
      <c r="T3522">
        <f>YEAR(Table1[[#This Row],[Date Created Conversion]])</f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8">
        <f>ROUND(Table1[[#This Row],[pledged]]/Table1[[#This Row],[goal]],2)</f>
        <v>1.69</v>
      </c>
      <c r="Q3523" s="10">
        <f>IFERROR(Table1[[#This Row],[pledged]]/Table1[[#This Row],[backers_count]],0)</f>
        <v>45.615384615384613</v>
      </c>
      <c r="R3523" s="15">
        <f t="shared" si="110"/>
        <v>41881.361342592594</v>
      </c>
      <c r="S3523" s="15">
        <f t="shared" si="111"/>
        <v>41911.361342592594</v>
      </c>
      <c r="T3523">
        <f>YEAR(Table1[[#This Row],[Date Created Conversion]])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8">
        <f>ROUND(Table1[[#This Row],[pledged]]/Table1[[#This Row],[goal]],2)</f>
        <v>1</v>
      </c>
      <c r="Q3524" s="10">
        <f>IFERROR(Table1[[#This Row],[pledged]]/Table1[[#This Row],[backers_count]],0)</f>
        <v>41.029411764705884</v>
      </c>
      <c r="R3524" s="15">
        <f t="shared" si="110"/>
        <v>42234.789884259255</v>
      </c>
      <c r="S3524" s="15">
        <f t="shared" si="111"/>
        <v>42262.420833333337</v>
      </c>
      <c r="T3524">
        <f>YEAR(Table1[[#This Row],[Date Created Conversion]])</f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8">
        <f>ROUND(Table1[[#This Row],[pledged]]/Table1[[#This Row],[goal]],2)</f>
        <v>1.1399999999999999</v>
      </c>
      <c r="Q3525" s="10">
        <f>IFERROR(Table1[[#This Row],[pledged]]/Table1[[#This Row],[backers_count]],0)</f>
        <v>56.825000000000003</v>
      </c>
      <c r="R3525" s="15">
        <f t="shared" si="110"/>
        <v>42581.397546296299</v>
      </c>
      <c r="S3525" s="15">
        <f t="shared" si="111"/>
        <v>42638.958333333328</v>
      </c>
      <c r="T3525">
        <f>YEAR(Table1[[#This Row],[Date Created Conversion]])</f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8">
        <f>ROUND(Table1[[#This Row],[pledged]]/Table1[[#This Row],[goal]],2)</f>
        <v>1.02</v>
      </c>
      <c r="Q3526" s="10">
        <f>IFERROR(Table1[[#This Row],[pledged]]/Table1[[#This Row],[backers_count]],0)</f>
        <v>137.24324324324326</v>
      </c>
      <c r="R3526" s="15">
        <f t="shared" si="110"/>
        <v>41880.76357638889</v>
      </c>
      <c r="S3526" s="15">
        <f t="shared" si="111"/>
        <v>41895.166666666664</v>
      </c>
      <c r="T3526">
        <f>YEAR(Table1[[#This Row],[Date Created Conversion]])</f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8">
        <f>ROUND(Table1[[#This Row],[pledged]]/Table1[[#This Row],[goal]],2)</f>
        <v>1.06</v>
      </c>
      <c r="Q3527" s="10">
        <f>IFERROR(Table1[[#This Row],[pledged]]/Table1[[#This Row],[backers_count]],0)</f>
        <v>75.714285714285708</v>
      </c>
      <c r="R3527" s="15">
        <f t="shared" si="110"/>
        <v>42214.6956712963</v>
      </c>
      <c r="S3527" s="15">
        <f t="shared" si="111"/>
        <v>42225.666666666672</v>
      </c>
      <c r="T3527">
        <f>YEAR(Table1[[#This Row],[Date Created Conversion]])</f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8">
        <f>ROUND(Table1[[#This Row],[pledged]]/Table1[[#This Row],[goal]],2)</f>
        <v>1.02</v>
      </c>
      <c r="Q3528" s="10">
        <f>IFERROR(Table1[[#This Row],[pledged]]/Table1[[#This Row],[backers_count]],0)</f>
        <v>99</v>
      </c>
      <c r="R3528" s="15">
        <f t="shared" si="110"/>
        <v>42460.335312499999</v>
      </c>
      <c r="S3528" s="15">
        <f t="shared" si="111"/>
        <v>42488.249305555553</v>
      </c>
      <c r="T3528">
        <f>YEAR(Table1[[#This Row],[Date Created Conversion]])</f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8">
        <f>ROUND(Table1[[#This Row],[pledged]]/Table1[[#This Row],[goal]],2)</f>
        <v>1.17</v>
      </c>
      <c r="Q3529" s="10">
        <f>IFERROR(Table1[[#This Row],[pledged]]/Table1[[#This Row],[backers_count]],0)</f>
        <v>81.569767441860463</v>
      </c>
      <c r="R3529" s="15">
        <f t="shared" si="110"/>
        <v>42167.023206018523</v>
      </c>
      <c r="S3529" s="15">
        <f t="shared" si="111"/>
        <v>42196.165972222225</v>
      </c>
      <c r="T3529">
        <f>YEAR(Table1[[#This Row],[Date Created Conversion]])</f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8">
        <f>ROUND(Table1[[#This Row],[pledged]]/Table1[[#This Row],[goal]],2)</f>
        <v>1.01</v>
      </c>
      <c r="Q3530" s="10">
        <f>IFERROR(Table1[[#This Row],[pledged]]/Table1[[#This Row],[backers_count]],0)</f>
        <v>45.108108108108105</v>
      </c>
      <c r="R3530" s="15">
        <f t="shared" si="110"/>
        <v>42733.50136574074</v>
      </c>
      <c r="S3530" s="15">
        <f t="shared" si="111"/>
        <v>42753.50136574074</v>
      </c>
      <c r="T3530">
        <f>YEAR(Table1[[#This Row],[Date Created Conversion]])</f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8">
        <f>ROUND(Table1[[#This Row],[pledged]]/Table1[[#This Row],[goal]],2)</f>
        <v>1.32</v>
      </c>
      <c r="Q3531" s="10">
        <f>IFERROR(Table1[[#This Row],[pledged]]/Table1[[#This Row],[backers_count]],0)</f>
        <v>36.666666666666664</v>
      </c>
      <c r="R3531" s="15">
        <f t="shared" si="110"/>
        <v>42177.761782407411</v>
      </c>
      <c r="S3531" s="15">
        <f t="shared" si="111"/>
        <v>42198.041666666672</v>
      </c>
      <c r="T3531">
        <f>YEAR(Table1[[#This Row],[Date Created Conversion]])</f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8">
        <f>ROUND(Table1[[#This Row],[pledged]]/Table1[[#This Row],[goal]],2)</f>
        <v>1</v>
      </c>
      <c r="Q3532" s="10">
        <f>IFERROR(Table1[[#This Row],[pledged]]/Table1[[#This Row],[backers_count]],0)</f>
        <v>125</v>
      </c>
      <c r="R3532" s="15">
        <f t="shared" si="110"/>
        <v>42442.623344907406</v>
      </c>
      <c r="S3532" s="15">
        <f t="shared" si="111"/>
        <v>42470.833333333328</v>
      </c>
      <c r="T3532">
        <f>YEAR(Table1[[#This Row],[Date Created Conversion]])</f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8">
        <f>ROUND(Table1[[#This Row],[pledged]]/Table1[[#This Row],[goal]],2)</f>
        <v>1.28</v>
      </c>
      <c r="Q3533" s="10">
        <f>IFERROR(Table1[[#This Row],[pledged]]/Table1[[#This Row],[backers_count]],0)</f>
        <v>49.230769230769234</v>
      </c>
      <c r="R3533" s="15">
        <f t="shared" si="110"/>
        <v>42521.654328703706</v>
      </c>
      <c r="S3533" s="15">
        <f t="shared" si="111"/>
        <v>42551.654328703706</v>
      </c>
      <c r="T3533">
        <f>YEAR(Table1[[#This Row],[Date Created Conversion]])</f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8">
        <f>ROUND(Table1[[#This Row],[pledged]]/Table1[[#This Row],[goal]],2)</f>
        <v>1.19</v>
      </c>
      <c r="Q3534" s="10">
        <f>IFERROR(Table1[[#This Row],[pledged]]/Table1[[#This Row],[backers_count]],0)</f>
        <v>42.296296296296298</v>
      </c>
      <c r="R3534" s="15">
        <f t="shared" si="110"/>
        <v>41884.599849537037</v>
      </c>
      <c r="S3534" s="15">
        <f t="shared" si="111"/>
        <v>41900.165972222225</v>
      </c>
      <c r="T3534">
        <f>YEAR(Table1[[#This Row],[Date Created Conversion]])</f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8">
        <f>ROUND(Table1[[#This Row],[pledged]]/Table1[[#This Row],[goal]],2)</f>
        <v>1.26</v>
      </c>
      <c r="Q3535" s="10">
        <f>IFERROR(Table1[[#This Row],[pledged]]/Table1[[#This Row],[backers_count]],0)</f>
        <v>78.875</v>
      </c>
      <c r="R3535" s="15">
        <f t="shared" si="110"/>
        <v>42289.761192129634</v>
      </c>
      <c r="S3535" s="15">
        <f t="shared" si="111"/>
        <v>42319.802858796291</v>
      </c>
      <c r="T3535">
        <f>YEAR(Table1[[#This Row],[Date Created Conversion]])</f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8">
        <f>ROUND(Table1[[#This Row],[pledged]]/Table1[[#This Row],[goal]],2)</f>
        <v>1.56</v>
      </c>
      <c r="Q3536" s="10">
        <f>IFERROR(Table1[[#This Row],[pledged]]/Table1[[#This Row],[backers_count]],0)</f>
        <v>38.284313725490193</v>
      </c>
      <c r="R3536" s="15">
        <f t="shared" si="110"/>
        <v>42243.6252662037</v>
      </c>
      <c r="S3536" s="15">
        <f t="shared" si="111"/>
        <v>42278.6252662037</v>
      </c>
      <c r="T3536">
        <f>YEAR(Table1[[#This Row],[Date Created Conversion]])</f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8">
        <f>ROUND(Table1[[#This Row],[pledged]]/Table1[[#This Row],[goal]],2)</f>
        <v>1.03</v>
      </c>
      <c r="Q3537" s="10">
        <f>IFERROR(Table1[[#This Row],[pledged]]/Table1[[#This Row],[backers_count]],0)</f>
        <v>44.847826086956523</v>
      </c>
      <c r="R3537" s="15">
        <f t="shared" si="110"/>
        <v>42248.640162037031</v>
      </c>
      <c r="S3537" s="15">
        <f t="shared" si="111"/>
        <v>42279.75</v>
      </c>
      <c r="T3537">
        <f>YEAR(Table1[[#This Row],[Date Created Conversion]])</f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8">
        <f>ROUND(Table1[[#This Row],[pledged]]/Table1[[#This Row],[goal]],2)</f>
        <v>1.53</v>
      </c>
      <c r="Q3538" s="10">
        <f>IFERROR(Table1[[#This Row],[pledged]]/Table1[[#This Row],[backers_count]],0)</f>
        <v>13.529411764705882</v>
      </c>
      <c r="R3538" s="15">
        <f t="shared" si="110"/>
        <v>42328.727141203708</v>
      </c>
      <c r="S3538" s="15">
        <f t="shared" si="111"/>
        <v>42358.499305555553</v>
      </c>
      <c r="T3538">
        <f>YEAR(Table1[[#This Row],[Date Created Conversion]])</f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8">
        <f>ROUND(Table1[[#This Row],[pledged]]/Table1[[#This Row],[goal]],2)</f>
        <v>1.8</v>
      </c>
      <c r="Q3539" s="10">
        <f>IFERROR(Table1[[#This Row],[pledged]]/Table1[[#This Row],[backers_count]],0)</f>
        <v>43.5</v>
      </c>
      <c r="R3539" s="15">
        <f t="shared" si="110"/>
        <v>41923.354351851849</v>
      </c>
      <c r="S3539" s="15">
        <f t="shared" si="111"/>
        <v>41960.332638888889</v>
      </c>
      <c r="T3539">
        <f>YEAR(Table1[[#This Row],[Date Created Conversion]])</f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8">
        <f>ROUND(Table1[[#This Row],[pledged]]/Table1[[#This Row],[goal]],2)</f>
        <v>1.28</v>
      </c>
      <c r="Q3540" s="10">
        <f>IFERROR(Table1[[#This Row],[pledged]]/Table1[[#This Row],[backers_count]],0)</f>
        <v>30.951807228915662</v>
      </c>
      <c r="R3540" s="15">
        <f t="shared" si="110"/>
        <v>42571.420601851853</v>
      </c>
      <c r="S3540" s="15">
        <f t="shared" si="111"/>
        <v>42599.420601851853</v>
      </c>
      <c r="T3540">
        <f>YEAR(Table1[[#This Row],[Date Created Conversion]])</f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8">
        <f>ROUND(Table1[[#This Row],[pledged]]/Table1[[#This Row],[goal]],2)</f>
        <v>1.2</v>
      </c>
      <c r="Q3541" s="10">
        <f>IFERROR(Table1[[#This Row],[pledged]]/Table1[[#This Row],[backers_count]],0)</f>
        <v>55.230769230769234</v>
      </c>
      <c r="R3541" s="15">
        <f t="shared" si="110"/>
        <v>42600.756041666667</v>
      </c>
      <c r="S3541" s="15">
        <f t="shared" si="111"/>
        <v>42621.756041666667</v>
      </c>
      <c r="T3541">
        <f>YEAR(Table1[[#This Row],[Date Created Conversion]])</f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8">
        <f>ROUND(Table1[[#This Row],[pledged]]/Table1[[#This Row],[goal]],2)</f>
        <v>1.23</v>
      </c>
      <c r="Q3542" s="10">
        <f>IFERROR(Table1[[#This Row],[pledged]]/Table1[[#This Row],[backers_count]],0)</f>
        <v>46.125</v>
      </c>
      <c r="R3542" s="15">
        <f t="shared" si="110"/>
        <v>42517.003368055557</v>
      </c>
      <c r="S3542" s="15">
        <f t="shared" si="111"/>
        <v>42547.003368055557</v>
      </c>
      <c r="T3542">
        <f>YEAR(Table1[[#This Row],[Date Created Conversion]])</f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8">
        <f>ROUND(Table1[[#This Row],[pledged]]/Table1[[#This Row],[goal]],2)</f>
        <v>1.05</v>
      </c>
      <c r="Q3543" s="10">
        <f>IFERROR(Table1[[#This Row],[pledged]]/Table1[[#This Row],[backers_count]],0)</f>
        <v>39.375</v>
      </c>
      <c r="R3543" s="15">
        <f t="shared" si="110"/>
        <v>42222.730034722219</v>
      </c>
      <c r="S3543" s="15">
        <f t="shared" si="111"/>
        <v>42247.730034722219</v>
      </c>
      <c r="T3543">
        <f>YEAR(Table1[[#This Row],[Date Created Conversion]])</f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8">
        <f>ROUND(Table1[[#This Row],[pledged]]/Table1[[#This Row],[goal]],2)</f>
        <v>1.02</v>
      </c>
      <c r="Q3544" s="10">
        <f>IFERROR(Table1[[#This Row],[pledged]]/Table1[[#This Row],[backers_count]],0)</f>
        <v>66.152941176470591</v>
      </c>
      <c r="R3544" s="15">
        <f t="shared" si="110"/>
        <v>41829.599791666667</v>
      </c>
      <c r="S3544" s="15">
        <f t="shared" si="111"/>
        <v>41889.599791666667</v>
      </c>
      <c r="T3544">
        <f>YEAR(Table1[[#This Row],[Date Created Conversion]])</f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8">
        <f>ROUND(Table1[[#This Row],[pledged]]/Table1[[#This Row],[goal]],2)</f>
        <v>1.05</v>
      </c>
      <c r="Q3545" s="10">
        <f>IFERROR(Table1[[#This Row],[pledged]]/Table1[[#This Row],[backers_count]],0)</f>
        <v>54.137931034482762</v>
      </c>
      <c r="R3545" s="15">
        <f t="shared" si="110"/>
        <v>42150.755312499998</v>
      </c>
      <c r="S3545" s="15">
        <f t="shared" si="111"/>
        <v>42180.755312499998</v>
      </c>
      <c r="T3545">
        <f>YEAR(Table1[[#This Row],[Date Created Conversion]])</f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8">
        <f>ROUND(Table1[[#This Row],[pledged]]/Table1[[#This Row],[goal]],2)</f>
        <v>1</v>
      </c>
      <c r="Q3546" s="10">
        <f>IFERROR(Table1[[#This Row],[pledged]]/Table1[[#This Row],[backers_count]],0)</f>
        <v>104.16666666666667</v>
      </c>
      <c r="R3546" s="15">
        <f t="shared" si="110"/>
        <v>42040.831678240742</v>
      </c>
      <c r="S3546" s="15">
        <f t="shared" si="111"/>
        <v>42070.831678240742</v>
      </c>
      <c r="T3546">
        <f>YEAR(Table1[[#This Row],[Date Created Conversion]])</f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8">
        <f>ROUND(Table1[[#This Row],[pledged]]/Table1[[#This Row],[goal]],2)</f>
        <v>1</v>
      </c>
      <c r="Q3547" s="10">
        <f>IFERROR(Table1[[#This Row],[pledged]]/Table1[[#This Row],[backers_count]],0)</f>
        <v>31.375</v>
      </c>
      <c r="R3547" s="15">
        <f t="shared" si="110"/>
        <v>42075.807395833333</v>
      </c>
      <c r="S3547" s="15">
        <f t="shared" si="111"/>
        <v>42105.807395833333</v>
      </c>
      <c r="T3547">
        <f>YEAR(Table1[[#This Row],[Date Created Conversion]])</f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8">
        <f>ROUND(Table1[[#This Row],[pledged]]/Table1[[#This Row],[goal]],2)</f>
        <v>1.02</v>
      </c>
      <c r="Q3548" s="10">
        <f>IFERROR(Table1[[#This Row],[pledged]]/Table1[[#This Row],[backers_count]],0)</f>
        <v>59.210526315789473</v>
      </c>
      <c r="R3548" s="15">
        <f t="shared" si="110"/>
        <v>42073.660694444443</v>
      </c>
      <c r="S3548" s="15">
        <f t="shared" si="111"/>
        <v>42095.165972222225</v>
      </c>
      <c r="T3548">
        <f>YEAR(Table1[[#This Row],[Date Created Conversion]])</f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8">
        <f>ROUND(Table1[[#This Row],[pledged]]/Table1[[#This Row],[goal]],2)</f>
        <v>1.1399999999999999</v>
      </c>
      <c r="Q3549" s="10">
        <f>IFERROR(Table1[[#This Row],[pledged]]/Table1[[#This Row],[backers_count]],0)</f>
        <v>119.17633928571429</v>
      </c>
      <c r="R3549" s="15">
        <f t="shared" si="110"/>
        <v>42480.078715277778</v>
      </c>
      <c r="S3549" s="15">
        <f t="shared" si="111"/>
        <v>42504.165972222225</v>
      </c>
      <c r="T3549">
        <f>YEAR(Table1[[#This Row],[Date Created Conversion]])</f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8">
        <f>ROUND(Table1[[#This Row],[pledged]]/Table1[[#This Row],[goal]],2)</f>
        <v>1.02</v>
      </c>
      <c r="Q3550" s="10">
        <f>IFERROR(Table1[[#This Row],[pledged]]/Table1[[#This Row],[backers_count]],0)</f>
        <v>164.61538461538461</v>
      </c>
      <c r="R3550" s="15">
        <f t="shared" si="110"/>
        <v>42411.942291666666</v>
      </c>
      <c r="S3550" s="15">
        <f t="shared" si="111"/>
        <v>42434.041666666672</v>
      </c>
      <c r="T3550">
        <f>YEAR(Table1[[#This Row],[Date Created Conversion]])</f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8">
        <f>ROUND(Table1[[#This Row],[pledged]]/Table1[[#This Row],[goal]],2)</f>
        <v>1.02</v>
      </c>
      <c r="Q3551" s="10">
        <f>IFERROR(Table1[[#This Row],[pledged]]/Table1[[#This Row],[backers_count]],0)</f>
        <v>24.285714285714285</v>
      </c>
      <c r="R3551" s="15">
        <f t="shared" si="110"/>
        <v>42223.394363425927</v>
      </c>
      <c r="S3551" s="15">
        <f t="shared" si="111"/>
        <v>42251.394363425927</v>
      </c>
      <c r="T3551">
        <f>YEAR(Table1[[#This Row],[Date Created Conversion]])</f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8">
        <f>ROUND(Table1[[#This Row],[pledged]]/Table1[[#This Row],[goal]],2)</f>
        <v>1.05</v>
      </c>
      <c r="Q3552" s="10">
        <f>IFERROR(Table1[[#This Row],[pledged]]/Table1[[#This Row],[backers_count]],0)</f>
        <v>40.9375</v>
      </c>
      <c r="R3552" s="15">
        <f t="shared" si="110"/>
        <v>42462.893495370372</v>
      </c>
      <c r="S3552" s="15">
        <f t="shared" si="111"/>
        <v>42492.893495370372</v>
      </c>
      <c r="T3552">
        <f>YEAR(Table1[[#This Row],[Date Created Conversion]])</f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8">
        <f>ROUND(Table1[[#This Row],[pledged]]/Table1[[#This Row],[goal]],2)</f>
        <v>1.02</v>
      </c>
      <c r="Q3553" s="10">
        <f>IFERROR(Table1[[#This Row],[pledged]]/Table1[[#This Row],[backers_count]],0)</f>
        <v>61.1</v>
      </c>
      <c r="R3553" s="15">
        <f t="shared" si="110"/>
        <v>41753.515856481477</v>
      </c>
      <c r="S3553" s="15">
        <f t="shared" si="111"/>
        <v>41781.921527777777</v>
      </c>
      <c r="T3553">
        <f>YEAR(Table1[[#This Row],[Date Created Conversion]])</f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8">
        <f>ROUND(Table1[[#This Row],[pledged]]/Table1[[#This Row],[goal]],2)</f>
        <v>1</v>
      </c>
      <c r="Q3554" s="10">
        <f>IFERROR(Table1[[#This Row],[pledged]]/Table1[[#This Row],[backers_count]],0)</f>
        <v>38.65</v>
      </c>
      <c r="R3554" s="15">
        <f t="shared" si="110"/>
        <v>41788.587083333332</v>
      </c>
      <c r="S3554" s="15">
        <f t="shared" si="111"/>
        <v>41818.587083333332</v>
      </c>
      <c r="T3554">
        <f>YEAR(Table1[[#This Row],[Date Created Conversion]])</f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8">
        <f>ROUND(Table1[[#This Row],[pledged]]/Table1[[#This Row],[goal]],2)</f>
        <v>1.06</v>
      </c>
      <c r="Q3555" s="10">
        <f>IFERROR(Table1[[#This Row],[pledged]]/Table1[[#This Row],[backers_count]],0)</f>
        <v>56.20192307692308</v>
      </c>
      <c r="R3555" s="15">
        <f t="shared" si="110"/>
        <v>42196.028703703705</v>
      </c>
      <c r="S3555" s="15">
        <f t="shared" si="111"/>
        <v>42228</v>
      </c>
      <c r="T3555">
        <f>YEAR(Table1[[#This Row],[Date Created Conversion]])</f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8">
        <f>ROUND(Table1[[#This Row],[pledged]]/Table1[[#This Row],[goal]],2)</f>
        <v>1.1299999999999999</v>
      </c>
      <c r="Q3556" s="10">
        <f>IFERROR(Table1[[#This Row],[pledged]]/Table1[[#This Row],[backers_count]],0)</f>
        <v>107.00207547169811</v>
      </c>
      <c r="R3556" s="15">
        <f t="shared" si="110"/>
        <v>42016.050451388888</v>
      </c>
      <c r="S3556" s="15">
        <f t="shared" si="111"/>
        <v>42046.708333333328</v>
      </c>
      <c r="T3556">
        <f>YEAR(Table1[[#This Row],[Date Created Conversion]])</f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8">
        <f>ROUND(Table1[[#This Row],[pledged]]/Table1[[#This Row],[goal]],2)</f>
        <v>1</v>
      </c>
      <c r="Q3557" s="10">
        <f>IFERROR(Table1[[#This Row],[pledged]]/Table1[[#This Row],[backers_count]],0)</f>
        <v>171.42857142857142</v>
      </c>
      <c r="R3557" s="15">
        <f t="shared" si="110"/>
        <v>42661.442060185189</v>
      </c>
      <c r="S3557" s="15">
        <f t="shared" si="111"/>
        <v>42691.483726851846</v>
      </c>
      <c r="T3557">
        <f>YEAR(Table1[[#This Row],[Date Created Conversion]])</f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8">
        <f>ROUND(Table1[[#This Row],[pledged]]/Table1[[#This Row],[goal]],2)</f>
        <v>1</v>
      </c>
      <c r="Q3558" s="10">
        <f>IFERROR(Table1[[#This Row],[pledged]]/Table1[[#This Row],[backers_count]],0)</f>
        <v>110.5</v>
      </c>
      <c r="R3558" s="15">
        <f t="shared" si="110"/>
        <v>41808.649583333332</v>
      </c>
      <c r="S3558" s="15">
        <f t="shared" si="111"/>
        <v>41868.649583333332</v>
      </c>
      <c r="T3558">
        <f>YEAR(Table1[[#This Row],[Date Created Conversion]])</f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8">
        <f>ROUND(Table1[[#This Row],[pledged]]/Table1[[#This Row],[goal]],2)</f>
        <v>1</v>
      </c>
      <c r="Q3559" s="10">
        <f>IFERROR(Table1[[#This Row],[pledged]]/Table1[[#This Row],[backers_count]],0)</f>
        <v>179.27598566308242</v>
      </c>
      <c r="R3559" s="15">
        <f t="shared" si="110"/>
        <v>41730.276747685188</v>
      </c>
      <c r="S3559" s="15">
        <f t="shared" si="111"/>
        <v>41764.276747685188</v>
      </c>
      <c r="T3559">
        <f>YEAR(Table1[[#This Row],[Date Created Conversion]])</f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8">
        <f>ROUND(Table1[[#This Row],[pledged]]/Table1[[#This Row],[goal]],2)</f>
        <v>1.44</v>
      </c>
      <c r="Q3560" s="10">
        <f>IFERROR(Table1[[#This Row],[pledged]]/Table1[[#This Row],[backers_count]],0)</f>
        <v>22.90909090909091</v>
      </c>
      <c r="R3560" s="15">
        <f t="shared" si="110"/>
        <v>42139.816840277781</v>
      </c>
      <c r="S3560" s="15">
        <f t="shared" si="111"/>
        <v>42181.875</v>
      </c>
      <c r="T3560">
        <f>YEAR(Table1[[#This Row],[Date Created Conversion]])</f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8">
        <f>ROUND(Table1[[#This Row],[pledged]]/Table1[[#This Row],[goal]],2)</f>
        <v>1.04</v>
      </c>
      <c r="Q3561" s="10">
        <f>IFERROR(Table1[[#This Row],[pledged]]/Table1[[#This Row],[backers_count]],0)</f>
        <v>43.125</v>
      </c>
      <c r="R3561" s="15">
        <f t="shared" si="110"/>
        <v>42194.096157407403</v>
      </c>
      <c r="S3561" s="15">
        <f t="shared" si="111"/>
        <v>42216.373611111107</v>
      </c>
      <c r="T3561">
        <f>YEAR(Table1[[#This Row],[Date Created Conversion]])</f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8">
        <f>ROUND(Table1[[#This Row],[pledged]]/Table1[[#This Row],[goal]],2)</f>
        <v>1.08</v>
      </c>
      <c r="Q3562" s="10">
        <f>IFERROR(Table1[[#This Row],[pledged]]/Table1[[#This Row],[backers_count]],0)</f>
        <v>46.891891891891895</v>
      </c>
      <c r="R3562" s="15">
        <f t="shared" si="110"/>
        <v>42115.889652777783</v>
      </c>
      <c r="S3562" s="15">
        <f t="shared" si="111"/>
        <v>42151.114583333328</v>
      </c>
      <c r="T3562">
        <f>YEAR(Table1[[#This Row],[Date Created Conversion]])</f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8">
        <f>ROUND(Table1[[#This Row],[pledged]]/Table1[[#This Row],[goal]],2)</f>
        <v>1.02</v>
      </c>
      <c r="Q3563" s="10">
        <f>IFERROR(Table1[[#This Row],[pledged]]/Table1[[#This Row],[backers_count]],0)</f>
        <v>47.407407407407405</v>
      </c>
      <c r="R3563" s="15">
        <f t="shared" si="110"/>
        <v>42203.680300925931</v>
      </c>
      <c r="S3563" s="15">
        <f t="shared" si="111"/>
        <v>42221.774999999994</v>
      </c>
      <c r="T3563">
        <f>YEAR(Table1[[#This Row],[Date Created Conversion]])</f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8">
        <f>ROUND(Table1[[#This Row],[pledged]]/Table1[[#This Row],[goal]],2)</f>
        <v>1.49</v>
      </c>
      <c r="Q3564" s="10">
        <f>IFERROR(Table1[[#This Row],[pledged]]/Table1[[#This Row],[backers_count]],0)</f>
        <v>15.129032258064516</v>
      </c>
      <c r="R3564" s="15">
        <f t="shared" si="110"/>
        <v>42433.761886574073</v>
      </c>
      <c r="S3564" s="15">
        <f t="shared" si="111"/>
        <v>42442.916666666672</v>
      </c>
      <c r="T3564">
        <f>YEAR(Table1[[#This Row],[Date Created Conversion]])</f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8">
        <f>ROUND(Table1[[#This Row],[pledged]]/Table1[[#This Row],[goal]],2)</f>
        <v>1.05</v>
      </c>
      <c r="Q3565" s="10">
        <f>IFERROR(Table1[[#This Row],[pledged]]/Table1[[#This Row],[backers_count]],0)</f>
        <v>21.098000000000003</v>
      </c>
      <c r="R3565" s="15">
        <f t="shared" si="110"/>
        <v>42555.671944444446</v>
      </c>
      <c r="S3565" s="15">
        <f t="shared" si="111"/>
        <v>42583.791666666672</v>
      </c>
      <c r="T3565">
        <f>YEAR(Table1[[#This Row],[Date Created Conversion]])</f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8">
        <f>ROUND(Table1[[#This Row],[pledged]]/Table1[[#This Row],[goal]],2)</f>
        <v>1.01</v>
      </c>
      <c r="Q3566" s="10">
        <f>IFERROR(Table1[[#This Row],[pledged]]/Table1[[#This Row],[backers_count]],0)</f>
        <v>59.117647058823529</v>
      </c>
      <c r="R3566" s="15">
        <f t="shared" si="110"/>
        <v>42236.623252314821</v>
      </c>
      <c r="S3566" s="15">
        <f t="shared" si="111"/>
        <v>42282.666666666672</v>
      </c>
      <c r="T3566">
        <f>YEAR(Table1[[#This Row],[Date Created Conversion]])</f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8">
        <f>ROUND(Table1[[#This Row],[pledged]]/Table1[[#This Row],[goal]],2)</f>
        <v>1.31</v>
      </c>
      <c r="Q3567" s="10">
        <f>IFERROR(Table1[[#This Row],[pledged]]/Table1[[#This Row],[backers_count]],0)</f>
        <v>97.916666666666671</v>
      </c>
      <c r="R3567" s="15">
        <f t="shared" si="110"/>
        <v>41974.743148148147</v>
      </c>
      <c r="S3567" s="15">
        <f t="shared" si="111"/>
        <v>42004.743148148147</v>
      </c>
      <c r="T3567">
        <f>YEAR(Table1[[#This Row],[Date Created Conversion]])</f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8">
        <f>ROUND(Table1[[#This Row],[pledged]]/Table1[[#This Row],[goal]],2)</f>
        <v>1.05</v>
      </c>
      <c r="Q3568" s="10">
        <f>IFERROR(Table1[[#This Row],[pledged]]/Table1[[#This Row],[backers_count]],0)</f>
        <v>55.131578947368418</v>
      </c>
      <c r="R3568" s="15">
        <f t="shared" si="110"/>
        <v>41997.507905092592</v>
      </c>
      <c r="S3568" s="15">
        <f t="shared" si="111"/>
        <v>42027.507905092592</v>
      </c>
      <c r="T3568">
        <f>YEAR(Table1[[#This Row],[Date Created Conversion]])</f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8">
        <f>ROUND(Table1[[#This Row],[pledged]]/Table1[[#This Row],[goal]],2)</f>
        <v>1.0900000000000001</v>
      </c>
      <c r="Q3569" s="10">
        <f>IFERROR(Table1[[#This Row],[pledged]]/Table1[[#This Row],[backers_count]],0)</f>
        <v>26.536585365853657</v>
      </c>
      <c r="R3569" s="15">
        <f t="shared" si="110"/>
        <v>42135.810694444444</v>
      </c>
      <c r="S3569" s="15">
        <f t="shared" si="111"/>
        <v>42165.810694444444</v>
      </c>
      <c r="T3569">
        <f>YEAR(Table1[[#This Row],[Date Created Conversion]])</f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8">
        <f>ROUND(Table1[[#This Row],[pledged]]/Table1[[#This Row],[goal]],2)</f>
        <v>1.1100000000000001</v>
      </c>
      <c r="Q3570" s="10">
        <f>IFERROR(Table1[[#This Row],[pledged]]/Table1[[#This Row],[backers_count]],0)</f>
        <v>58.421052631578945</v>
      </c>
      <c r="R3570" s="15">
        <f t="shared" si="110"/>
        <v>41869.740671296298</v>
      </c>
      <c r="S3570" s="15">
        <f t="shared" si="111"/>
        <v>41899.740671296298</v>
      </c>
      <c r="T3570">
        <f>YEAR(Table1[[#This Row],[Date Created Conversion]])</f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8">
        <f>ROUND(Table1[[#This Row],[pledged]]/Table1[[#This Row],[goal]],2)</f>
        <v>1</v>
      </c>
      <c r="Q3571" s="10">
        <f>IFERROR(Table1[[#This Row],[pledged]]/Table1[[#This Row],[backers_count]],0)</f>
        <v>122.53658536585365</v>
      </c>
      <c r="R3571" s="15">
        <f t="shared" si="110"/>
        <v>41982.688611111109</v>
      </c>
      <c r="S3571" s="15">
        <f t="shared" si="111"/>
        <v>42012.688611111109</v>
      </c>
      <c r="T3571">
        <f>YEAR(Table1[[#This Row],[Date Created Conversion]])</f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8">
        <f>ROUND(Table1[[#This Row],[pledged]]/Table1[[#This Row],[goal]],2)</f>
        <v>1.1399999999999999</v>
      </c>
      <c r="Q3572" s="10">
        <f>IFERROR(Table1[[#This Row],[pledged]]/Table1[[#This Row],[backers_count]],0)</f>
        <v>87.961538461538467</v>
      </c>
      <c r="R3572" s="15">
        <f t="shared" si="110"/>
        <v>41976.331979166673</v>
      </c>
      <c r="S3572" s="15">
        <f t="shared" si="111"/>
        <v>42004.291666666672</v>
      </c>
      <c r="T3572">
        <f>YEAR(Table1[[#This Row],[Date Created Conversion]])</f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8">
        <f>ROUND(Table1[[#This Row],[pledged]]/Table1[[#This Row],[goal]],2)</f>
        <v>1.22</v>
      </c>
      <c r="Q3573" s="10">
        <f>IFERROR(Table1[[#This Row],[pledged]]/Table1[[#This Row],[backers_count]],0)</f>
        <v>73.239999999999995</v>
      </c>
      <c r="R3573" s="15">
        <f t="shared" si="110"/>
        <v>41912.858946759261</v>
      </c>
      <c r="S3573" s="15">
        <f t="shared" si="111"/>
        <v>41942.858946759261</v>
      </c>
      <c r="T3573">
        <f>YEAR(Table1[[#This Row],[Date Created Conversion]])</f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8">
        <f>ROUND(Table1[[#This Row],[pledged]]/Table1[[#This Row],[goal]],2)</f>
        <v>1</v>
      </c>
      <c r="Q3574" s="10">
        <f>IFERROR(Table1[[#This Row],[pledged]]/Table1[[#This Row],[backers_count]],0)</f>
        <v>55.555555555555557</v>
      </c>
      <c r="R3574" s="15">
        <f t="shared" si="110"/>
        <v>42146.570393518516</v>
      </c>
      <c r="S3574" s="15">
        <f t="shared" si="111"/>
        <v>42176.570393518516</v>
      </c>
      <c r="T3574">
        <f>YEAR(Table1[[#This Row],[Date Created Conversion]])</f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8">
        <f>ROUND(Table1[[#This Row],[pledged]]/Table1[[#This Row],[goal]],2)</f>
        <v>1.03</v>
      </c>
      <c r="Q3575" s="10">
        <f>IFERROR(Table1[[#This Row],[pledged]]/Table1[[#This Row],[backers_count]],0)</f>
        <v>39.53846153846154</v>
      </c>
      <c r="R3575" s="15">
        <f t="shared" si="110"/>
        <v>41921.375532407408</v>
      </c>
      <c r="S3575" s="15">
        <f t="shared" si="111"/>
        <v>41951.417199074072</v>
      </c>
      <c r="T3575">
        <f>YEAR(Table1[[#This Row],[Date Created Conversion]])</f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8">
        <f>ROUND(Table1[[#This Row],[pledged]]/Table1[[#This Row],[goal]],2)</f>
        <v>1.06</v>
      </c>
      <c r="Q3576" s="10">
        <f>IFERROR(Table1[[#This Row],[pledged]]/Table1[[#This Row],[backers_count]],0)</f>
        <v>136.77777777777777</v>
      </c>
      <c r="R3576" s="15">
        <f t="shared" si="110"/>
        <v>41926.942685185182</v>
      </c>
      <c r="S3576" s="15">
        <f t="shared" si="111"/>
        <v>41956.984351851846</v>
      </c>
      <c r="T3576">
        <f>YEAR(Table1[[#This Row],[Date Created Conversion]])</f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8">
        <f>ROUND(Table1[[#This Row],[pledged]]/Table1[[#This Row],[goal]],2)</f>
        <v>1.01</v>
      </c>
      <c r="Q3577" s="10">
        <f>IFERROR(Table1[[#This Row],[pledged]]/Table1[[#This Row],[backers_count]],0)</f>
        <v>99.343137254901961</v>
      </c>
      <c r="R3577" s="15">
        <f t="shared" si="110"/>
        <v>42561.783877314811</v>
      </c>
      <c r="S3577" s="15">
        <f t="shared" si="111"/>
        <v>42593.165972222225</v>
      </c>
      <c r="T3577">
        <f>YEAR(Table1[[#This Row],[Date Created Conversion]])</f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8">
        <f>ROUND(Table1[[#This Row],[pledged]]/Table1[[#This Row],[goal]],2)</f>
        <v>1</v>
      </c>
      <c r="Q3578" s="10">
        <f>IFERROR(Table1[[#This Row],[pledged]]/Table1[[#This Row],[backers_count]],0)</f>
        <v>20</v>
      </c>
      <c r="R3578" s="15">
        <f t="shared" si="110"/>
        <v>42649.54923611111</v>
      </c>
      <c r="S3578" s="15">
        <f t="shared" si="111"/>
        <v>42709.590902777782</v>
      </c>
      <c r="T3578">
        <f>YEAR(Table1[[#This Row],[Date Created Conversion]])</f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8">
        <f>ROUND(Table1[[#This Row],[pledged]]/Table1[[#This Row],[goal]],2)</f>
        <v>1.3</v>
      </c>
      <c r="Q3579" s="10">
        <f>IFERROR(Table1[[#This Row],[pledged]]/Table1[[#This Row],[backers_count]],0)</f>
        <v>28.888888888888889</v>
      </c>
      <c r="R3579" s="15">
        <f t="shared" si="110"/>
        <v>42093.786840277782</v>
      </c>
      <c r="S3579" s="15">
        <f t="shared" si="111"/>
        <v>42120.26944444445</v>
      </c>
      <c r="T3579">
        <f>YEAR(Table1[[#This Row],[Date Created Conversion]])</f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8">
        <f>ROUND(Table1[[#This Row],[pledged]]/Table1[[#This Row],[goal]],2)</f>
        <v>1</v>
      </c>
      <c r="Q3580" s="10">
        <f>IFERROR(Table1[[#This Row],[pledged]]/Table1[[#This Row],[backers_count]],0)</f>
        <v>40.545945945945945</v>
      </c>
      <c r="R3580" s="15">
        <f t="shared" si="110"/>
        <v>42460.733530092592</v>
      </c>
      <c r="S3580" s="15">
        <f t="shared" si="111"/>
        <v>42490.733530092592</v>
      </c>
      <c r="T3580">
        <f>YEAR(Table1[[#This Row],[Date Created Conversion]])</f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8">
        <f>ROUND(Table1[[#This Row],[pledged]]/Table1[[#This Row],[goal]],2)</f>
        <v>1</v>
      </c>
      <c r="Q3581" s="10">
        <f>IFERROR(Table1[[#This Row],[pledged]]/Table1[[#This Row],[backers_count]],0)</f>
        <v>35.714285714285715</v>
      </c>
      <c r="R3581" s="15">
        <f t="shared" si="110"/>
        <v>42430.762222222227</v>
      </c>
      <c r="S3581" s="15">
        <f t="shared" si="111"/>
        <v>42460.720555555556</v>
      </c>
      <c r="T3581">
        <f>YEAR(Table1[[#This Row],[Date Created Conversion]])</f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8">
        <f>ROUND(Table1[[#This Row],[pledged]]/Table1[[#This Row],[goal]],2)</f>
        <v>1.1399999999999999</v>
      </c>
      <c r="Q3582" s="10">
        <f>IFERROR(Table1[[#This Row],[pledged]]/Table1[[#This Row],[backers_count]],0)</f>
        <v>37.962962962962962</v>
      </c>
      <c r="R3582" s="15">
        <f t="shared" si="110"/>
        <v>42026.176180555558</v>
      </c>
      <c r="S3582" s="15">
        <f t="shared" si="111"/>
        <v>42064.207638888889</v>
      </c>
      <c r="T3582">
        <f>YEAR(Table1[[#This Row],[Date Created Conversion]])</f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8">
        <f>ROUND(Table1[[#This Row],[pledged]]/Table1[[#This Row],[goal]],2)</f>
        <v>1</v>
      </c>
      <c r="Q3583" s="10">
        <f>IFERROR(Table1[[#This Row],[pledged]]/Table1[[#This Row],[backers_count]],0)</f>
        <v>33.333333333333336</v>
      </c>
      <c r="R3583" s="15">
        <f t="shared" si="110"/>
        <v>41836.471180555556</v>
      </c>
      <c r="S3583" s="15">
        <f t="shared" si="111"/>
        <v>41850.471180555556</v>
      </c>
      <c r="T3583">
        <f>YEAR(Table1[[#This Row],[Date Created Conversion]])</f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8">
        <f>ROUND(Table1[[#This Row],[pledged]]/Table1[[#This Row],[goal]],2)</f>
        <v>2.87</v>
      </c>
      <c r="Q3584" s="10">
        <f>IFERROR(Table1[[#This Row],[pledged]]/Table1[[#This Row],[backers_count]],0)</f>
        <v>58.571428571428569</v>
      </c>
      <c r="R3584" s="15">
        <f t="shared" si="110"/>
        <v>42451.095856481479</v>
      </c>
      <c r="S3584" s="15">
        <f t="shared" si="111"/>
        <v>42465.095856481479</v>
      </c>
      <c r="T3584">
        <f>YEAR(Table1[[#This Row],[Date Created Conversion]])</f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8">
        <f>ROUND(Table1[[#This Row],[pledged]]/Table1[[#This Row],[goal]],2)</f>
        <v>1.0900000000000001</v>
      </c>
      <c r="Q3585" s="10">
        <f>IFERROR(Table1[[#This Row],[pledged]]/Table1[[#This Row],[backers_count]],0)</f>
        <v>135.625</v>
      </c>
      <c r="R3585" s="15">
        <f t="shared" si="110"/>
        <v>42418.425983796296</v>
      </c>
      <c r="S3585" s="15">
        <f t="shared" si="111"/>
        <v>42478.384317129632</v>
      </c>
      <c r="T3585">
        <f>YEAR(Table1[[#This Row],[Date Created Conversion]])</f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8">
        <f>ROUND(Table1[[#This Row],[pledged]]/Table1[[#This Row],[goal]],2)</f>
        <v>1.1599999999999999</v>
      </c>
      <c r="Q3586" s="10">
        <f>IFERROR(Table1[[#This Row],[pledged]]/Table1[[#This Row],[backers_count]],0)</f>
        <v>30.9375</v>
      </c>
      <c r="R3586" s="15">
        <f t="shared" ref="R3586:R3649" si="112">(((J3586/60)/60)/24)+DATE(1970,1,1)</f>
        <v>42168.316481481481</v>
      </c>
      <c r="S3586" s="15">
        <f t="shared" ref="S3586:S3649" si="113">(((I3586/60)/60)/24)+DATE(1970,1,1)</f>
        <v>42198.316481481481</v>
      </c>
      <c r="T3586">
        <f>YEAR(Table1[[#This Row],[Date Created Conversion]])</f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8">
        <f>ROUND(Table1[[#This Row],[pledged]]/Table1[[#This Row],[goal]],2)</f>
        <v>1.19</v>
      </c>
      <c r="Q3587" s="10">
        <f>IFERROR(Table1[[#This Row],[pledged]]/Table1[[#This Row],[backers_count]],0)</f>
        <v>176.08695652173913</v>
      </c>
      <c r="R3587" s="15">
        <f t="shared" si="112"/>
        <v>41964.716319444444</v>
      </c>
      <c r="S3587" s="15">
        <f t="shared" si="113"/>
        <v>41994.716319444444</v>
      </c>
      <c r="T3587">
        <f>YEAR(Table1[[#This Row],[Date Created Conversion]])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8">
        <f>ROUND(Table1[[#This Row],[pledged]]/Table1[[#This Row],[goal]],2)</f>
        <v>1.0900000000000001</v>
      </c>
      <c r="Q3588" s="10">
        <f>IFERROR(Table1[[#This Row],[pledged]]/Table1[[#This Row],[backers_count]],0)</f>
        <v>151.9814814814815</v>
      </c>
      <c r="R3588" s="15">
        <f t="shared" si="112"/>
        <v>42576.697569444441</v>
      </c>
      <c r="S3588" s="15">
        <f t="shared" si="113"/>
        <v>42636.697569444441</v>
      </c>
      <c r="T3588">
        <f>YEAR(Table1[[#This Row],[Date Created Conversion]])</f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8">
        <f>ROUND(Table1[[#This Row],[pledged]]/Table1[[#This Row],[goal]],2)</f>
        <v>1.27</v>
      </c>
      <c r="Q3589" s="10">
        <f>IFERROR(Table1[[#This Row],[pledged]]/Table1[[#This Row],[backers_count]],0)</f>
        <v>22.607142857142858</v>
      </c>
      <c r="R3589" s="15">
        <f t="shared" si="112"/>
        <v>42503.539976851855</v>
      </c>
      <c r="S3589" s="15">
        <f t="shared" si="113"/>
        <v>42548.791666666672</v>
      </c>
      <c r="T3589">
        <f>YEAR(Table1[[#This Row],[Date Created Conversion]])</f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8">
        <f>ROUND(Table1[[#This Row],[pledged]]/Table1[[#This Row],[goal]],2)</f>
        <v>1.01</v>
      </c>
      <c r="Q3590" s="10">
        <f>IFERROR(Table1[[#This Row],[pledged]]/Table1[[#This Row],[backers_count]],0)</f>
        <v>18.272727272727273</v>
      </c>
      <c r="R3590" s="15">
        <f t="shared" si="112"/>
        <v>42101.828819444447</v>
      </c>
      <c r="S3590" s="15">
        <f t="shared" si="113"/>
        <v>42123.958333333328</v>
      </c>
      <c r="T3590">
        <f>YEAR(Table1[[#This Row],[Date Created Conversion]])</f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8">
        <f>ROUND(Table1[[#This Row],[pledged]]/Table1[[#This Row],[goal]],2)</f>
        <v>1.28</v>
      </c>
      <c r="Q3591" s="10">
        <f>IFERROR(Table1[[#This Row],[pledged]]/Table1[[#This Row],[backers_count]],0)</f>
        <v>82.258064516129039</v>
      </c>
      <c r="R3591" s="15">
        <f t="shared" si="112"/>
        <v>42125.647534722222</v>
      </c>
      <c r="S3591" s="15">
        <f t="shared" si="113"/>
        <v>42150.647534722222</v>
      </c>
      <c r="T3591">
        <f>YEAR(Table1[[#This Row],[Date Created Conversion]])</f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8">
        <f>ROUND(Table1[[#This Row],[pledged]]/Table1[[#This Row],[goal]],2)</f>
        <v>1</v>
      </c>
      <c r="Q3592" s="10">
        <f>IFERROR(Table1[[#This Row],[pledged]]/Table1[[#This Row],[backers_count]],0)</f>
        <v>68.534246575342465</v>
      </c>
      <c r="R3592" s="15">
        <f t="shared" si="112"/>
        <v>41902.333726851852</v>
      </c>
      <c r="S3592" s="15">
        <f t="shared" si="113"/>
        <v>41932.333726851852</v>
      </c>
      <c r="T3592">
        <f>YEAR(Table1[[#This Row],[Date Created Conversion]])</f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8">
        <f>ROUND(Table1[[#This Row],[pledged]]/Table1[[#This Row],[goal]],2)</f>
        <v>1.75</v>
      </c>
      <c r="Q3593" s="10">
        <f>IFERROR(Table1[[#This Row],[pledged]]/Table1[[#This Row],[backers_count]],0)</f>
        <v>68.055555555555557</v>
      </c>
      <c r="R3593" s="15">
        <f t="shared" si="112"/>
        <v>42003.948425925926</v>
      </c>
      <c r="S3593" s="15">
        <f t="shared" si="113"/>
        <v>42028.207638888889</v>
      </c>
      <c r="T3593">
        <f>YEAR(Table1[[#This Row],[Date Created Conversion]])</f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8">
        <f>ROUND(Table1[[#This Row],[pledged]]/Table1[[#This Row],[goal]],2)</f>
        <v>1.27</v>
      </c>
      <c r="Q3594" s="10">
        <f>IFERROR(Table1[[#This Row],[pledged]]/Table1[[#This Row],[backers_count]],0)</f>
        <v>72.714285714285708</v>
      </c>
      <c r="R3594" s="15">
        <f t="shared" si="112"/>
        <v>41988.829942129625</v>
      </c>
      <c r="S3594" s="15">
        <f t="shared" si="113"/>
        <v>42046.207638888889</v>
      </c>
      <c r="T3594">
        <f>YEAR(Table1[[#This Row],[Date Created Conversion]])</f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8">
        <f>ROUND(Table1[[#This Row],[pledged]]/Table1[[#This Row],[goal]],2)</f>
        <v>1.1100000000000001</v>
      </c>
      <c r="Q3595" s="10">
        <f>IFERROR(Table1[[#This Row],[pledged]]/Table1[[#This Row],[backers_count]],0)</f>
        <v>77.186046511627907</v>
      </c>
      <c r="R3595" s="15">
        <f t="shared" si="112"/>
        <v>41974.898599537039</v>
      </c>
      <c r="S3595" s="15">
        <f t="shared" si="113"/>
        <v>42009.851388888885</v>
      </c>
      <c r="T3595">
        <f>YEAR(Table1[[#This Row],[Date Created Conversion]])</f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8">
        <f>ROUND(Table1[[#This Row],[pledged]]/Table1[[#This Row],[goal]],2)</f>
        <v>1.26</v>
      </c>
      <c r="Q3596" s="10">
        <f>IFERROR(Table1[[#This Row],[pledged]]/Table1[[#This Row],[backers_count]],0)</f>
        <v>55.972222222222221</v>
      </c>
      <c r="R3596" s="15">
        <f t="shared" si="112"/>
        <v>42592.066921296297</v>
      </c>
      <c r="S3596" s="15">
        <f t="shared" si="113"/>
        <v>42617.066921296297</v>
      </c>
      <c r="T3596">
        <f>YEAR(Table1[[#This Row],[Date Created Conversion]])</f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8">
        <f>ROUND(Table1[[#This Row],[pledged]]/Table1[[#This Row],[goal]],2)</f>
        <v>1.19</v>
      </c>
      <c r="Q3597" s="10">
        <f>IFERROR(Table1[[#This Row],[pledged]]/Table1[[#This Row],[backers_count]],0)</f>
        <v>49.693548387096776</v>
      </c>
      <c r="R3597" s="15">
        <f t="shared" si="112"/>
        <v>42050.008368055554</v>
      </c>
      <c r="S3597" s="15">
        <f t="shared" si="113"/>
        <v>42076.290972222225</v>
      </c>
      <c r="T3597">
        <f>YEAR(Table1[[#This Row],[Date Created Conversion]])</f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8">
        <f>ROUND(Table1[[#This Row],[pledged]]/Table1[[#This Row],[goal]],2)</f>
        <v>1.08</v>
      </c>
      <c r="Q3598" s="10">
        <f>IFERROR(Table1[[#This Row],[pledged]]/Table1[[#This Row],[backers_count]],0)</f>
        <v>79</v>
      </c>
      <c r="R3598" s="15">
        <f t="shared" si="112"/>
        <v>41856.715069444443</v>
      </c>
      <c r="S3598" s="15">
        <f t="shared" si="113"/>
        <v>41877.715069444443</v>
      </c>
      <c r="T3598">
        <f>YEAR(Table1[[#This Row],[Date Created Conversion]])</f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8">
        <f>ROUND(Table1[[#This Row],[pledged]]/Table1[[#This Row],[goal]],2)</f>
        <v>1.03</v>
      </c>
      <c r="Q3599" s="10">
        <f>IFERROR(Table1[[#This Row],[pledged]]/Table1[[#This Row],[backers_count]],0)</f>
        <v>77.727272727272734</v>
      </c>
      <c r="R3599" s="15">
        <f t="shared" si="112"/>
        <v>42417.585532407407</v>
      </c>
      <c r="S3599" s="15">
        <f t="shared" si="113"/>
        <v>42432.249305555553</v>
      </c>
      <c r="T3599">
        <f>YEAR(Table1[[#This Row],[Date Created Conversion]])</f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8">
        <f>ROUND(Table1[[#This Row],[pledged]]/Table1[[#This Row],[goal]],2)</f>
        <v>1.1000000000000001</v>
      </c>
      <c r="Q3600" s="10">
        <f>IFERROR(Table1[[#This Row],[pledged]]/Table1[[#This Row],[backers_count]],0)</f>
        <v>40.777777777777779</v>
      </c>
      <c r="R3600" s="15">
        <f t="shared" si="112"/>
        <v>41866.79886574074</v>
      </c>
      <c r="S3600" s="15">
        <f t="shared" si="113"/>
        <v>41885.207638888889</v>
      </c>
      <c r="T3600">
        <f>YEAR(Table1[[#This Row],[Date Created Conversion]])</f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8">
        <f>ROUND(Table1[[#This Row],[pledged]]/Table1[[#This Row],[goal]],2)</f>
        <v>2.02</v>
      </c>
      <c r="Q3601" s="10">
        <f>IFERROR(Table1[[#This Row],[pledged]]/Table1[[#This Row],[backers_count]],0)</f>
        <v>59.411764705882355</v>
      </c>
      <c r="R3601" s="15">
        <f t="shared" si="112"/>
        <v>42220.79487268519</v>
      </c>
      <c r="S3601" s="15">
        <f t="shared" si="113"/>
        <v>42246</v>
      </c>
      <c r="T3601">
        <f>YEAR(Table1[[#This Row],[Date Created Conversion]])</f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8">
        <f>ROUND(Table1[[#This Row],[pledged]]/Table1[[#This Row],[goal]],2)</f>
        <v>1.3</v>
      </c>
      <c r="Q3602" s="10">
        <f>IFERROR(Table1[[#This Row],[pledged]]/Table1[[#This Row],[backers_count]],0)</f>
        <v>3.25</v>
      </c>
      <c r="R3602" s="15">
        <f t="shared" si="112"/>
        <v>42628.849120370374</v>
      </c>
      <c r="S3602" s="15">
        <f t="shared" si="113"/>
        <v>42656.849120370374</v>
      </c>
      <c r="T3602">
        <f>YEAR(Table1[[#This Row],[Date Created Conversion]])</f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8">
        <f>ROUND(Table1[[#This Row],[pledged]]/Table1[[#This Row],[goal]],2)</f>
        <v>1.04</v>
      </c>
      <c r="Q3603" s="10">
        <f>IFERROR(Table1[[#This Row],[pledged]]/Table1[[#This Row],[backers_count]],0)</f>
        <v>39.377358490566039</v>
      </c>
      <c r="R3603" s="15">
        <f t="shared" si="112"/>
        <v>41990.99863425926</v>
      </c>
      <c r="S3603" s="15">
        <f t="shared" si="113"/>
        <v>42020.99863425926</v>
      </c>
      <c r="T3603">
        <f>YEAR(Table1[[#This Row],[Date Created Conversion]])</f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8">
        <f>ROUND(Table1[[#This Row],[pledged]]/Table1[[#This Row],[goal]],2)</f>
        <v>1</v>
      </c>
      <c r="Q3604" s="10">
        <f>IFERROR(Table1[[#This Row],[pledged]]/Table1[[#This Row],[backers_count]],0)</f>
        <v>81.673469387755105</v>
      </c>
      <c r="R3604" s="15">
        <f t="shared" si="112"/>
        <v>42447.894432870366</v>
      </c>
      <c r="S3604" s="15">
        <f t="shared" si="113"/>
        <v>42507.894432870366</v>
      </c>
      <c r="T3604">
        <f>YEAR(Table1[[#This Row],[Date Created Conversion]])</f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8">
        <f>ROUND(Table1[[#This Row],[pledged]]/Table1[[#This Row],[goal]],2)</f>
        <v>1.71</v>
      </c>
      <c r="Q3605" s="10">
        <f>IFERROR(Table1[[#This Row],[pledged]]/Table1[[#This Row],[backers_count]],0)</f>
        <v>44.912280701754383</v>
      </c>
      <c r="R3605" s="15">
        <f t="shared" si="112"/>
        <v>42283.864351851851</v>
      </c>
      <c r="S3605" s="15">
        <f t="shared" si="113"/>
        <v>42313.906018518523</v>
      </c>
      <c r="T3605">
        <f>YEAR(Table1[[#This Row],[Date Created Conversion]])</f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8">
        <f>ROUND(Table1[[#This Row],[pledged]]/Table1[[#This Row],[goal]],2)</f>
        <v>1.1299999999999999</v>
      </c>
      <c r="Q3606" s="10">
        <f>IFERROR(Table1[[#This Row],[pledged]]/Table1[[#This Row],[backers_count]],0)</f>
        <v>49.05797101449275</v>
      </c>
      <c r="R3606" s="15">
        <f t="shared" si="112"/>
        <v>42483.015694444446</v>
      </c>
      <c r="S3606" s="15">
        <f t="shared" si="113"/>
        <v>42489.290972222225</v>
      </c>
      <c r="T3606">
        <f>YEAR(Table1[[#This Row],[Date Created Conversion]])</f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8">
        <f>ROUND(Table1[[#This Row],[pledged]]/Table1[[#This Row],[goal]],2)</f>
        <v>1.84</v>
      </c>
      <c r="Q3607" s="10">
        <f>IFERROR(Table1[[#This Row],[pledged]]/Table1[[#This Row],[backers_count]],0)</f>
        <v>30.666666666666668</v>
      </c>
      <c r="R3607" s="15">
        <f t="shared" si="112"/>
        <v>42383.793124999997</v>
      </c>
      <c r="S3607" s="15">
        <f t="shared" si="113"/>
        <v>42413.793124999997</v>
      </c>
      <c r="T3607">
        <f>YEAR(Table1[[#This Row],[Date Created Conversion]])</f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8">
        <f>ROUND(Table1[[#This Row],[pledged]]/Table1[[#This Row],[goal]],2)</f>
        <v>1.3</v>
      </c>
      <c r="Q3608" s="10">
        <f>IFERROR(Table1[[#This Row],[pledged]]/Table1[[#This Row],[backers_count]],0)</f>
        <v>61.0625</v>
      </c>
      <c r="R3608" s="15">
        <f t="shared" si="112"/>
        <v>42566.604826388888</v>
      </c>
      <c r="S3608" s="15">
        <f t="shared" si="113"/>
        <v>42596.604826388888</v>
      </c>
      <c r="T3608">
        <f>YEAR(Table1[[#This Row],[Date Created Conversion]])</f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8">
        <f>ROUND(Table1[[#This Row],[pledged]]/Table1[[#This Row],[goal]],2)</f>
        <v>1.05</v>
      </c>
      <c r="Q3609" s="10">
        <f>IFERROR(Table1[[#This Row],[pledged]]/Table1[[#This Row],[backers_count]],0)</f>
        <v>29</v>
      </c>
      <c r="R3609" s="15">
        <f t="shared" si="112"/>
        <v>42338.963912037041</v>
      </c>
      <c r="S3609" s="15">
        <f t="shared" si="113"/>
        <v>42353</v>
      </c>
      <c r="T3609">
        <f>YEAR(Table1[[#This Row],[Date Created Conversion]])</f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8">
        <f>ROUND(Table1[[#This Row],[pledged]]/Table1[[#This Row],[goal]],2)</f>
        <v>1</v>
      </c>
      <c r="Q3610" s="10">
        <f>IFERROR(Table1[[#This Row],[pledged]]/Table1[[#This Row],[backers_count]],0)</f>
        <v>29.62962962962963</v>
      </c>
      <c r="R3610" s="15">
        <f t="shared" si="112"/>
        <v>42506.709375000006</v>
      </c>
      <c r="S3610" s="15">
        <f t="shared" si="113"/>
        <v>42538.583333333328</v>
      </c>
      <c r="T3610">
        <f>YEAR(Table1[[#This Row],[Date Created Conversion]])</f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8">
        <f>ROUND(Table1[[#This Row],[pledged]]/Table1[[#This Row],[goal]],2)</f>
        <v>1.53</v>
      </c>
      <c r="Q3611" s="10">
        <f>IFERROR(Table1[[#This Row],[pledged]]/Table1[[#This Row],[backers_count]],0)</f>
        <v>143.0952380952381</v>
      </c>
      <c r="R3611" s="15">
        <f t="shared" si="112"/>
        <v>42429.991724537031</v>
      </c>
      <c r="S3611" s="15">
        <f t="shared" si="113"/>
        <v>42459.950057870374</v>
      </c>
      <c r="T3611">
        <f>YEAR(Table1[[#This Row],[Date Created Conversion]])</f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8">
        <f>ROUND(Table1[[#This Row],[pledged]]/Table1[[#This Row],[goal]],2)</f>
        <v>1.62</v>
      </c>
      <c r="Q3612" s="10">
        <f>IFERROR(Table1[[#This Row],[pledged]]/Table1[[#This Row],[backers_count]],0)</f>
        <v>52.354838709677416</v>
      </c>
      <c r="R3612" s="15">
        <f t="shared" si="112"/>
        <v>42203.432129629626</v>
      </c>
      <c r="S3612" s="15">
        <f t="shared" si="113"/>
        <v>42233.432129629626</v>
      </c>
      <c r="T3612">
        <f>YEAR(Table1[[#This Row],[Date Created Conversion]])</f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8">
        <f>ROUND(Table1[[#This Row],[pledged]]/Table1[[#This Row],[goal]],2)</f>
        <v>1.36</v>
      </c>
      <c r="Q3613" s="10">
        <f>IFERROR(Table1[[#This Row],[pledged]]/Table1[[#This Row],[backers_count]],0)</f>
        <v>66.666666666666671</v>
      </c>
      <c r="R3613" s="15">
        <f t="shared" si="112"/>
        <v>42072.370381944449</v>
      </c>
      <c r="S3613" s="15">
        <f t="shared" si="113"/>
        <v>42102.370381944449</v>
      </c>
      <c r="T3613">
        <f>YEAR(Table1[[#This Row],[Date Created Conversion]])</f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8">
        <f>ROUND(Table1[[#This Row],[pledged]]/Table1[[#This Row],[goal]],2)</f>
        <v>1.44</v>
      </c>
      <c r="Q3614" s="10">
        <f>IFERROR(Table1[[#This Row],[pledged]]/Table1[[#This Row],[backers_count]],0)</f>
        <v>126.66666666666667</v>
      </c>
      <c r="R3614" s="15">
        <f t="shared" si="112"/>
        <v>41789.726979166669</v>
      </c>
      <c r="S3614" s="15">
        <f t="shared" si="113"/>
        <v>41799.726979166669</v>
      </c>
      <c r="T3614">
        <f>YEAR(Table1[[#This Row],[Date Created Conversion]])</f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8">
        <f>ROUND(Table1[[#This Row],[pledged]]/Table1[[#This Row],[goal]],2)</f>
        <v>1</v>
      </c>
      <c r="Q3615" s="10">
        <f>IFERROR(Table1[[#This Row],[pledged]]/Table1[[#This Row],[backers_count]],0)</f>
        <v>62.5</v>
      </c>
      <c r="R3615" s="15">
        <f t="shared" si="112"/>
        <v>41788.58997685185</v>
      </c>
      <c r="S3615" s="15">
        <f t="shared" si="113"/>
        <v>41818.58997685185</v>
      </c>
      <c r="T3615">
        <f>YEAR(Table1[[#This Row],[Date Created Conversion]])</f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8">
        <f>ROUND(Table1[[#This Row],[pledged]]/Table1[[#This Row],[goal]],2)</f>
        <v>1.01</v>
      </c>
      <c r="Q3616" s="10">
        <f>IFERROR(Table1[[#This Row],[pledged]]/Table1[[#This Row],[backers_count]],0)</f>
        <v>35.492957746478872</v>
      </c>
      <c r="R3616" s="15">
        <f t="shared" si="112"/>
        <v>42144.041851851856</v>
      </c>
      <c r="S3616" s="15">
        <f t="shared" si="113"/>
        <v>42174.041851851856</v>
      </c>
      <c r="T3616">
        <f>YEAR(Table1[[#This Row],[Date Created Conversion]])</f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8">
        <f>ROUND(Table1[[#This Row],[pledged]]/Table1[[#This Row],[goal]],2)</f>
        <v>1.07</v>
      </c>
      <c r="Q3617" s="10">
        <f>IFERROR(Table1[[#This Row],[pledged]]/Table1[[#This Row],[backers_count]],0)</f>
        <v>37.083333333333336</v>
      </c>
      <c r="R3617" s="15">
        <f t="shared" si="112"/>
        <v>42318.593703703707</v>
      </c>
      <c r="S3617" s="15">
        <f t="shared" si="113"/>
        <v>42348.593703703707</v>
      </c>
      <c r="T3617">
        <f>YEAR(Table1[[#This Row],[Date Created Conversion]])</f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8">
        <f>ROUND(Table1[[#This Row],[pledged]]/Table1[[#This Row],[goal]],2)</f>
        <v>1.25</v>
      </c>
      <c r="Q3618" s="10">
        <f>IFERROR(Table1[[#This Row],[pledged]]/Table1[[#This Row],[backers_count]],0)</f>
        <v>69.333333333333329</v>
      </c>
      <c r="R3618" s="15">
        <f t="shared" si="112"/>
        <v>42052.949814814812</v>
      </c>
      <c r="S3618" s="15">
        <f t="shared" si="113"/>
        <v>42082.908148148148</v>
      </c>
      <c r="T3618">
        <f>YEAR(Table1[[#This Row],[Date Created Conversion]])</f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8">
        <f>ROUND(Table1[[#This Row],[pledged]]/Table1[[#This Row],[goal]],2)</f>
        <v>1.19</v>
      </c>
      <c r="Q3619" s="10">
        <f>IFERROR(Table1[[#This Row],[pledged]]/Table1[[#This Row],[backers_count]],0)</f>
        <v>17.254901960784313</v>
      </c>
      <c r="R3619" s="15">
        <f t="shared" si="112"/>
        <v>42779.610289351855</v>
      </c>
      <c r="S3619" s="15">
        <f t="shared" si="113"/>
        <v>42794</v>
      </c>
      <c r="T3619">
        <f>YEAR(Table1[[#This Row],[Date Created Conversion]])</f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8">
        <f>ROUND(Table1[[#This Row],[pledged]]/Table1[[#This Row],[goal]],2)</f>
        <v>1.01</v>
      </c>
      <c r="Q3620" s="10">
        <f>IFERROR(Table1[[#This Row],[pledged]]/Table1[[#This Row],[backers_count]],0)</f>
        <v>36.071428571428569</v>
      </c>
      <c r="R3620" s="15">
        <f t="shared" si="112"/>
        <v>42128.627893518518</v>
      </c>
      <c r="S3620" s="15">
        <f t="shared" si="113"/>
        <v>42158.627893518518</v>
      </c>
      <c r="T3620">
        <f>YEAR(Table1[[#This Row],[Date Created Conversion]])</f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8">
        <f>ROUND(Table1[[#This Row],[pledged]]/Table1[[#This Row],[goal]],2)</f>
        <v>1.1299999999999999</v>
      </c>
      <c r="Q3621" s="10">
        <f>IFERROR(Table1[[#This Row],[pledged]]/Table1[[#This Row],[backers_count]],0)</f>
        <v>66.470588235294116</v>
      </c>
      <c r="R3621" s="15">
        <f t="shared" si="112"/>
        <v>42661.132245370376</v>
      </c>
      <c r="S3621" s="15">
        <f t="shared" si="113"/>
        <v>42693.916666666672</v>
      </c>
      <c r="T3621">
        <f>YEAR(Table1[[#This Row],[Date Created Conversion]])</f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8">
        <f>ROUND(Table1[[#This Row],[pledged]]/Table1[[#This Row],[goal]],2)</f>
        <v>1.05</v>
      </c>
      <c r="Q3622" s="10">
        <f>IFERROR(Table1[[#This Row],[pledged]]/Table1[[#This Row],[backers_count]],0)</f>
        <v>56.065989847715734</v>
      </c>
      <c r="R3622" s="15">
        <f t="shared" si="112"/>
        <v>42037.938206018516</v>
      </c>
      <c r="S3622" s="15">
        <f t="shared" si="113"/>
        <v>42068.166666666672</v>
      </c>
      <c r="T3622">
        <f>YEAR(Table1[[#This Row],[Date Created Conversion]])</f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8">
        <f>ROUND(Table1[[#This Row],[pledged]]/Table1[[#This Row],[goal]],2)</f>
        <v>1.1000000000000001</v>
      </c>
      <c r="Q3623" s="10">
        <f>IFERROR(Table1[[#This Row],[pledged]]/Table1[[#This Row],[backers_count]],0)</f>
        <v>47.028571428571432</v>
      </c>
      <c r="R3623" s="15">
        <f t="shared" si="112"/>
        <v>42619.935694444444</v>
      </c>
      <c r="S3623" s="15">
        <f t="shared" si="113"/>
        <v>42643.875</v>
      </c>
      <c r="T3623">
        <f>YEAR(Table1[[#This Row],[Date Created Conversion]])</f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8">
        <f>ROUND(Table1[[#This Row],[pledged]]/Table1[[#This Row],[goal]],2)</f>
        <v>1</v>
      </c>
      <c r="Q3624" s="10">
        <f>IFERROR(Table1[[#This Row],[pledged]]/Table1[[#This Row],[backers_count]],0)</f>
        <v>47.666190476190479</v>
      </c>
      <c r="R3624" s="15">
        <f t="shared" si="112"/>
        <v>41877.221886574072</v>
      </c>
      <c r="S3624" s="15">
        <f t="shared" si="113"/>
        <v>41910.140972222223</v>
      </c>
      <c r="T3624">
        <f>YEAR(Table1[[#This Row],[Date Created Conversion]])</f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8">
        <f>ROUND(Table1[[#This Row],[pledged]]/Table1[[#This Row],[goal]],2)</f>
        <v>1.2</v>
      </c>
      <c r="Q3625" s="10">
        <f>IFERROR(Table1[[#This Row],[pledged]]/Table1[[#This Row],[backers_count]],0)</f>
        <v>88.235294117647058</v>
      </c>
      <c r="R3625" s="15">
        <f t="shared" si="112"/>
        <v>41828.736921296295</v>
      </c>
      <c r="S3625" s="15">
        <f t="shared" si="113"/>
        <v>41846.291666666664</v>
      </c>
      <c r="T3625">
        <f>YEAR(Table1[[#This Row],[Date Created Conversion]])</f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8">
        <f>ROUND(Table1[[#This Row],[pledged]]/Table1[[#This Row],[goal]],2)</f>
        <v>1.05</v>
      </c>
      <c r="Q3626" s="10">
        <f>IFERROR(Table1[[#This Row],[pledged]]/Table1[[#This Row],[backers_count]],0)</f>
        <v>80.717948717948715</v>
      </c>
      <c r="R3626" s="15">
        <f t="shared" si="112"/>
        <v>42545.774189814809</v>
      </c>
      <c r="S3626" s="15">
        <f t="shared" si="113"/>
        <v>42605.774189814809</v>
      </c>
      <c r="T3626">
        <f>YEAR(Table1[[#This Row],[Date Created Conversion]])</f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8">
        <f>ROUND(Table1[[#This Row],[pledged]]/Table1[[#This Row],[goal]],2)</f>
        <v>1.03</v>
      </c>
      <c r="Q3627" s="10">
        <f>IFERROR(Table1[[#This Row],[pledged]]/Table1[[#This Row],[backers_count]],0)</f>
        <v>39.487179487179489</v>
      </c>
      <c r="R3627" s="15">
        <f t="shared" si="112"/>
        <v>42157.652511574073</v>
      </c>
      <c r="S3627" s="15">
        <f t="shared" si="113"/>
        <v>42187.652511574073</v>
      </c>
      <c r="T3627">
        <f>YEAR(Table1[[#This Row],[Date Created Conversion]])</f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8">
        <f>ROUND(Table1[[#This Row],[pledged]]/Table1[[#This Row],[goal]],2)</f>
        <v>1.02</v>
      </c>
      <c r="Q3628" s="10">
        <f>IFERROR(Table1[[#This Row],[pledged]]/Table1[[#This Row],[backers_count]],0)</f>
        <v>84.854166666666671</v>
      </c>
      <c r="R3628" s="15">
        <f t="shared" si="112"/>
        <v>41846.667326388888</v>
      </c>
      <c r="S3628" s="15">
        <f t="shared" si="113"/>
        <v>41867.667326388888</v>
      </c>
      <c r="T3628">
        <f>YEAR(Table1[[#This Row],[Date Created Conversion]])</f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8">
        <f>ROUND(Table1[[#This Row],[pledged]]/Table1[[#This Row],[goal]],2)</f>
        <v>1</v>
      </c>
      <c r="Q3629" s="10">
        <f>IFERROR(Table1[[#This Row],[pledged]]/Table1[[#This Row],[backers_count]],0)</f>
        <v>68.965517241379317</v>
      </c>
      <c r="R3629" s="15">
        <f t="shared" si="112"/>
        <v>42460.741747685184</v>
      </c>
      <c r="S3629" s="15">
        <f t="shared" si="113"/>
        <v>42511.165972222225</v>
      </c>
      <c r="T3629">
        <f>YEAR(Table1[[#This Row],[Date Created Conversion]])</f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8">
        <f>ROUND(Table1[[#This Row],[pledged]]/Table1[[#This Row],[goal]],2)</f>
        <v>0</v>
      </c>
      <c r="Q3630" s="10">
        <f>IFERROR(Table1[[#This Row],[pledged]]/Table1[[#This Row],[backers_count]],0)</f>
        <v>0</v>
      </c>
      <c r="R3630" s="15">
        <f t="shared" si="112"/>
        <v>42291.833287037036</v>
      </c>
      <c r="S3630" s="15">
        <f t="shared" si="113"/>
        <v>42351.874953703707</v>
      </c>
      <c r="T3630">
        <f>YEAR(Table1[[#This Row],[Date Created Conversion]])</f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8">
        <f>ROUND(Table1[[#This Row],[pledged]]/Table1[[#This Row],[goal]],2)</f>
        <v>0</v>
      </c>
      <c r="Q3631" s="10">
        <f>IFERROR(Table1[[#This Row],[pledged]]/Table1[[#This Row],[backers_count]],0)</f>
        <v>1</v>
      </c>
      <c r="R3631" s="15">
        <f t="shared" si="112"/>
        <v>42437.094490740739</v>
      </c>
      <c r="S3631" s="15">
        <f t="shared" si="113"/>
        <v>42495.708333333328</v>
      </c>
      <c r="T3631">
        <f>YEAR(Table1[[#This Row],[Date Created Conversion]])</f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8">
        <f>ROUND(Table1[[#This Row],[pledged]]/Table1[[#This Row],[goal]],2)</f>
        <v>0</v>
      </c>
      <c r="Q3632" s="10">
        <f>IFERROR(Table1[[#This Row],[pledged]]/Table1[[#This Row],[backers_count]],0)</f>
        <v>1</v>
      </c>
      <c r="R3632" s="15">
        <f t="shared" si="112"/>
        <v>41942.84710648148</v>
      </c>
      <c r="S3632" s="15">
        <f t="shared" si="113"/>
        <v>41972.888773148152</v>
      </c>
      <c r="T3632">
        <f>YEAR(Table1[[#This Row],[Date Created Conversion]])</f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8">
        <f>ROUND(Table1[[#This Row],[pledged]]/Table1[[#This Row],[goal]],2)</f>
        <v>0.51</v>
      </c>
      <c r="Q3633" s="10">
        <f>IFERROR(Table1[[#This Row],[pledged]]/Table1[[#This Row],[backers_count]],0)</f>
        <v>147.88135593220338</v>
      </c>
      <c r="R3633" s="15">
        <f t="shared" si="112"/>
        <v>41880.753437499996</v>
      </c>
      <c r="S3633" s="15">
        <f t="shared" si="113"/>
        <v>41905.165972222225</v>
      </c>
      <c r="T3633">
        <f>YEAR(Table1[[#This Row],[Date Created Conversion]])</f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8">
        <f>ROUND(Table1[[#This Row],[pledged]]/Table1[[#This Row],[goal]],2)</f>
        <v>0.2</v>
      </c>
      <c r="Q3634" s="10">
        <f>IFERROR(Table1[[#This Row],[pledged]]/Table1[[#This Row],[backers_count]],0)</f>
        <v>100</v>
      </c>
      <c r="R3634" s="15">
        <f t="shared" si="112"/>
        <v>41946.936909722222</v>
      </c>
      <c r="S3634" s="15">
        <f t="shared" si="113"/>
        <v>41966.936909722222</v>
      </c>
      <c r="T3634">
        <f>YEAR(Table1[[#This Row],[Date Created Conversion]])</f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8">
        <f>ROUND(Table1[[#This Row],[pledged]]/Table1[[#This Row],[goal]],2)</f>
        <v>0.35</v>
      </c>
      <c r="Q3635" s="10">
        <f>IFERROR(Table1[[#This Row],[pledged]]/Table1[[#This Row],[backers_count]],0)</f>
        <v>56.838709677419352</v>
      </c>
      <c r="R3635" s="15">
        <f t="shared" si="112"/>
        <v>42649.623460648145</v>
      </c>
      <c r="S3635" s="15">
        <f t="shared" si="113"/>
        <v>42693.041666666672</v>
      </c>
      <c r="T3635">
        <f>YEAR(Table1[[#This Row],[Date Created Conversion]])</f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8">
        <f>ROUND(Table1[[#This Row],[pledged]]/Table1[[#This Row],[goal]],2)</f>
        <v>0.04</v>
      </c>
      <c r="Q3636" s="10">
        <f>IFERROR(Table1[[#This Row],[pledged]]/Table1[[#This Row],[backers_count]],0)</f>
        <v>176.94444444444446</v>
      </c>
      <c r="R3636" s="15">
        <f t="shared" si="112"/>
        <v>42701.166365740741</v>
      </c>
      <c r="S3636" s="15">
        <f t="shared" si="113"/>
        <v>42749.165972222225</v>
      </c>
      <c r="T3636">
        <f>YEAR(Table1[[#This Row],[Date Created Conversion]])</f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8">
        <f>ROUND(Table1[[#This Row],[pledged]]/Table1[[#This Row],[goal]],2)</f>
        <v>0.36</v>
      </c>
      <c r="Q3637" s="10">
        <f>IFERROR(Table1[[#This Row],[pledged]]/Table1[[#This Row],[backers_count]],0)</f>
        <v>127.6</v>
      </c>
      <c r="R3637" s="15">
        <f t="shared" si="112"/>
        <v>42450.88282407407</v>
      </c>
      <c r="S3637" s="15">
        <f t="shared" si="113"/>
        <v>42480.88282407407</v>
      </c>
      <c r="T3637">
        <f>YEAR(Table1[[#This Row],[Date Created Conversion]])</f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8">
        <f>ROUND(Table1[[#This Row],[pledged]]/Table1[[#This Row],[goal]],2)</f>
        <v>0</v>
      </c>
      <c r="Q3638" s="10">
        <f>IFERROR(Table1[[#This Row],[pledged]]/Table1[[#This Row],[backers_count]],0)</f>
        <v>0</v>
      </c>
      <c r="R3638" s="15">
        <f t="shared" si="112"/>
        <v>42226.694780092599</v>
      </c>
      <c r="S3638" s="15">
        <f t="shared" si="113"/>
        <v>42261.694780092599</v>
      </c>
      <c r="T3638">
        <f>YEAR(Table1[[#This Row],[Date Created Conversion]])</f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8">
        <f>ROUND(Table1[[#This Row],[pledged]]/Table1[[#This Row],[goal]],2)</f>
        <v>0.31</v>
      </c>
      <c r="Q3639" s="10">
        <f>IFERROR(Table1[[#This Row],[pledged]]/Table1[[#This Row],[backers_count]],0)</f>
        <v>66.142857142857139</v>
      </c>
      <c r="R3639" s="15">
        <f t="shared" si="112"/>
        <v>41975.700636574074</v>
      </c>
      <c r="S3639" s="15">
        <f t="shared" si="113"/>
        <v>42005.700636574074</v>
      </c>
      <c r="T3639">
        <f>YEAR(Table1[[#This Row],[Date Created Conversion]])</f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8">
        <f>ROUND(Table1[[#This Row],[pledged]]/Table1[[#This Row],[goal]],2)</f>
        <v>7.0000000000000007E-2</v>
      </c>
      <c r="Q3640" s="10">
        <f>IFERROR(Table1[[#This Row],[pledged]]/Table1[[#This Row],[backers_count]],0)</f>
        <v>108</v>
      </c>
      <c r="R3640" s="15">
        <f t="shared" si="112"/>
        <v>42053.672824074078</v>
      </c>
      <c r="S3640" s="15">
        <f t="shared" si="113"/>
        <v>42113.631157407406</v>
      </c>
      <c r="T3640">
        <f>YEAR(Table1[[#This Row],[Date Created Conversion]])</f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8">
        <f>ROUND(Table1[[#This Row],[pledged]]/Table1[[#This Row],[goal]],2)</f>
        <v>0</v>
      </c>
      <c r="Q3641" s="10">
        <f>IFERROR(Table1[[#This Row],[pledged]]/Table1[[#This Row],[backers_count]],0)</f>
        <v>1</v>
      </c>
      <c r="R3641" s="15">
        <f t="shared" si="112"/>
        <v>42590.677152777775</v>
      </c>
      <c r="S3641" s="15">
        <f t="shared" si="113"/>
        <v>42650.632638888885</v>
      </c>
      <c r="T3641">
        <f>YEAR(Table1[[#This Row],[Date Created Conversion]])</f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8">
        <f>ROUND(Table1[[#This Row],[pledged]]/Table1[[#This Row],[goal]],2)</f>
        <v>0.06</v>
      </c>
      <c r="Q3642" s="10">
        <f>IFERROR(Table1[[#This Row],[pledged]]/Table1[[#This Row],[backers_count]],0)</f>
        <v>18.333333333333332</v>
      </c>
      <c r="R3642" s="15">
        <f t="shared" si="112"/>
        <v>42104.781597222223</v>
      </c>
      <c r="S3642" s="15">
        <f t="shared" si="113"/>
        <v>42134.781597222223</v>
      </c>
      <c r="T3642">
        <f>YEAR(Table1[[#This Row],[Date Created Conversion]])</f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8">
        <f>ROUND(Table1[[#This Row],[pledged]]/Table1[[#This Row],[goal]],2)</f>
        <v>0</v>
      </c>
      <c r="Q3643" s="10">
        <f>IFERROR(Table1[[#This Row],[pledged]]/Table1[[#This Row],[backers_count]],0)</f>
        <v>0</v>
      </c>
      <c r="R3643" s="15">
        <f t="shared" si="112"/>
        <v>41899.627071759263</v>
      </c>
      <c r="S3643" s="15">
        <f t="shared" si="113"/>
        <v>41917.208333333336</v>
      </c>
      <c r="T3643">
        <f>YEAR(Table1[[#This Row],[Date Created Conversion]])</f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8">
        <f>ROUND(Table1[[#This Row],[pledged]]/Table1[[#This Row],[goal]],2)</f>
        <v>0.02</v>
      </c>
      <c r="Q3644" s="10">
        <f>IFERROR(Table1[[#This Row],[pledged]]/Table1[[#This Row],[backers_count]],0)</f>
        <v>7.5</v>
      </c>
      <c r="R3644" s="15">
        <f t="shared" si="112"/>
        <v>42297.816284722227</v>
      </c>
      <c r="S3644" s="15">
        <f t="shared" si="113"/>
        <v>42338.708333333328</v>
      </c>
      <c r="T3644">
        <f>YEAR(Table1[[#This Row],[Date Created Conversion]])</f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8">
        <f>ROUND(Table1[[#This Row],[pledged]]/Table1[[#This Row],[goal]],2)</f>
        <v>0</v>
      </c>
      <c r="Q3645" s="10">
        <f>IFERROR(Table1[[#This Row],[pledged]]/Table1[[#This Row],[backers_count]],0)</f>
        <v>0</v>
      </c>
      <c r="R3645" s="15">
        <f t="shared" si="112"/>
        <v>42285.143969907411</v>
      </c>
      <c r="S3645" s="15">
        <f t="shared" si="113"/>
        <v>42325.185636574075</v>
      </c>
      <c r="T3645">
        <f>YEAR(Table1[[#This Row],[Date Created Conversion]])</f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8">
        <f>ROUND(Table1[[#This Row],[pledged]]/Table1[[#This Row],[goal]],2)</f>
        <v>0.16</v>
      </c>
      <c r="Q3646" s="10">
        <f>IFERROR(Table1[[#This Row],[pledged]]/Table1[[#This Row],[backers_count]],0)</f>
        <v>68.416666666666671</v>
      </c>
      <c r="R3646" s="15">
        <f t="shared" si="112"/>
        <v>42409.241747685184</v>
      </c>
      <c r="S3646" s="15">
        <f t="shared" si="113"/>
        <v>42437.207638888889</v>
      </c>
      <c r="T3646">
        <f>YEAR(Table1[[#This Row],[Date Created Conversion]])</f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8">
        <f>ROUND(Table1[[#This Row],[pledged]]/Table1[[#This Row],[goal]],2)</f>
        <v>0</v>
      </c>
      <c r="Q3647" s="10">
        <f>IFERROR(Table1[[#This Row],[pledged]]/Table1[[#This Row],[backers_count]],0)</f>
        <v>1</v>
      </c>
      <c r="R3647" s="15">
        <f t="shared" si="112"/>
        <v>42665.970347222217</v>
      </c>
      <c r="S3647" s="15">
        <f t="shared" si="113"/>
        <v>42696.012013888889</v>
      </c>
      <c r="T3647">
        <f>YEAR(Table1[[#This Row],[Date Created Conversion]])</f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8">
        <f>ROUND(Table1[[#This Row],[pledged]]/Table1[[#This Row],[goal]],2)</f>
        <v>0.05</v>
      </c>
      <c r="Q3648" s="10">
        <f>IFERROR(Table1[[#This Row],[pledged]]/Table1[[#This Row],[backers_count]],0)</f>
        <v>60.125</v>
      </c>
      <c r="R3648" s="15">
        <f t="shared" si="112"/>
        <v>42140.421319444446</v>
      </c>
      <c r="S3648" s="15">
        <f t="shared" si="113"/>
        <v>42171.979166666672</v>
      </c>
      <c r="T3648">
        <f>YEAR(Table1[[#This Row],[Date Created Conversion]])</f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8">
        <f>ROUND(Table1[[#This Row],[pledged]]/Table1[[#This Row],[goal]],2)</f>
        <v>0.06</v>
      </c>
      <c r="Q3649" s="10">
        <f>IFERROR(Table1[[#This Row],[pledged]]/Table1[[#This Row],[backers_count]],0)</f>
        <v>15</v>
      </c>
      <c r="R3649" s="15">
        <f t="shared" si="112"/>
        <v>42598.749155092592</v>
      </c>
      <c r="S3649" s="15">
        <f t="shared" si="113"/>
        <v>42643.749155092592</v>
      </c>
      <c r="T3649">
        <f>YEAR(Table1[[#This Row],[Date Created Conversion]])</f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8">
        <f>ROUND(Table1[[#This Row],[pledged]]/Table1[[#This Row],[goal]],2)</f>
        <v>1</v>
      </c>
      <c r="Q3650" s="10">
        <f>IFERROR(Table1[[#This Row],[pledged]]/Table1[[#This Row],[backers_count]],0)</f>
        <v>550.04109589041093</v>
      </c>
      <c r="R3650" s="15">
        <f t="shared" ref="R3650:R3713" si="114">(((J3650/60)/60)/24)+DATE(1970,1,1)</f>
        <v>41887.292187500003</v>
      </c>
      <c r="S3650" s="15">
        <f t="shared" ref="S3650:S3713" si="115">(((I3650/60)/60)/24)+DATE(1970,1,1)</f>
        <v>41917.292187500003</v>
      </c>
      <c r="T3650">
        <f>YEAR(Table1[[#This Row],[Date Created Conversion]])</f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8">
        <f>ROUND(Table1[[#This Row],[pledged]]/Table1[[#This Row],[goal]],2)</f>
        <v>1.04</v>
      </c>
      <c r="Q3651" s="10">
        <f>IFERROR(Table1[[#This Row],[pledged]]/Table1[[#This Row],[backers_count]],0)</f>
        <v>97.5</v>
      </c>
      <c r="R3651" s="15">
        <f t="shared" si="114"/>
        <v>41780.712893518517</v>
      </c>
      <c r="S3651" s="15">
        <f t="shared" si="115"/>
        <v>41806.712893518517</v>
      </c>
      <c r="T3651">
        <f>YEAR(Table1[[#This Row],[Date Created Conversion]])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8">
        <f>ROUND(Table1[[#This Row],[pledged]]/Table1[[#This Row],[goal]],2)</f>
        <v>1</v>
      </c>
      <c r="Q3652" s="10">
        <f>IFERROR(Table1[[#This Row],[pledged]]/Table1[[#This Row],[backers_count]],0)</f>
        <v>29.411764705882351</v>
      </c>
      <c r="R3652" s="15">
        <f t="shared" si="114"/>
        <v>42381.478981481487</v>
      </c>
      <c r="S3652" s="15">
        <f t="shared" si="115"/>
        <v>42402.478981481487</v>
      </c>
      <c r="T3652">
        <f>YEAR(Table1[[#This Row],[Date Created Conversion]])</f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8">
        <f>ROUND(Table1[[#This Row],[pledged]]/Table1[[#This Row],[goal]],2)</f>
        <v>1.04</v>
      </c>
      <c r="Q3653" s="10">
        <f>IFERROR(Table1[[#This Row],[pledged]]/Table1[[#This Row],[backers_count]],0)</f>
        <v>57.777777777777779</v>
      </c>
      <c r="R3653" s="15">
        <f t="shared" si="114"/>
        <v>41828.646319444444</v>
      </c>
      <c r="S3653" s="15">
        <f t="shared" si="115"/>
        <v>41861.665972222225</v>
      </c>
      <c r="T3653">
        <f>YEAR(Table1[[#This Row],[Date Created Conversion]])</f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8">
        <f>ROUND(Table1[[#This Row],[pledged]]/Table1[[#This Row],[goal]],2)</f>
        <v>2.5099999999999998</v>
      </c>
      <c r="Q3654" s="10">
        <f>IFERROR(Table1[[#This Row],[pledged]]/Table1[[#This Row],[backers_count]],0)</f>
        <v>44.235294117647058</v>
      </c>
      <c r="R3654" s="15">
        <f t="shared" si="114"/>
        <v>42596.644699074073</v>
      </c>
      <c r="S3654" s="15">
        <f t="shared" si="115"/>
        <v>42607.165972222225</v>
      </c>
      <c r="T3654">
        <f>YEAR(Table1[[#This Row],[Date Created Conversion]])</f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8">
        <f>ROUND(Table1[[#This Row],[pledged]]/Table1[[#This Row],[goal]],2)</f>
        <v>1.01</v>
      </c>
      <c r="Q3655" s="10">
        <f>IFERROR(Table1[[#This Row],[pledged]]/Table1[[#This Row],[backers_count]],0)</f>
        <v>60.909090909090907</v>
      </c>
      <c r="R3655" s="15">
        <f t="shared" si="114"/>
        <v>42191.363506944443</v>
      </c>
      <c r="S3655" s="15">
        <f t="shared" si="115"/>
        <v>42221.363506944443</v>
      </c>
      <c r="T3655">
        <f>YEAR(Table1[[#This Row],[Date Created Conversion]])</f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8">
        <f>ROUND(Table1[[#This Row],[pledged]]/Table1[[#This Row],[goal]],2)</f>
        <v>1.74</v>
      </c>
      <c r="Q3656" s="10">
        <f>IFERROR(Table1[[#This Row],[pledged]]/Table1[[#This Row],[backers_count]],0)</f>
        <v>68.84210526315789</v>
      </c>
      <c r="R3656" s="15">
        <f t="shared" si="114"/>
        <v>42440.416504629626</v>
      </c>
      <c r="S3656" s="15">
        <f t="shared" si="115"/>
        <v>42463.708333333328</v>
      </c>
      <c r="T3656">
        <f>YEAR(Table1[[#This Row],[Date Created Conversion]])</f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8">
        <f>ROUND(Table1[[#This Row],[pledged]]/Table1[[#This Row],[goal]],2)</f>
        <v>1.1599999999999999</v>
      </c>
      <c r="Q3657" s="10">
        <f>IFERROR(Table1[[#This Row],[pledged]]/Table1[[#This Row],[backers_count]],0)</f>
        <v>73.582278481012665</v>
      </c>
      <c r="R3657" s="15">
        <f t="shared" si="114"/>
        <v>42173.803217592591</v>
      </c>
      <c r="S3657" s="15">
        <f t="shared" si="115"/>
        <v>42203.290972222225</v>
      </c>
      <c r="T3657">
        <f>YEAR(Table1[[#This Row],[Date Created Conversion]])</f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8">
        <f>ROUND(Table1[[#This Row],[pledged]]/Table1[[#This Row],[goal]],2)</f>
        <v>1.06</v>
      </c>
      <c r="Q3658" s="10">
        <f>IFERROR(Table1[[#This Row],[pledged]]/Table1[[#This Row],[backers_count]],0)</f>
        <v>115.02173913043478</v>
      </c>
      <c r="R3658" s="15">
        <f t="shared" si="114"/>
        <v>42737.910138888896</v>
      </c>
      <c r="S3658" s="15">
        <f t="shared" si="115"/>
        <v>42767.957638888889</v>
      </c>
      <c r="T3658">
        <f>YEAR(Table1[[#This Row],[Date Created Conversion]])</f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8">
        <f>ROUND(Table1[[#This Row],[pledged]]/Table1[[#This Row],[goal]],2)</f>
        <v>1.1100000000000001</v>
      </c>
      <c r="Q3659" s="10">
        <f>IFERROR(Table1[[#This Row],[pledged]]/Table1[[#This Row],[backers_count]],0)</f>
        <v>110.75</v>
      </c>
      <c r="R3659" s="15">
        <f t="shared" si="114"/>
        <v>42499.629849537043</v>
      </c>
      <c r="S3659" s="15">
        <f t="shared" si="115"/>
        <v>42522.904166666667</v>
      </c>
      <c r="T3659">
        <f>YEAR(Table1[[#This Row],[Date Created Conversion]])</f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8">
        <f>ROUND(Table1[[#This Row],[pledged]]/Table1[[#This Row],[goal]],2)</f>
        <v>1.01</v>
      </c>
      <c r="Q3660" s="10">
        <f>IFERROR(Table1[[#This Row],[pledged]]/Table1[[#This Row],[backers_count]],0)</f>
        <v>75.5</v>
      </c>
      <c r="R3660" s="15">
        <f t="shared" si="114"/>
        <v>41775.858564814815</v>
      </c>
      <c r="S3660" s="15">
        <f t="shared" si="115"/>
        <v>41822.165972222225</v>
      </c>
      <c r="T3660">
        <f>YEAR(Table1[[#This Row],[Date Created Conversion]])</f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8">
        <f>ROUND(Table1[[#This Row],[pledged]]/Table1[[#This Row],[goal]],2)</f>
        <v>1.02</v>
      </c>
      <c r="Q3661" s="10">
        <f>IFERROR(Table1[[#This Row],[pledged]]/Table1[[#This Row],[backers_count]],0)</f>
        <v>235.46153846153845</v>
      </c>
      <c r="R3661" s="15">
        <f t="shared" si="114"/>
        <v>42055.277199074073</v>
      </c>
      <c r="S3661" s="15">
        <f t="shared" si="115"/>
        <v>42082.610416666663</v>
      </c>
      <c r="T3661">
        <f>YEAR(Table1[[#This Row],[Date Created Conversion]])</f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8">
        <f>ROUND(Table1[[#This Row],[pledged]]/Table1[[#This Row],[goal]],2)</f>
        <v>1</v>
      </c>
      <c r="Q3662" s="10">
        <f>IFERROR(Table1[[#This Row],[pledged]]/Table1[[#This Row],[backers_count]],0)</f>
        <v>11.363636363636363</v>
      </c>
      <c r="R3662" s="15">
        <f t="shared" si="114"/>
        <v>41971.881076388891</v>
      </c>
      <c r="S3662" s="15">
        <f t="shared" si="115"/>
        <v>41996.881076388891</v>
      </c>
      <c r="T3662">
        <f>YEAR(Table1[[#This Row],[Date Created Conversion]])</f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8">
        <f>ROUND(Table1[[#This Row],[pledged]]/Table1[[#This Row],[goal]],2)</f>
        <v>1.1100000000000001</v>
      </c>
      <c r="Q3663" s="10">
        <f>IFERROR(Table1[[#This Row],[pledged]]/Table1[[#This Row],[backers_count]],0)</f>
        <v>92.5</v>
      </c>
      <c r="R3663" s="15">
        <f t="shared" si="114"/>
        <v>42447.896666666667</v>
      </c>
      <c r="S3663" s="15">
        <f t="shared" si="115"/>
        <v>42470.166666666672</v>
      </c>
      <c r="T3663">
        <f>YEAR(Table1[[#This Row],[Date Created Conversion]])</f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8">
        <f>ROUND(Table1[[#This Row],[pledged]]/Table1[[#This Row],[goal]],2)</f>
        <v>1.01</v>
      </c>
      <c r="Q3664" s="10">
        <f>IFERROR(Table1[[#This Row],[pledged]]/Table1[[#This Row],[backers_count]],0)</f>
        <v>202.85</v>
      </c>
      <c r="R3664" s="15">
        <f t="shared" si="114"/>
        <v>42064.220069444447</v>
      </c>
      <c r="S3664" s="15">
        <f t="shared" si="115"/>
        <v>42094.178402777776</v>
      </c>
      <c r="T3664">
        <f>YEAR(Table1[[#This Row],[Date Created Conversion]])</f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8">
        <f>ROUND(Table1[[#This Row],[pledged]]/Table1[[#This Row],[goal]],2)</f>
        <v>1.04</v>
      </c>
      <c r="Q3665" s="10">
        <f>IFERROR(Table1[[#This Row],[pledged]]/Table1[[#This Row],[backers_count]],0)</f>
        <v>26</v>
      </c>
      <c r="R3665" s="15">
        <f t="shared" si="114"/>
        <v>42665.451736111107</v>
      </c>
      <c r="S3665" s="15">
        <f t="shared" si="115"/>
        <v>42725.493402777778</v>
      </c>
      <c r="T3665">
        <f>YEAR(Table1[[#This Row],[Date Created Conversion]])</f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8">
        <f>ROUND(Table1[[#This Row],[pledged]]/Table1[[#This Row],[goal]],2)</f>
        <v>1.0900000000000001</v>
      </c>
      <c r="Q3666" s="10">
        <f>IFERROR(Table1[[#This Row],[pledged]]/Table1[[#This Row],[backers_count]],0)</f>
        <v>46.05263157894737</v>
      </c>
      <c r="R3666" s="15">
        <f t="shared" si="114"/>
        <v>42523.248715277776</v>
      </c>
      <c r="S3666" s="15">
        <f t="shared" si="115"/>
        <v>42537.248715277776</v>
      </c>
      <c r="T3666">
        <f>YEAR(Table1[[#This Row],[Date Created Conversion]])</f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8">
        <f>ROUND(Table1[[#This Row],[pledged]]/Table1[[#This Row],[goal]],2)</f>
        <v>1.1499999999999999</v>
      </c>
      <c r="Q3667" s="10">
        <f>IFERROR(Table1[[#This Row],[pledged]]/Table1[[#This Row],[backers_count]],0)</f>
        <v>51</v>
      </c>
      <c r="R3667" s="15">
        <f t="shared" si="114"/>
        <v>42294.808124999996</v>
      </c>
      <c r="S3667" s="15">
        <f t="shared" si="115"/>
        <v>42305.829166666663</v>
      </c>
      <c r="T3667">
        <f>YEAR(Table1[[#This Row],[Date Created Conversion]])</f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8">
        <f>ROUND(Table1[[#This Row],[pledged]]/Table1[[#This Row],[goal]],2)</f>
        <v>1</v>
      </c>
      <c r="Q3668" s="10">
        <f>IFERROR(Table1[[#This Row],[pledged]]/Table1[[#This Row],[backers_count]],0)</f>
        <v>31.578947368421051</v>
      </c>
      <c r="R3668" s="15">
        <f t="shared" si="114"/>
        <v>41822.90488425926</v>
      </c>
      <c r="S3668" s="15">
        <f t="shared" si="115"/>
        <v>41844.291666666664</v>
      </c>
      <c r="T3668">
        <f>YEAR(Table1[[#This Row],[Date Created Conversion]])</f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8">
        <f>ROUND(Table1[[#This Row],[pledged]]/Table1[[#This Row],[goal]],2)</f>
        <v>1.03</v>
      </c>
      <c r="Q3669" s="10">
        <f>IFERROR(Table1[[#This Row],[pledged]]/Table1[[#This Row],[backers_count]],0)</f>
        <v>53.363965517241382</v>
      </c>
      <c r="R3669" s="15">
        <f t="shared" si="114"/>
        <v>42173.970127314817</v>
      </c>
      <c r="S3669" s="15">
        <f t="shared" si="115"/>
        <v>42203.970127314817</v>
      </c>
      <c r="T3669">
        <f>YEAR(Table1[[#This Row],[Date Created Conversion]])</f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8">
        <f>ROUND(Table1[[#This Row],[pledged]]/Table1[[#This Row],[goal]],2)</f>
        <v>1.04</v>
      </c>
      <c r="Q3670" s="10">
        <f>IFERROR(Table1[[#This Row],[pledged]]/Table1[[#This Row],[backers_count]],0)</f>
        <v>36.964285714285715</v>
      </c>
      <c r="R3670" s="15">
        <f t="shared" si="114"/>
        <v>42185.556157407409</v>
      </c>
      <c r="S3670" s="15">
        <f t="shared" si="115"/>
        <v>42208.772916666669</v>
      </c>
      <c r="T3670">
        <f>YEAR(Table1[[#This Row],[Date Created Conversion]])</f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8">
        <f>ROUND(Table1[[#This Row],[pledged]]/Table1[[#This Row],[goal]],2)</f>
        <v>1.38</v>
      </c>
      <c r="Q3671" s="10">
        <f>IFERROR(Table1[[#This Row],[pledged]]/Table1[[#This Row],[backers_count]],0)</f>
        <v>81.294117647058826</v>
      </c>
      <c r="R3671" s="15">
        <f t="shared" si="114"/>
        <v>42136.675196759257</v>
      </c>
      <c r="S3671" s="15">
        <f t="shared" si="115"/>
        <v>42166.675196759257</v>
      </c>
      <c r="T3671">
        <f>YEAR(Table1[[#This Row],[Date Created Conversion]])</f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8">
        <f>ROUND(Table1[[#This Row],[pledged]]/Table1[[#This Row],[goal]],2)</f>
        <v>1.1000000000000001</v>
      </c>
      <c r="Q3672" s="10">
        <f>IFERROR(Table1[[#This Row],[pledged]]/Table1[[#This Row],[backers_count]],0)</f>
        <v>20.083333333333332</v>
      </c>
      <c r="R3672" s="15">
        <f t="shared" si="114"/>
        <v>42142.514016203699</v>
      </c>
      <c r="S3672" s="15">
        <f t="shared" si="115"/>
        <v>42155.958333333328</v>
      </c>
      <c r="T3672">
        <f>YEAR(Table1[[#This Row],[Date Created Conversion]])</f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8">
        <f>ROUND(Table1[[#This Row],[pledged]]/Table1[[#This Row],[goal]],2)</f>
        <v>1.01</v>
      </c>
      <c r="Q3673" s="10">
        <f>IFERROR(Table1[[#This Row],[pledged]]/Table1[[#This Row],[backers_count]],0)</f>
        <v>88.25</v>
      </c>
      <c r="R3673" s="15">
        <f t="shared" si="114"/>
        <v>41820.62809027778</v>
      </c>
      <c r="S3673" s="15">
        <f t="shared" si="115"/>
        <v>41841.165972222225</v>
      </c>
      <c r="T3673">
        <f>YEAR(Table1[[#This Row],[Date Created Conversion]])</f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8">
        <f>ROUND(Table1[[#This Row],[pledged]]/Table1[[#This Row],[goal]],2)</f>
        <v>1.02</v>
      </c>
      <c r="Q3674" s="10">
        <f>IFERROR(Table1[[#This Row],[pledged]]/Table1[[#This Row],[backers_count]],0)</f>
        <v>53.438596491228068</v>
      </c>
      <c r="R3674" s="15">
        <f t="shared" si="114"/>
        <v>41878.946574074071</v>
      </c>
      <c r="S3674" s="15">
        <f t="shared" si="115"/>
        <v>41908.946574074071</v>
      </c>
      <c r="T3674">
        <f>YEAR(Table1[[#This Row],[Date Created Conversion]])</f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8">
        <f>ROUND(Table1[[#This Row],[pledged]]/Table1[[#This Row],[goal]],2)</f>
        <v>1.1399999999999999</v>
      </c>
      <c r="Q3675" s="10">
        <f>IFERROR(Table1[[#This Row],[pledged]]/Table1[[#This Row],[backers_count]],0)</f>
        <v>39.868421052631582</v>
      </c>
      <c r="R3675" s="15">
        <f t="shared" si="114"/>
        <v>41914.295104166667</v>
      </c>
      <c r="S3675" s="15">
        <f t="shared" si="115"/>
        <v>41948.536111111112</v>
      </c>
      <c r="T3675">
        <f>YEAR(Table1[[#This Row],[Date Created Conversion]])</f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8">
        <f>ROUND(Table1[[#This Row],[pledged]]/Table1[[#This Row],[goal]],2)</f>
        <v>1</v>
      </c>
      <c r="Q3676" s="10">
        <f>IFERROR(Table1[[#This Row],[pledged]]/Table1[[#This Row],[backers_count]],0)</f>
        <v>145.16129032258064</v>
      </c>
      <c r="R3676" s="15">
        <f t="shared" si="114"/>
        <v>42556.873020833329</v>
      </c>
      <c r="S3676" s="15">
        <f t="shared" si="115"/>
        <v>42616.873020833329</v>
      </c>
      <c r="T3676">
        <f>YEAR(Table1[[#This Row],[Date Created Conversion]])</f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8">
        <f>ROUND(Table1[[#This Row],[pledged]]/Table1[[#This Row],[goal]],2)</f>
        <v>1.4</v>
      </c>
      <c r="Q3677" s="10">
        <f>IFERROR(Table1[[#This Row],[pledged]]/Table1[[#This Row],[backers_count]],0)</f>
        <v>23.333333333333332</v>
      </c>
      <c r="R3677" s="15">
        <f t="shared" si="114"/>
        <v>42493.597013888888</v>
      </c>
      <c r="S3677" s="15">
        <f t="shared" si="115"/>
        <v>42505.958333333328</v>
      </c>
      <c r="T3677">
        <f>YEAR(Table1[[#This Row],[Date Created Conversion]])</f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8">
        <f>ROUND(Table1[[#This Row],[pledged]]/Table1[[#This Row],[goal]],2)</f>
        <v>1.29</v>
      </c>
      <c r="Q3678" s="10">
        <f>IFERROR(Table1[[#This Row],[pledged]]/Table1[[#This Row],[backers_count]],0)</f>
        <v>64.375</v>
      </c>
      <c r="R3678" s="15">
        <f t="shared" si="114"/>
        <v>41876.815787037034</v>
      </c>
      <c r="S3678" s="15">
        <f t="shared" si="115"/>
        <v>41894.815787037034</v>
      </c>
      <c r="T3678">
        <f>YEAR(Table1[[#This Row],[Date Created Conversion]])</f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8">
        <f>ROUND(Table1[[#This Row],[pledged]]/Table1[[#This Row],[goal]],2)</f>
        <v>1.03</v>
      </c>
      <c r="Q3679" s="10">
        <f>IFERROR(Table1[[#This Row],[pledged]]/Table1[[#This Row],[backers_count]],0)</f>
        <v>62.052763819095475</v>
      </c>
      <c r="R3679" s="15">
        <f t="shared" si="114"/>
        <v>41802.574282407404</v>
      </c>
      <c r="S3679" s="15">
        <f t="shared" si="115"/>
        <v>41823.165972222225</v>
      </c>
      <c r="T3679">
        <f>YEAR(Table1[[#This Row],[Date Created Conversion]])</f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8">
        <f>ROUND(Table1[[#This Row],[pledged]]/Table1[[#This Row],[goal]],2)</f>
        <v>1.03</v>
      </c>
      <c r="Q3680" s="10">
        <f>IFERROR(Table1[[#This Row],[pledged]]/Table1[[#This Row],[backers_count]],0)</f>
        <v>66.129032258064512</v>
      </c>
      <c r="R3680" s="15">
        <f t="shared" si="114"/>
        <v>42120.531226851846</v>
      </c>
      <c r="S3680" s="15">
        <f t="shared" si="115"/>
        <v>42155.531226851846</v>
      </c>
      <c r="T3680">
        <f>YEAR(Table1[[#This Row],[Date Created Conversion]])</f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8">
        <f>ROUND(Table1[[#This Row],[pledged]]/Table1[[#This Row],[goal]],2)</f>
        <v>1.1000000000000001</v>
      </c>
      <c r="Q3681" s="10">
        <f>IFERROR(Table1[[#This Row],[pledged]]/Table1[[#This Row],[backers_count]],0)</f>
        <v>73.400000000000006</v>
      </c>
      <c r="R3681" s="15">
        <f t="shared" si="114"/>
        <v>41786.761354166665</v>
      </c>
      <c r="S3681" s="15">
        <f t="shared" si="115"/>
        <v>41821.207638888889</v>
      </c>
      <c r="T3681">
        <f>YEAR(Table1[[#This Row],[Date Created Conversion]])</f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8">
        <f>ROUND(Table1[[#This Row],[pledged]]/Table1[[#This Row],[goal]],2)</f>
        <v>1.1299999999999999</v>
      </c>
      <c r="Q3682" s="10">
        <f>IFERROR(Table1[[#This Row],[pledged]]/Table1[[#This Row],[backers_count]],0)</f>
        <v>99.5</v>
      </c>
      <c r="R3682" s="15">
        <f t="shared" si="114"/>
        <v>42627.454097222217</v>
      </c>
      <c r="S3682" s="15">
        <f t="shared" si="115"/>
        <v>42648.454097222217</v>
      </c>
      <c r="T3682">
        <f>YEAR(Table1[[#This Row],[Date Created Conversion]])</f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8">
        <f>ROUND(Table1[[#This Row],[pledged]]/Table1[[#This Row],[goal]],2)</f>
        <v>1.1200000000000001</v>
      </c>
      <c r="Q3683" s="10">
        <f>IFERROR(Table1[[#This Row],[pledged]]/Table1[[#This Row],[backers_count]],0)</f>
        <v>62.166666666666664</v>
      </c>
      <c r="R3683" s="15">
        <f t="shared" si="114"/>
        <v>42374.651504629626</v>
      </c>
      <c r="S3683" s="15">
        <f t="shared" si="115"/>
        <v>42384.651504629626</v>
      </c>
      <c r="T3683">
        <f>YEAR(Table1[[#This Row],[Date Created Conversion]])</f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8">
        <f>ROUND(Table1[[#This Row],[pledged]]/Table1[[#This Row],[goal]],2)</f>
        <v>1.39</v>
      </c>
      <c r="Q3684" s="10">
        <f>IFERROR(Table1[[#This Row],[pledged]]/Table1[[#This Row],[backers_count]],0)</f>
        <v>62.328358208955223</v>
      </c>
      <c r="R3684" s="15">
        <f t="shared" si="114"/>
        <v>41772.685393518521</v>
      </c>
      <c r="S3684" s="15">
        <f t="shared" si="115"/>
        <v>41806.290972222225</v>
      </c>
      <c r="T3684">
        <f>YEAR(Table1[[#This Row],[Date Created Conversion]])</f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8">
        <f>ROUND(Table1[[#This Row],[pledged]]/Table1[[#This Row],[goal]],2)</f>
        <v>1.1100000000000001</v>
      </c>
      <c r="Q3685" s="10">
        <f>IFERROR(Table1[[#This Row],[pledged]]/Table1[[#This Row],[backers_count]],0)</f>
        <v>58.787878787878789</v>
      </c>
      <c r="R3685" s="15">
        <f t="shared" si="114"/>
        <v>42633.116851851853</v>
      </c>
      <c r="S3685" s="15">
        <f t="shared" si="115"/>
        <v>42663.116851851853</v>
      </c>
      <c r="T3685">
        <f>YEAR(Table1[[#This Row],[Date Created Conversion]])</f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8">
        <f>ROUND(Table1[[#This Row],[pledged]]/Table1[[#This Row],[goal]],2)</f>
        <v>1.39</v>
      </c>
      <c r="Q3686" s="10">
        <f>IFERROR(Table1[[#This Row],[pledged]]/Table1[[#This Row],[backers_count]],0)</f>
        <v>45.347826086956523</v>
      </c>
      <c r="R3686" s="15">
        <f t="shared" si="114"/>
        <v>42219.180393518516</v>
      </c>
      <c r="S3686" s="15">
        <f t="shared" si="115"/>
        <v>42249.180393518516</v>
      </c>
      <c r="T3686">
        <f>YEAR(Table1[[#This Row],[Date Created Conversion]])</f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8">
        <f>ROUND(Table1[[#This Row],[pledged]]/Table1[[#This Row],[goal]],2)</f>
        <v>1.06</v>
      </c>
      <c r="Q3687" s="10">
        <f>IFERROR(Table1[[#This Row],[pledged]]/Table1[[#This Row],[backers_count]],0)</f>
        <v>41.944444444444443</v>
      </c>
      <c r="R3687" s="15">
        <f t="shared" si="114"/>
        <v>41753.593275462961</v>
      </c>
      <c r="S3687" s="15">
        <f t="shared" si="115"/>
        <v>41778.875</v>
      </c>
      <c r="T3687">
        <f>YEAR(Table1[[#This Row],[Date Created Conversion]])</f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8">
        <f>ROUND(Table1[[#This Row],[pledged]]/Table1[[#This Row],[goal]],2)</f>
        <v>1.01</v>
      </c>
      <c r="Q3688" s="10">
        <f>IFERROR(Table1[[#This Row],[pledged]]/Table1[[#This Row],[backers_count]],0)</f>
        <v>59.166666666666664</v>
      </c>
      <c r="R3688" s="15">
        <f t="shared" si="114"/>
        <v>42230.662731481483</v>
      </c>
      <c r="S3688" s="15">
        <f t="shared" si="115"/>
        <v>42245.165972222225</v>
      </c>
      <c r="T3688">
        <f>YEAR(Table1[[#This Row],[Date Created Conversion]])</f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8">
        <f>ROUND(Table1[[#This Row],[pledged]]/Table1[[#This Row],[goal]],2)</f>
        <v>1</v>
      </c>
      <c r="Q3689" s="10">
        <f>IFERROR(Table1[[#This Row],[pledged]]/Table1[[#This Row],[backers_count]],0)</f>
        <v>200.49</v>
      </c>
      <c r="R3689" s="15">
        <f t="shared" si="114"/>
        <v>41787.218229166669</v>
      </c>
      <c r="S3689" s="15">
        <f t="shared" si="115"/>
        <v>41817.218229166669</v>
      </c>
      <c r="T3689">
        <f>YEAR(Table1[[#This Row],[Date Created Conversion]])</f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8">
        <f>ROUND(Table1[[#This Row],[pledged]]/Table1[[#This Row],[goal]],2)</f>
        <v>1.0900000000000001</v>
      </c>
      <c r="Q3690" s="10">
        <f>IFERROR(Table1[[#This Row],[pledged]]/Table1[[#This Row],[backers_count]],0)</f>
        <v>83.974358974358978</v>
      </c>
      <c r="R3690" s="15">
        <f t="shared" si="114"/>
        <v>41829.787083333329</v>
      </c>
      <c r="S3690" s="15">
        <f t="shared" si="115"/>
        <v>41859.787083333329</v>
      </c>
      <c r="T3690">
        <f>YEAR(Table1[[#This Row],[Date Created Conversion]])</f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8">
        <f>ROUND(Table1[[#This Row],[pledged]]/Table1[[#This Row],[goal]],2)</f>
        <v>1.18</v>
      </c>
      <c r="Q3691" s="10">
        <f>IFERROR(Table1[[#This Row],[pledged]]/Table1[[#This Row],[backers_count]],0)</f>
        <v>57.258064516129032</v>
      </c>
      <c r="R3691" s="15">
        <f t="shared" si="114"/>
        <v>42147.826840277776</v>
      </c>
      <c r="S3691" s="15">
        <f t="shared" si="115"/>
        <v>42176.934027777781</v>
      </c>
      <c r="T3691">
        <f>YEAR(Table1[[#This Row],[Date Created Conversion]])</f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8">
        <f>ROUND(Table1[[#This Row],[pledged]]/Table1[[#This Row],[goal]],2)</f>
        <v>1.2</v>
      </c>
      <c r="Q3692" s="10">
        <f>IFERROR(Table1[[#This Row],[pledged]]/Table1[[#This Row],[backers_count]],0)</f>
        <v>58.064516129032256</v>
      </c>
      <c r="R3692" s="15">
        <f t="shared" si="114"/>
        <v>41940.598182870373</v>
      </c>
      <c r="S3692" s="15">
        <f t="shared" si="115"/>
        <v>41970.639849537038</v>
      </c>
      <c r="T3692">
        <f>YEAR(Table1[[#This Row],[Date Created Conversion]])</f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8">
        <f>ROUND(Table1[[#This Row],[pledged]]/Table1[[#This Row],[goal]],2)</f>
        <v>1.28</v>
      </c>
      <c r="Q3693" s="10">
        <f>IFERROR(Table1[[#This Row],[pledged]]/Table1[[#This Row],[backers_count]],0)</f>
        <v>186.80291970802921</v>
      </c>
      <c r="R3693" s="15">
        <f t="shared" si="114"/>
        <v>42020.700567129628</v>
      </c>
      <c r="S3693" s="15">
        <f t="shared" si="115"/>
        <v>42065.207638888889</v>
      </c>
      <c r="T3693">
        <f>YEAR(Table1[[#This Row],[Date Created Conversion]])</f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8">
        <f>ROUND(Table1[[#This Row],[pledged]]/Table1[[#This Row],[goal]],2)</f>
        <v>1.26</v>
      </c>
      <c r="Q3694" s="10">
        <f>IFERROR(Table1[[#This Row],[pledged]]/Table1[[#This Row],[backers_count]],0)</f>
        <v>74.117647058823536</v>
      </c>
      <c r="R3694" s="15">
        <f t="shared" si="114"/>
        <v>41891.96503472222</v>
      </c>
      <c r="S3694" s="15">
        <f t="shared" si="115"/>
        <v>41901</v>
      </c>
      <c r="T3694">
        <f>YEAR(Table1[[#This Row],[Date Created Conversion]])</f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8">
        <f>ROUND(Table1[[#This Row],[pledged]]/Table1[[#This Row],[goal]],2)</f>
        <v>1.29</v>
      </c>
      <c r="Q3695" s="10">
        <f>IFERROR(Table1[[#This Row],[pledged]]/Table1[[#This Row],[backers_count]],0)</f>
        <v>30.714285714285715</v>
      </c>
      <c r="R3695" s="15">
        <f t="shared" si="114"/>
        <v>42309.191307870366</v>
      </c>
      <c r="S3695" s="15">
        <f t="shared" si="115"/>
        <v>42338.9375</v>
      </c>
      <c r="T3695">
        <f>YEAR(Table1[[#This Row],[Date Created Conversion]])</f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8">
        <f>ROUND(Table1[[#This Row],[pledged]]/Table1[[#This Row],[goal]],2)</f>
        <v>1.07</v>
      </c>
      <c r="Q3696" s="10">
        <f>IFERROR(Table1[[#This Row],[pledged]]/Table1[[#This Row],[backers_count]],0)</f>
        <v>62.666666666666664</v>
      </c>
      <c r="R3696" s="15">
        <f t="shared" si="114"/>
        <v>42490.133877314816</v>
      </c>
      <c r="S3696" s="15">
        <f t="shared" si="115"/>
        <v>42527.083333333328</v>
      </c>
      <c r="T3696">
        <f>YEAR(Table1[[#This Row],[Date Created Conversion]])</f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8">
        <f>ROUND(Table1[[#This Row],[pledged]]/Table1[[#This Row],[goal]],2)</f>
        <v>1</v>
      </c>
      <c r="Q3697" s="10">
        <f>IFERROR(Table1[[#This Row],[pledged]]/Table1[[#This Row],[backers_count]],0)</f>
        <v>121.36363636363636</v>
      </c>
      <c r="R3697" s="15">
        <f t="shared" si="114"/>
        <v>41995.870486111111</v>
      </c>
      <c r="S3697" s="15">
        <f t="shared" si="115"/>
        <v>42015.870486111111</v>
      </c>
      <c r="T3697">
        <f>YEAR(Table1[[#This Row],[Date Created Conversion]])</f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8">
        <f>ROUND(Table1[[#This Row],[pledged]]/Table1[[#This Row],[goal]],2)</f>
        <v>1.55</v>
      </c>
      <c r="Q3698" s="10">
        <f>IFERROR(Table1[[#This Row],[pledged]]/Table1[[#This Row],[backers_count]],0)</f>
        <v>39.743589743589745</v>
      </c>
      <c r="R3698" s="15">
        <f t="shared" si="114"/>
        <v>41988.617083333331</v>
      </c>
      <c r="S3698" s="15">
        <f t="shared" si="115"/>
        <v>42048.617083333331</v>
      </c>
      <c r="T3698">
        <f>YEAR(Table1[[#This Row],[Date Created Conversion]])</f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8">
        <f>ROUND(Table1[[#This Row],[pledged]]/Table1[[#This Row],[goal]],2)</f>
        <v>1.08</v>
      </c>
      <c r="Q3699" s="10">
        <f>IFERROR(Table1[[#This Row],[pledged]]/Table1[[#This Row],[backers_count]],0)</f>
        <v>72</v>
      </c>
      <c r="R3699" s="15">
        <f t="shared" si="114"/>
        <v>42479.465833333335</v>
      </c>
      <c r="S3699" s="15">
        <f t="shared" si="115"/>
        <v>42500.465833333335</v>
      </c>
      <c r="T3699">
        <f>YEAR(Table1[[#This Row],[Date Created Conversion]])</f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8">
        <f>ROUND(Table1[[#This Row],[pledged]]/Table1[[#This Row],[goal]],2)</f>
        <v>1.1100000000000001</v>
      </c>
      <c r="Q3700" s="10">
        <f>IFERROR(Table1[[#This Row],[pledged]]/Table1[[#This Row],[backers_count]],0)</f>
        <v>40.632352941176471</v>
      </c>
      <c r="R3700" s="15">
        <f t="shared" si="114"/>
        <v>42401.806562500002</v>
      </c>
      <c r="S3700" s="15">
        <f t="shared" si="115"/>
        <v>42431.806562500002</v>
      </c>
      <c r="T3700">
        <f>YEAR(Table1[[#This Row],[Date Created Conversion]])</f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8">
        <f>ROUND(Table1[[#This Row],[pledged]]/Table1[[#This Row],[goal]],2)</f>
        <v>1.01</v>
      </c>
      <c r="Q3701" s="10">
        <f>IFERROR(Table1[[#This Row],[pledged]]/Table1[[#This Row],[backers_count]],0)</f>
        <v>63</v>
      </c>
      <c r="R3701" s="15">
        <f t="shared" si="114"/>
        <v>41897.602037037039</v>
      </c>
      <c r="S3701" s="15">
        <f t="shared" si="115"/>
        <v>41927.602037037039</v>
      </c>
      <c r="T3701">
        <f>YEAR(Table1[[#This Row],[Date Created Conversion]])</f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8">
        <f>ROUND(Table1[[#This Row],[pledged]]/Table1[[#This Row],[goal]],2)</f>
        <v>1.21</v>
      </c>
      <c r="Q3702" s="10">
        <f>IFERROR(Table1[[#This Row],[pledged]]/Table1[[#This Row],[backers_count]],0)</f>
        <v>33.666666666666664</v>
      </c>
      <c r="R3702" s="15">
        <f t="shared" si="114"/>
        <v>41882.585648148146</v>
      </c>
      <c r="S3702" s="15">
        <f t="shared" si="115"/>
        <v>41912.666666666664</v>
      </c>
      <c r="T3702">
        <f>YEAR(Table1[[#This Row],[Date Created Conversion]])</f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8">
        <f>ROUND(Table1[[#This Row],[pledged]]/Table1[[#This Row],[goal]],2)</f>
        <v>1</v>
      </c>
      <c r="Q3703" s="10">
        <f>IFERROR(Table1[[#This Row],[pledged]]/Table1[[#This Row],[backers_count]],0)</f>
        <v>38.589743589743591</v>
      </c>
      <c r="R3703" s="15">
        <f t="shared" si="114"/>
        <v>42129.541585648149</v>
      </c>
      <c r="S3703" s="15">
        <f t="shared" si="115"/>
        <v>42159.541585648149</v>
      </c>
      <c r="T3703">
        <f>YEAR(Table1[[#This Row],[Date Created Conversion]])</f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8">
        <f>ROUND(Table1[[#This Row],[pledged]]/Table1[[#This Row],[goal]],2)</f>
        <v>1.0900000000000001</v>
      </c>
      <c r="Q3704" s="10">
        <f>IFERROR(Table1[[#This Row],[pledged]]/Table1[[#This Row],[backers_count]],0)</f>
        <v>155.95238095238096</v>
      </c>
      <c r="R3704" s="15">
        <f t="shared" si="114"/>
        <v>42524.53800925926</v>
      </c>
      <c r="S3704" s="15">
        <f t="shared" si="115"/>
        <v>42561.957638888889</v>
      </c>
      <c r="T3704">
        <f>YEAR(Table1[[#This Row],[Date Created Conversion]])</f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8">
        <f>ROUND(Table1[[#This Row],[pledged]]/Table1[[#This Row],[goal]],2)</f>
        <v>1.23</v>
      </c>
      <c r="Q3705" s="10">
        <f>IFERROR(Table1[[#This Row],[pledged]]/Table1[[#This Row],[backers_count]],0)</f>
        <v>43.2</v>
      </c>
      <c r="R3705" s="15">
        <f t="shared" si="114"/>
        <v>42556.504490740743</v>
      </c>
      <c r="S3705" s="15">
        <f t="shared" si="115"/>
        <v>42595.290972222225</v>
      </c>
      <c r="T3705">
        <f>YEAR(Table1[[#This Row],[Date Created Conversion]])</f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8">
        <f>ROUND(Table1[[#This Row],[pledged]]/Table1[[#This Row],[goal]],2)</f>
        <v>1.36</v>
      </c>
      <c r="Q3706" s="10">
        <f>IFERROR(Table1[[#This Row],[pledged]]/Table1[[#This Row],[backers_count]],0)</f>
        <v>15.148518518518518</v>
      </c>
      <c r="R3706" s="15">
        <f t="shared" si="114"/>
        <v>42461.689745370371</v>
      </c>
      <c r="S3706" s="15">
        <f t="shared" si="115"/>
        <v>42521.689745370371</v>
      </c>
      <c r="T3706">
        <f>YEAR(Table1[[#This Row],[Date Created Conversion]])</f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8">
        <f>ROUND(Table1[[#This Row],[pledged]]/Table1[[#This Row],[goal]],2)</f>
        <v>1.03</v>
      </c>
      <c r="Q3707" s="10">
        <f>IFERROR(Table1[[#This Row],[pledged]]/Table1[[#This Row],[backers_count]],0)</f>
        <v>83.571428571428569</v>
      </c>
      <c r="R3707" s="15">
        <f t="shared" si="114"/>
        <v>41792.542986111112</v>
      </c>
      <c r="S3707" s="15">
        <f t="shared" si="115"/>
        <v>41813.75</v>
      </c>
      <c r="T3707">
        <f>YEAR(Table1[[#This Row],[Date Created Conversion]])</f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8">
        <f>ROUND(Table1[[#This Row],[pledged]]/Table1[[#This Row],[goal]],2)</f>
        <v>1.21</v>
      </c>
      <c r="Q3708" s="10">
        <f>IFERROR(Table1[[#This Row],[pledged]]/Table1[[#This Row],[backers_count]],0)</f>
        <v>140</v>
      </c>
      <c r="R3708" s="15">
        <f t="shared" si="114"/>
        <v>41879.913761574076</v>
      </c>
      <c r="S3708" s="15">
        <f t="shared" si="115"/>
        <v>41894.913761574076</v>
      </c>
      <c r="T3708">
        <f>YEAR(Table1[[#This Row],[Date Created Conversion]])</f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8">
        <f>ROUND(Table1[[#This Row],[pledged]]/Table1[[#This Row],[goal]],2)</f>
        <v>1.86</v>
      </c>
      <c r="Q3709" s="10">
        <f>IFERROR(Table1[[#This Row],[pledged]]/Table1[[#This Row],[backers_count]],0)</f>
        <v>80.869565217391298</v>
      </c>
      <c r="R3709" s="15">
        <f t="shared" si="114"/>
        <v>42552.048356481479</v>
      </c>
      <c r="S3709" s="15">
        <f t="shared" si="115"/>
        <v>42573.226388888885</v>
      </c>
      <c r="T3709">
        <f>YEAR(Table1[[#This Row],[Date Created Conversion]])</f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8">
        <f>ROUND(Table1[[#This Row],[pledged]]/Table1[[#This Row],[goal]],2)</f>
        <v>3</v>
      </c>
      <c r="Q3710" s="10">
        <f>IFERROR(Table1[[#This Row],[pledged]]/Table1[[#This Row],[backers_count]],0)</f>
        <v>53.846153846153847</v>
      </c>
      <c r="R3710" s="15">
        <f t="shared" si="114"/>
        <v>41810.142199074071</v>
      </c>
      <c r="S3710" s="15">
        <f t="shared" si="115"/>
        <v>41824.142199074071</v>
      </c>
      <c r="T3710">
        <f>YEAR(Table1[[#This Row],[Date Created Conversion]])</f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8">
        <f>ROUND(Table1[[#This Row],[pledged]]/Table1[[#This Row],[goal]],2)</f>
        <v>1.08</v>
      </c>
      <c r="Q3711" s="10">
        <f>IFERROR(Table1[[#This Row],[pledged]]/Table1[[#This Row],[backers_count]],0)</f>
        <v>30.928571428571427</v>
      </c>
      <c r="R3711" s="15">
        <f t="shared" si="114"/>
        <v>41785.707708333335</v>
      </c>
      <c r="S3711" s="15">
        <f t="shared" si="115"/>
        <v>41815.707708333335</v>
      </c>
      <c r="T3711">
        <f>YEAR(Table1[[#This Row],[Date Created Conversion]])</f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8">
        <f>ROUND(Table1[[#This Row],[pledged]]/Table1[[#This Row],[goal]],2)</f>
        <v>1.41</v>
      </c>
      <c r="Q3712" s="10">
        <f>IFERROR(Table1[[#This Row],[pledged]]/Table1[[#This Row],[backers_count]],0)</f>
        <v>67.962962962962962</v>
      </c>
      <c r="R3712" s="15">
        <f t="shared" si="114"/>
        <v>42072.576249999998</v>
      </c>
      <c r="S3712" s="15">
        <f t="shared" si="115"/>
        <v>42097.576249999998</v>
      </c>
      <c r="T3712">
        <f>YEAR(Table1[[#This Row],[Date Created Conversion]])</f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8">
        <f>ROUND(Table1[[#This Row],[pledged]]/Table1[[#This Row],[goal]],2)</f>
        <v>1.1399999999999999</v>
      </c>
      <c r="Q3713" s="10">
        <f>IFERROR(Table1[[#This Row],[pledged]]/Table1[[#This Row],[backers_count]],0)</f>
        <v>27.142857142857142</v>
      </c>
      <c r="R3713" s="15">
        <f t="shared" si="114"/>
        <v>41779.724224537036</v>
      </c>
      <c r="S3713" s="15">
        <f t="shared" si="115"/>
        <v>41805.666666666664</v>
      </c>
      <c r="T3713">
        <f>YEAR(Table1[[#This Row],[Date Created Conversion]])</f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8">
        <f>ROUND(Table1[[#This Row],[pledged]]/Table1[[#This Row],[goal]],2)</f>
        <v>1.54</v>
      </c>
      <c r="Q3714" s="10">
        <f>IFERROR(Table1[[#This Row],[pledged]]/Table1[[#This Row],[backers_count]],0)</f>
        <v>110.86538461538461</v>
      </c>
      <c r="R3714" s="15">
        <f t="shared" ref="R3714:R3777" si="116">(((J3714/60)/60)/24)+DATE(1970,1,1)</f>
        <v>42134.172071759262</v>
      </c>
      <c r="S3714" s="15">
        <f t="shared" ref="S3714:S3777" si="117">(((I3714/60)/60)/24)+DATE(1970,1,1)</f>
        <v>42155.290972222225</v>
      </c>
      <c r="T3714">
        <f>YEAR(Table1[[#This Row],[Date Created Conversion]])</f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8">
        <f>ROUND(Table1[[#This Row],[pledged]]/Table1[[#This Row],[goal]],2)</f>
        <v>1.02</v>
      </c>
      <c r="Q3715" s="10">
        <f>IFERROR(Table1[[#This Row],[pledged]]/Table1[[#This Row],[backers_count]],0)</f>
        <v>106.84210526315789</v>
      </c>
      <c r="R3715" s="15">
        <f t="shared" si="116"/>
        <v>42505.738032407404</v>
      </c>
      <c r="S3715" s="15">
        <f t="shared" si="117"/>
        <v>42525.738032407404</v>
      </c>
      <c r="T3715">
        <f>YEAR(Table1[[#This Row],[Date Created Conversion]])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8">
        <f>ROUND(Table1[[#This Row],[pledged]]/Table1[[#This Row],[goal]],2)</f>
        <v>1.02</v>
      </c>
      <c r="Q3716" s="10">
        <f>IFERROR(Table1[[#This Row],[pledged]]/Table1[[#This Row],[backers_count]],0)</f>
        <v>105.51546391752578</v>
      </c>
      <c r="R3716" s="15">
        <f t="shared" si="116"/>
        <v>42118.556331018524</v>
      </c>
      <c r="S3716" s="15">
        <f t="shared" si="117"/>
        <v>42150.165972222225</v>
      </c>
      <c r="T3716">
        <f>YEAR(Table1[[#This Row],[Date Created Conversion]])</f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8">
        <f>ROUND(Table1[[#This Row],[pledged]]/Table1[[#This Row],[goal]],2)</f>
        <v>1.03</v>
      </c>
      <c r="Q3717" s="10">
        <f>IFERROR(Table1[[#This Row],[pledged]]/Table1[[#This Row],[backers_count]],0)</f>
        <v>132.96296296296296</v>
      </c>
      <c r="R3717" s="15">
        <f t="shared" si="116"/>
        <v>42036.995590277773</v>
      </c>
      <c r="S3717" s="15">
        <f t="shared" si="117"/>
        <v>42094.536111111112</v>
      </c>
      <c r="T3717">
        <f>YEAR(Table1[[#This Row],[Date Created Conversion]])</f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8">
        <f>ROUND(Table1[[#This Row],[pledged]]/Table1[[#This Row],[goal]],2)</f>
        <v>1.56</v>
      </c>
      <c r="Q3718" s="10">
        <f>IFERROR(Table1[[#This Row],[pledged]]/Table1[[#This Row],[backers_count]],0)</f>
        <v>51.916666666666664</v>
      </c>
      <c r="R3718" s="15">
        <f t="shared" si="116"/>
        <v>42360.887835648144</v>
      </c>
      <c r="S3718" s="15">
        <f t="shared" si="117"/>
        <v>42390.887835648144</v>
      </c>
      <c r="T3718">
        <f>YEAR(Table1[[#This Row],[Date Created Conversion]])</f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8">
        <f>ROUND(Table1[[#This Row],[pledged]]/Table1[[#This Row],[goal]],2)</f>
        <v>1.01</v>
      </c>
      <c r="Q3719" s="10">
        <f>IFERROR(Table1[[#This Row],[pledged]]/Table1[[#This Row],[backers_count]],0)</f>
        <v>310</v>
      </c>
      <c r="R3719" s="15">
        <f t="shared" si="116"/>
        <v>42102.866307870368</v>
      </c>
      <c r="S3719" s="15">
        <f t="shared" si="117"/>
        <v>42133.866307870368</v>
      </c>
      <c r="T3719">
        <f>YEAR(Table1[[#This Row],[Date Created Conversion]])</f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8">
        <f>ROUND(Table1[[#This Row],[pledged]]/Table1[[#This Row],[goal]],2)</f>
        <v>2.39</v>
      </c>
      <c r="Q3720" s="10">
        <f>IFERROR(Table1[[#This Row],[pledged]]/Table1[[#This Row],[backers_count]],0)</f>
        <v>26.021739130434781</v>
      </c>
      <c r="R3720" s="15">
        <f t="shared" si="116"/>
        <v>42032.716145833328</v>
      </c>
      <c r="S3720" s="15">
        <f t="shared" si="117"/>
        <v>42062.716145833328</v>
      </c>
      <c r="T3720">
        <f>YEAR(Table1[[#This Row],[Date Created Conversion]])</f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8">
        <f>ROUND(Table1[[#This Row],[pledged]]/Table1[[#This Row],[goal]],2)</f>
        <v>2.1</v>
      </c>
      <c r="Q3721" s="10">
        <f>IFERROR(Table1[[#This Row],[pledged]]/Table1[[#This Row],[backers_count]],0)</f>
        <v>105</v>
      </c>
      <c r="R3721" s="15">
        <f t="shared" si="116"/>
        <v>42147.729930555557</v>
      </c>
      <c r="S3721" s="15">
        <f t="shared" si="117"/>
        <v>42177.729930555557</v>
      </c>
      <c r="T3721">
        <f>YEAR(Table1[[#This Row],[Date Created Conversion]])</f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8">
        <f>ROUND(Table1[[#This Row],[pledged]]/Table1[[#This Row],[goal]],2)</f>
        <v>1.05</v>
      </c>
      <c r="Q3722" s="10">
        <f>IFERROR(Table1[[#This Row],[pledged]]/Table1[[#This Row],[backers_count]],0)</f>
        <v>86.224999999999994</v>
      </c>
      <c r="R3722" s="15">
        <f t="shared" si="116"/>
        <v>42165.993125000001</v>
      </c>
      <c r="S3722" s="15">
        <f t="shared" si="117"/>
        <v>42187.993125000001</v>
      </c>
      <c r="T3722">
        <f>YEAR(Table1[[#This Row],[Date Created Conversion]])</f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8">
        <f>ROUND(Table1[[#This Row],[pledged]]/Table1[[#This Row],[goal]],2)</f>
        <v>1.01</v>
      </c>
      <c r="Q3723" s="10">
        <f>IFERROR(Table1[[#This Row],[pledged]]/Table1[[#This Row],[backers_count]],0)</f>
        <v>114.54545454545455</v>
      </c>
      <c r="R3723" s="15">
        <f t="shared" si="116"/>
        <v>41927.936157407406</v>
      </c>
      <c r="S3723" s="15">
        <f t="shared" si="117"/>
        <v>41948.977824074071</v>
      </c>
      <c r="T3723">
        <f>YEAR(Table1[[#This Row],[Date Created Conversion]])</f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8">
        <f>ROUND(Table1[[#This Row],[pledged]]/Table1[[#This Row],[goal]],2)</f>
        <v>1.1100000000000001</v>
      </c>
      <c r="Q3724" s="10">
        <f>IFERROR(Table1[[#This Row],[pledged]]/Table1[[#This Row],[backers_count]],0)</f>
        <v>47.657142857142858</v>
      </c>
      <c r="R3724" s="15">
        <f t="shared" si="116"/>
        <v>42381.671840277777</v>
      </c>
      <c r="S3724" s="15">
        <f t="shared" si="117"/>
        <v>42411.957638888889</v>
      </c>
      <c r="T3724">
        <f>YEAR(Table1[[#This Row],[Date Created Conversion]])</f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8">
        <f>ROUND(Table1[[#This Row],[pledged]]/Table1[[#This Row],[goal]],2)</f>
        <v>1.02</v>
      </c>
      <c r="Q3725" s="10">
        <f>IFERROR(Table1[[#This Row],[pledged]]/Table1[[#This Row],[backers_count]],0)</f>
        <v>72.888888888888886</v>
      </c>
      <c r="R3725" s="15">
        <f t="shared" si="116"/>
        <v>41943.753032407411</v>
      </c>
      <c r="S3725" s="15">
        <f t="shared" si="117"/>
        <v>41973.794699074075</v>
      </c>
      <c r="T3725">
        <f>YEAR(Table1[[#This Row],[Date Created Conversion]])</f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8">
        <f>ROUND(Table1[[#This Row],[pledged]]/Table1[[#This Row],[goal]],2)</f>
        <v>1.03</v>
      </c>
      <c r="Q3726" s="10">
        <f>IFERROR(Table1[[#This Row],[pledged]]/Table1[[#This Row],[backers_count]],0)</f>
        <v>49.545505617977533</v>
      </c>
      <c r="R3726" s="15">
        <f t="shared" si="116"/>
        <v>42465.491435185191</v>
      </c>
      <c r="S3726" s="15">
        <f t="shared" si="117"/>
        <v>42494.958333333328</v>
      </c>
      <c r="T3726">
        <f>YEAR(Table1[[#This Row],[Date Created Conversion]])</f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8">
        <f>ROUND(Table1[[#This Row],[pledged]]/Table1[[#This Row],[goal]],2)</f>
        <v>1.27</v>
      </c>
      <c r="Q3727" s="10">
        <f>IFERROR(Table1[[#This Row],[pledged]]/Table1[[#This Row],[backers_count]],0)</f>
        <v>25.4</v>
      </c>
      <c r="R3727" s="15">
        <f t="shared" si="116"/>
        <v>42401.945219907408</v>
      </c>
      <c r="S3727" s="15">
        <f t="shared" si="117"/>
        <v>42418.895833333328</v>
      </c>
      <c r="T3727">
        <f>YEAR(Table1[[#This Row],[Date Created Conversion]])</f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8">
        <f>ROUND(Table1[[#This Row],[pledged]]/Table1[[#This Row],[goal]],2)</f>
        <v>3.39</v>
      </c>
      <c r="Q3728" s="10">
        <f>IFERROR(Table1[[#This Row],[pledged]]/Table1[[#This Row],[backers_count]],0)</f>
        <v>62.586956521739133</v>
      </c>
      <c r="R3728" s="15">
        <f t="shared" si="116"/>
        <v>42462.140868055561</v>
      </c>
      <c r="S3728" s="15">
        <f t="shared" si="117"/>
        <v>42489.875</v>
      </c>
      <c r="T3728">
        <f>YEAR(Table1[[#This Row],[Date Created Conversion]])</f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8">
        <f>ROUND(Table1[[#This Row],[pledged]]/Table1[[#This Row],[goal]],2)</f>
        <v>1.01</v>
      </c>
      <c r="Q3729" s="10">
        <f>IFERROR(Table1[[#This Row],[pledged]]/Table1[[#This Row],[backers_count]],0)</f>
        <v>61.060606060606062</v>
      </c>
      <c r="R3729" s="15">
        <f t="shared" si="116"/>
        <v>42632.348310185189</v>
      </c>
      <c r="S3729" s="15">
        <f t="shared" si="117"/>
        <v>42663.204861111109</v>
      </c>
      <c r="T3729">
        <f>YEAR(Table1[[#This Row],[Date Created Conversion]])</f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8">
        <f>ROUND(Table1[[#This Row],[pledged]]/Table1[[#This Row],[goal]],2)</f>
        <v>0.09</v>
      </c>
      <c r="Q3730" s="10">
        <f>IFERROR(Table1[[#This Row],[pledged]]/Table1[[#This Row],[backers_count]],0)</f>
        <v>60.064516129032256</v>
      </c>
      <c r="R3730" s="15">
        <f t="shared" si="116"/>
        <v>42205.171018518522</v>
      </c>
      <c r="S3730" s="15">
        <f t="shared" si="117"/>
        <v>42235.171018518522</v>
      </c>
      <c r="T3730">
        <f>YEAR(Table1[[#This Row],[Date Created Conversion]])</f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8">
        <f>ROUND(Table1[[#This Row],[pledged]]/Table1[[#This Row],[goal]],2)</f>
        <v>7.0000000000000007E-2</v>
      </c>
      <c r="Q3731" s="10">
        <f>IFERROR(Table1[[#This Row],[pledged]]/Table1[[#This Row],[backers_count]],0)</f>
        <v>72.400000000000006</v>
      </c>
      <c r="R3731" s="15">
        <f t="shared" si="116"/>
        <v>42041.205000000002</v>
      </c>
      <c r="S3731" s="15">
        <f t="shared" si="117"/>
        <v>42086.16333333333</v>
      </c>
      <c r="T3731">
        <f>YEAR(Table1[[#This Row],[Date Created Conversion]])</f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8">
        <f>ROUND(Table1[[#This Row],[pledged]]/Table1[[#This Row],[goal]],2)</f>
        <v>0.1</v>
      </c>
      <c r="Q3732" s="10">
        <f>IFERROR(Table1[[#This Row],[pledged]]/Table1[[#This Row],[backers_count]],0)</f>
        <v>100</v>
      </c>
      <c r="R3732" s="15">
        <f t="shared" si="116"/>
        <v>42203.677766203706</v>
      </c>
      <c r="S3732" s="15">
        <f t="shared" si="117"/>
        <v>42233.677766203706</v>
      </c>
      <c r="T3732">
        <f>YEAR(Table1[[#This Row],[Date Created Conversion]])</f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8">
        <f>ROUND(Table1[[#This Row],[pledged]]/Table1[[#This Row],[goal]],2)</f>
        <v>0.11</v>
      </c>
      <c r="Q3733" s="10">
        <f>IFERROR(Table1[[#This Row],[pledged]]/Table1[[#This Row],[backers_count]],0)</f>
        <v>51.666666666666664</v>
      </c>
      <c r="R3733" s="15">
        <f t="shared" si="116"/>
        <v>41983.752847222218</v>
      </c>
      <c r="S3733" s="15">
        <f t="shared" si="117"/>
        <v>42014.140972222223</v>
      </c>
      <c r="T3733">
        <f>YEAR(Table1[[#This Row],[Date Created Conversion]])</f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8">
        <f>ROUND(Table1[[#This Row],[pledged]]/Table1[[#This Row],[goal]],2)</f>
        <v>0.15</v>
      </c>
      <c r="Q3734" s="10">
        <f>IFERROR(Table1[[#This Row],[pledged]]/Table1[[#This Row],[backers_count]],0)</f>
        <v>32.75</v>
      </c>
      <c r="R3734" s="15">
        <f t="shared" si="116"/>
        <v>41968.677465277782</v>
      </c>
      <c r="S3734" s="15">
        <f t="shared" si="117"/>
        <v>42028.5</v>
      </c>
      <c r="T3734">
        <f>YEAR(Table1[[#This Row],[Date Created Conversion]])</f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8">
        <f>ROUND(Table1[[#This Row],[pledged]]/Table1[[#This Row],[goal]],2)</f>
        <v>0</v>
      </c>
      <c r="Q3735" s="10">
        <f>IFERROR(Table1[[#This Row],[pledged]]/Table1[[#This Row],[backers_count]],0)</f>
        <v>0</v>
      </c>
      <c r="R3735" s="15">
        <f t="shared" si="116"/>
        <v>42103.024398148147</v>
      </c>
      <c r="S3735" s="15">
        <f t="shared" si="117"/>
        <v>42112.9375</v>
      </c>
      <c r="T3735">
        <f>YEAR(Table1[[#This Row],[Date Created Conversion]])</f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8">
        <f>ROUND(Table1[[#This Row],[pledged]]/Table1[[#This Row],[goal]],2)</f>
        <v>0.28000000000000003</v>
      </c>
      <c r="Q3736" s="10">
        <f>IFERROR(Table1[[#This Row],[pledged]]/Table1[[#This Row],[backers_count]],0)</f>
        <v>61</v>
      </c>
      <c r="R3736" s="15">
        <f t="shared" si="116"/>
        <v>42089.901574074072</v>
      </c>
      <c r="S3736" s="15">
        <f t="shared" si="117"/>
        <v>42149.901574074072</v>
      </c>
      <c r="T3736">
        <f>YEAR(Table1[[#This Row],[Date Created Conversion]])</f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8">
        <f>ROUND(Table1[[#This Row],[pledged]]/Table1[[#This Row],[goal]],2)</f>
        <v>0.13</v>
      </c>
      <c r="Q3737" s="10">
        <f>IFERROR(Table1[[#This Row],[pledged]]/Table1[[#This Row],[backers_count]],0)</f>
        <v>10</v>
      </c>
      <c r="R3737" s="15">
        <f t="shared" si="116"/>
        <v>42122.693159722221</v>
      </c>
      <c r="S3737" s="15">
        <f t="shared" si="117"/>
        <v>42152.693159722221</v>
      </c>
      <c r="T3737">
        <f>YEAR(Table1[[#This Row],[Date Created Conversion]])</f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8">
        <f>ROUND(Table1[[#This Row],[pledged]]/Table1[[#This Row],[goal]],2)</f>
        <v>0.01</v>
      </c>
      <c r="Q3738" s="10">
        <f>IFERROR(Table1[[#This Row],[pledged]]/Table1[[#This Row],[backers_count]],0)</f>
        <v>10</v>
      </c>
      <c r="R3738" s="15">
        <f t="shared" si="116"/>
        <v>42048.711724537032</v>
      </c>
      <c r="S3738" s="15">
        <f t="shared" si="117"/>
        <v>42086.75</v>
      </c>
      <c r="T3738">
        <f>YEAR(Table1[[#This Row],[Date Created Conversion]])</f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8">
        <f>ROUND(Table1[[#This Row],[pledged]]/Table1[[#This Row],[goal]],2)</f>
        <v>0.21</v>
      </c>
      <c r="Q3739" s="10">
        <f>IFERROR(Table1[[#This Row],[pledged]]/Table1[[#This Row],[backers_count]],0)</f>
        <v>37.5</v>
      </c>
      <c r="R3739" s="15">
        <f t="shared" si="116"/>
        <v>42297.691006944442</v>
      </c>
      <c r="S3739" s="15">
        <f t="shared" si="117"/>
        <v>42320.290972222225</v>
      </c>
      <c r="T3739">
        <f>YEAR(Table1[[#This Row],[Date Created Conversion]])</f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8">
        <f>ROUND(Table1[[#This Row],[pledged]]/Table1[[#This Row],[goal]],2)</f>
        <v>0.18</v>
      </c>
      <c r="Q3740" s="10">
        <f>IFERROR(Table1[[#This Row],[pledged]]/Table1[[#This Row],[backers_count]],0)</f>
        <v>45</v>
      </c>
      <c r="R3740" s="15">
        <f t="shared" si="116"/>
        <v>41813.938715277778</v>
      </c>
      <c r="S3740" s="15">
        <f t="shared" si="117"/>
        <v>41835.916666666664</v>
      </c>
      <c r="T3740">
        <f>YEAR(Table1[[#This Row],[Date Created Conversion]])</f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8">
        <f>ROUND(Table1[[#This Row],[pledged]]/Table1[[#This Row],[goal]],2)</f>
        <v>0.2</v>
      </c>
      <c r="Q3741" s="10">
        <f>IFERROR(Table1[[#This Row],[pledged]]/Table1[[#This Row],[backers_count]],0)</f>
        <v>100.625</v>
      </c>
      <c r="R3741" s="15">
        <f t="shared" si="116"/>
        <v>42548.449861111112</v>
      </c>
      <c r="S3741" s="15">
        <f t="shared" si="117"/>
        <v>42568.449861111112</v>
      </c>
      <c r="T3741">
        <f>YEAR(Table1[[#This Row],[Date Created Conversion]])</f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8">
        <f>ROUND(Table1[[#This Row],[pledged]]/Table1[[#This Row],[goal]],2)</f>
        <v>0.18</v>
      </c>
      <c r="Q3742" s="10">
        <f>IFERROR(Table1[[#This Row],[pledged]]/Table1[[#This Row],[backers_count]],0)</f>
        <v>25.571428571428573</v>
      </c>
      <c r="R3742" s="15">
        <f t="shared" si="116"/>
        <v>41833.089756944442</v>
      </c>
      <c r="S3742" s="15">
        <f t="shared" si="117"/>
        <v>41863.079143518517</v>
      </c>
      <c r="T3742">
        <f>YEAR(Table1[[#This Row],[Date Created Conversion]])</f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8">
        <f>ROUND(Table1[[#This Row],[pledged]]/Table1[[#This Row],[goal]],2)</f>
        <v>0</v>
      </c>
      <c r="Q3743" s="10">
        <f>IFERROR(Table1[[#This Row],[pledged]]/Table1[[#This Row],[backers_count]],0)</f>
        <v>0</v>
      </c>
      <c r="R3743" s="15">
        <f t="shared" si="116"/>
        <v>42325.920717592591</v>
      </c>
      <c r="S3743" s="15">
        <f t="shared" si="117"/>
        <v>42355.920717592591</v>
      </c>
      <c r="T3743">
        <f>YEAR(Table1[[#This Row],[Date Created Conversion]])</f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8">
        <f>ROUND(Table1[[#This Row],[pledged]]/Table1[[#This Row],[goal]],2)</f>
        <v>0.02</v>
      </c>
      <c r="Q3744" s="10">
        <f>IFERROR(Table1[[#This Row],[pledged]]/Table1[[#This Row],[backers_count]],0)</f>
        <v>25</v>
      </c>
      <c r="R3744" s="15">
        <f t="shared" si="116"/>
        <v>41858.214629629627</v>
      </c>
      <c r="S3744" s="15">
        <f t="shared" si="117"/>
        <v>41888.214629629627</v>
      </c>
      <c r="T3744">
        <f>YEAR(Table1[[#This Row],[Date Created Conversion]])</f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8">
        <f>ROUND(Table1[[#This Row],[pledged]]/Table1[[#This Row],[goal]],2)</f>
        <v>0</v>
      </c>
      <c r="Q3745" s="10">
        <f>IFERROR(Table1[[#This Row],[pledged]]/Table1[[#This Row],[backers_count]],0)</f>
        <v>0</v>
      </c>
      <c r="R3745" s="15">
        <f t="shared" si="116"/>
        <v>41793.710231481484</v>
      </c>
      <c r="S3745" s="15">
        <f t="shared" si="117"/>
        <v>41823.710231481484</v>
      </c>
      <c r="T3745">
        <f>YEAR(Table1[[#This Row],[Date Created Conversion]])</f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8">
        <f>ROUND(Table1[[#This Row],[pledged]]/Table1[[#This Row],[goal]],2)</f>
        <v>0</v>
      </c>
      <c r="Q3746" s="10">
        <f>IFERROR(Table1[[#This Row],[pledged]]/Table1[[#This Row],[backers_count]],0)</f>
        <v>0</v>
      </c>
      <c r="R3746" s="15">
        <f t="shared" si="116"/>
        <v>41793.814259259263</v>
      </c>
      <c r="S3746" s="15">
        <f t="shared" si="117"/>
        <v>41825.165972222225</v>
      </c>
      <c r="T3746">
        <f>YEAR(Table1[[#This Row],[Date Created Conversion]])</f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8">
        <f>ROUND(Table1[[#This Row],[pledged]]/Table1[[#This Row],[goal]],2)</f>
        <v>0.1</v>
      </c>
      <c r="Q3747" s="10">
        <f>IFERROR(Table1[[#This Row],[pledged]]/Table1[[#This Row],[backers_count]],0)</f>
        <v>10</v>
      </c>
      <c r="R3747" s="15">
        <f t="shared" si="116"/>
        <v>41831.697939814818</v>
      </c>
      <c r="S3747" s="15">
        <f t="shared" si="117"/>
        <v>41861.697939814818</v>
      </c>
      <c r="T3747">
        <f>YEAR(Table1[[#This Row],[Date Created Conversion]])</f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8">
        <f>ROUND(Table1[[#This Row],[pledged]]/Table1[[#This Row],[goal]],2)</f>
        <v>0.02</v>
      </c>
      <c r="Q3748" s="10">
        <f>IFERROR(Table1[[#This Row],[pledged]]/Table1[[#This Row],[backers_count]],0)</f>
        <v>202</v>
      </c>
      <c r="R3748" s="15">
        <f t="shared" si="116"/>
        <v>42621.389340277776</v>
      </c>
      <c r="S3748" s="15">
        <f t="shared" si="117"/>
        <v>42651.389340277776</v>
      </c>
      <c r="T3748">
        <f>YEAR(Table1[[#This Row],[Date Created Conversion]])</f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8">
        <f>ROUND(Table1[[#This Row],[pledged]]/Table1[[#This Row],[goal]],2)</f>
        <v>0.01</v>
      </c>
      <c r="Q3749" s="10">
        <f>IFERROR(Table1[[#This Row],[pledged]]/Table1[[#This Row],[backers_count]],0)</f>
        <v>25</v>
      </c>
      <c r="R3749" s="15">
        <f t="shared" si="116"/>
        <v>42164.299722222218</v>
      </c>
      <c r="S3749" s="15">
        <f t="shared" si="117"/>
        <v>42190.957638888889</v>
      </c>
      <c r="T3749">
        <f>YEAR(Table1[[#This Row],[Date Created Conversion]])</f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8">
        <f>ROUND(Table1[[#This Row],[pledged]]/Table1[[#This Row],[goal]],2)</f>
        <v>1.04</v>
      </c>
      <c r="Q3750" s="10">
        <f>IFERROR(Table1[[#This Row],[pledged]]/Table1[[#This Row],[backers_count]],0)</f>
        <v>99.538461538461533</v>
      </c>
      <c r="R3750" s="15">
        <f t="shared" si="116"/>
        <v>42395.706435185188</v>
      </c>
      <c r="S3750" s="15">
        <f t="shared" si="117"/>
        <v>42416.249305555553</v>
      </c>
      <c r="T3750">
        <f>YEAR(Table1[[#This Row],[Date Created Conversion]])</f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8">
        <f>ROUND(Table1[[#This Row],[pledged]]/Table1[[#This Row],[goal]],2)</f>
        <v>1.05</v>
      </c>
      <c r="Q3751" s="10">
        <f>IFERROR(Table1[[#This Row],[pledged]]/Table1[[#This Row],[backers_count]],0)</f>
        <v>75</v>
      </c>
      <c r="R3751" s="15">
        <f t="shared" si="116"/>
        <v>42458.127175925925</v>
      </c>
      <c r="S3751" s="15">
        <f t="shared" si="117"/>
        <v>42489.165972222225</v>
      </c>
      <c r="T3751">
        <f>YEAR(Table1[[#This Row],[Date Created Conversion]])</f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8">
        <f>ROUND(Table1[[#This Row],[pledged]]/Table1[[#This Row],[goal]],2)</f>
        <v>1</v>
      </c>
      <c r="Q3752" s="10">
        <f>IFERROR(Table1[[#This Row],[pledged]]/Table1[[#This Row],[backers_count]],0)</f>
        <v>215.25</v>
      </c>
      <c r="R3752" s="15">
        <f t="shared" si="116"/>
        <v>42016.981574074074</v>
      </c>
      <c r="S3752" s="15">
        <f t="shared" si="117"/>
        <v>42045.332638888889</v>
      </c>
      <c r="T3752">
        <f>YEAR(Table1[[#This Row],[Date Created Conversion]])</f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8">
        <f>ROUND(Table1[[#This Row],[pledged]]/Table1[[#This Row],[goal]],2)</f>
        <v>1.33</v>
      </c>
      <c r="Q3753" s="10">
        <f>IFERROR(Table1[[#This Row],[pledged]]/Table1[[#This Row],[backers_count]],0)</f>
        <v>120.54545454545455</v>
      </c>
      <c r="R3753" s="15">
        <f t="shared" si="116"/>
        <v>42403.035567129627</v>
      </c>
      <c r="S3753" s="15">
        <f t="shared" si="117"/>
        <v>42462.993900462956</v>
      </c>
      <c r="T3753">
        <f>YEAR(Table1[[#This Row],[Date Created Conversion]])</f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8">
        <f>ROUND(Table1[[#This Row],[pledged]]/Table1[[#This Row],[goal]],2)</f>
        <v>1.1299999999999999</v>
      </c>
      <c r="Q3754" s="10">
        <f>IFERROR(Table1[[#This Row],[pledged]]/Table1[[#This Row],[backers_count]],0)</f>
        <v>37.666666666666664</v>
      </c>
      <c r="R3754" s="15">
        <f t="shared" si="116"/>
        <v>42619.802488425921</v>
      </c>
      <c r="S3754" s="15">
        <f t="shared" si="117"/>
        <v>42659.875</v>
      </c>
      <c r="T3754">
        <f>YEAR(Table1[[#This Row],[Date Created Conversion]])</f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8">
        <f>ROUND(Table1[[#This Row],[pledged]]/Table1[[#This Row],[goal]],2)</f>
        <v>1.03</v>
      </c>
      <c r="Q3755" s="10">
        <f>IFERROR(Table1[[#This Row],[pledged]]/Table1[[#This Row],[backers_count]],0)</f>
        <v>172.23333333333332</v>
      </c>
      <c r="R3755" s="15">
        <f t="shared" si="116"/>
        <v>42128.824074074073</v>
      </c>
      <c r="S3755" s="15">
        <f t="shared" si="117"/>
        <v>42158</v>
      </c>
      <c r="T3755">
        <f>YEAR(Table1[[#This Row],[Date Created Conversion]])</f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8">
        <f>ROUND(Table1[[#This Row],[pledged]]/Table1[[#This Row],[goal]],2)</f>
        <v>1.2</v>
      </c>
      <c r="Q3756" s="10">
        <f>IFERROR(Table1[[#This Row],[pledged]]/Table1[[#This Row],[backers_count]],0)</f>
        <v>111.11111111111111</v>
      </c>
      <c r="R3756" s="15">
        <f t="shared" si="116"/>
        <v>41808.881215277775</v>
      </c>
      <c r="S3756" s="15">
        <f t="shared" si="117"/>
        <v>41846.207638888889</v>
      </c>
      <c r="T3756">
        <f>YEAR(Table1[[#This Row],[Date Created Conversion]])</f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8">
        <f>ROUND(Table1[[#This Row],[pledged]]/Table1[[#This Row],[goal]],2)</f>
        <v>1.3</v>
      </c>
      <c r="Q3757" s="10">
        <f>IFERROR(Table1[[#This Row],[pledged]]/Table1[[#This Row],[backers_count]],0)</f>
        <v>25.464285714285715</v>
      </c>
      <c r="R3757" s="15">
        <f t="shared" si="116"/>
        <v>42445.866979166662</v>
      </c>
      <c r="S3757" s="15">
        <f t="shared" si="117"/>
        <v>42475.866979166662</v>
      </c>
      <c r="T3757">
        <f>YEAR(Table1[[#This Row],[Date Created Conversion]])</f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8">
        <f>ROUND(Table1[[#This Row],[pledged]]/Table1[[#This Row],[goal]],2)</f>
        <v>1.01</v>
      </c>
      <c r="Q3758" s="10">
        <f>IFERROR(Table1[[#This Row],[pledged]]/Table1[[#This Row],[backers_count]],0)</f>
        <v>267.64705882352939</v>
      </c>
      <c r="R3758" s="15">
        <f t="shared" si="116"/>
        <v>41771.814791666664</v>
      </c>
      <c r="S3758" s="15">
        <f t="shared" si="117"/>
        <v>41801.814791666664</v>
      </c>
      <c r="T3758">
        <f>YEAR(Table1[[#This Row],[Date Created Conversion]])</f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8">
        <f>ROUND(Table1[[#This Row],[pledged]]/Table1[[#This Row],[goal]],2)</f>
        <v>1.0900000000000001</v>
      </c>
      <c r="Q3759" s="10">
        <f>IFERROR(Table1[[#This Row],[pledged]]/Table1[[#This Row],[backers_count]],0)</f>
        <v>75.959999999999994</v>
      </c>
      <c r="R3759" s="15">
        <f t="shared" si="116"/>
        <v>41954.850868055553</v>
      </c>
      <c r="S3759" s="15">
        <f t="shared" si="117"/>
        <v>41974.850868055553</v>
      </c>
      <c r="T3759">
        <f>YEAR(Table1[[#This Row],[Date Created Conversion]])</f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8">
        <f>ROUND(Table1[[#This Row],[pledged]]/Table1[[#This Row],[goal]],2)</f>
        <v>1.02</v>
      </c>
      <c r="Q3760" s="10">
        <f>IFERROR(Table1[[#This Row],[pledged]]/Table1[[#This Row],[backers_count]],0)</f>
        <v>59.03846153846154</v>
      </c>
      <c r="R3760" s="15">
        <f t="shared" si="116"/>
        <v>41747.471504629626</v>
      </c>
      <c r="S3760" s="15">
        <f t="shared" si="117"/>
        <v>41778.208333333336</v>
      </c>
      <c r="T3760">
        <f>YEAR(Table1[[#This Row],[Date Created Conversion]])</f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8">
        <f>ROUND(Table1[[#This Row],[pledged]]/Table1[[#This Row],[goal]],2)</f>
        <v>1.1000000000000001</v>
      </c>
      <c r="Q3761" s="10">
        <f>IFERROR(Table1[[#This Row],[pledged]]/Table1[[#This Row],[backers_count]],0)</f>
        <v>50.111022727272733</v>
      </c>
      <c r="R3761" s="15">
        <f t="shared" si="116"/>
        <v>42182.108252314814</v>
      </c>
      <c r="S3761" s="15">
        <f t="shared" si="117"/>
        <v>42242.108252314814</v>
      </c>
      <c r="T3761">
        <f>YEAR(Table1[[#This Row],[Date Created Conversion]])</f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8">
        <f>ROUND(Table1[[#This Row],[pledged]]/Table1[[#This Row],[goal]],2)</f>
        <v>1.01</v>
      </c>
      <c r="Q3762" s="10">
        <f>IFERROR(Table1[[#This Row],[pledged]]/Table1[[#This Row],[backers_count]],0)</f>
        <v>55.502967032967035</v>
      </c>
      <c r="R3762" s="15">
        <f t="shared" si="116"/>
        <v>41739.525300925925</v>
      </c>
      <c r="S3762" s="15">
        <f t="shared" si="117"/>
        <v>41764.525300925925</v>
      </c>
      <c r="T3762">
        <f>YEAR(Table1[[#This Row],[Date Created Conversion]])</f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8">
        <f>ROUND(Table1[[#This Row],[pledged]]/Table1[[#This Row],[goal]],2)</f>
        <v>1</v>
      </c>
      <c r="Q3763" s="10">
        <f>IFERROR(Table1[[#This Row],[pledged]]/Table1[[#This Row],[backers_count]],0)</f>
        <v>166.66666666666666</v>
      </c>
      <c r="R3763" s="15">
        <f t="shared" si="116"/>
        <v>42173.466863425929</v>
      </c>
      <c r="S3763" s="15">
        <f t="shared" si="117"/>
        <v>42226.958333333328</v>
      </c>
      <c r="T3763">
        <f>YEAR(Table1[[#This Row],[Date Created Conversion]])</f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8">
        <f>ROUND(Table1[[#This Row],[pledged]]/Table1[[#This Row],[goal]],2)</f>
        <v>1.06</v>
      </c>
      <c r="Q3764" s="10">
        <f>IFERROR(Table1[[#This Row],[pledged]]/Table1[[#This Row],[backers_count]],0)</f>
        <v>47.428571428571431</v>
      </c>
      <c r="R3764" s="15">
        <f t="shared" si="116"/>
        <v>42193.813530092593</v>
      </c>
      <c r="S3764" s="15">
        <f t="shared" si="117"/>
        <v>42218.813530092593</v>
      </c>
      <c r="T3764">
        <f>YEAR(Table1[[#This Row],[Date Created Conversion]])</f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8">
        <f>ROUND(Table1[[#This Row],[pledged]]/Table1[[#This Row],[goal]],2)</f>
        <v>1</v>
      </c>
      <c r="Q3765" s="10">
        <f>IFERROR(Table1[[#This Row],[pledged]]/Table1[[#This Row],[backers_count]],0)</f>
        <v>64.935064935064929</v>
      </c>
      <c r="R3765" s="15">
        <f t="shared" si="116"/>
        <v>42065.750300925924</v>
      </c>
      <c r="S3765" s="15">
        <f t="shared" si="117"/>
        <v>42095.708634259259</v>
      </c>
      <c r="T3765">
        <f>YEAR(Table1[[#This Row],[Date Created Conversion]])</f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8">
        <f>ROUND(Table1[[#This Row],[pledged]]/Table1[[#This Row],[goal]],2)</f>
        <v>1</v>
      </c>
      <c r="Q3766" s="10">
        <f>IFERROR(Table1[[#This Row],[pledged]]/Table1[[#This Row],[backers_count]],0)</f>
        <v>55.555555555555557</v>
      </c>
      <c r="R3766" s="15">
        <f t="shared" si="116"/>
        <v>42499.842962962968</v>
      </c>
      <c r="S3766" s="15">
        <f t="shared" si="117"/>
        <v>42519.024999999994</v>
      </c>
      <c r="T3766">
        <f>YEAR(Table1[[#This Row],[Date Created Conversion]])</f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8">
        <f>ROUND(Table1[[#This Row],[pledged]]/Table1[[#This Row],[goal]],2)</f>
        <v>1.1299999999999999</v>
      </c>
      <c r="Q3767" s="10">
        <f>IFERROR(Table1[[#This Row],[pledged]]/Table1[[#This Row],[backers_count]],0)</f>
        <v>74.224299065420567</v>
      </c>
      <c r="R3767" s="15">
        <f t="shared" si="116"/>
        <v>41820.776412037041</v>
      </c>
      <c r="S3767" s="15">
        <f t="shared" si="117"/>
        <v>41850.776412037041</v>
      </c>
      <c r="T3767">
        <f>YEAR(Table1[[#This Row],[Date Created Conversion]])</f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8">
        <f>ROUND(Table1[[#This Row],[pledged]]/Table1[[#This Row],[goal]],2)</f>
        <v>1.03</v>
      </c>
      <c r="Q3768" s="10">
        <f>IFERROR(Table1[[#This Row],[pledged]]/Table1[[#This Row],[backers_count]],0)</f>
        <v>106.9271875</v>
      </c>
      <c r="R3768" s="15">
        <f t="shared" si="116"/>
        <v>41788.167187500003</v>
      </c>
      <c r="S3768" s="15">
        <f t="shared" si="117"/>
        <v>41823.167187500003</v>
      </c>
      <c r="T3768">
        <f>YEAR(Table1[[#This Row],[Date Created Conversion]])</f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8">
        <f>ROUND(Table1[[#This Row],[pledged]]/Table1[[#This Row],[goal]],2)</f>
        <v>1.17</v>
      </c>
      <c r="Q3769" s="10">
        <f>IFERROR(Table1[[#This Row],[pledged]]/Table1[[#This Row],[backers_count]],0)</f>
        <v>41.696428571428569</v>
      </c>
      <c r="R3769" s="15">
        <f t="shared" si="116"/>
        <v>42050.019641203704</v>
      </c>
      <c r="S3769" s="15">
        <f t="shared" si="117"/>
        <v>42064.207638888889</v>
      </c>
      <c r="T3769">
        <f>YEAR(Table1[[#This Row],[Date Created Conversion]])</f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8">
        <f>ROUND(Table1[[#This Row],[pledged]]/Table1[[#This Row],[goal]],2)</f>
        <v>1.08</v>
      </c>
      <c r="Q3770" s="10">
        <f>IFERROR(Table1[[#This Row],[pledged]]/Table1[[#This Row],[backers_count]],0)</f>
        <v>74.243275862068955</v>
      </c>
      <c r="R3770" s="15">
        <f t="shared" si="116"/>
        <v>41772.727893518517</v>
      </c>
      <c r="S3770" s="15">
        <f t="shared" si="117"/>
        <v>41802.727893518517</v>
      </c>
      <c r="T3770">
        <f>YEAR(Table1[[#This Row],[Date Created Conversion]])</f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8">
        <f>ROUND(Table1[[#This Row],[pledged]]/Table1[[#This Row],[goal]],2)</f>
        <v>1</v>
      </c>
      <c r="Q3771" s="10">
        <f>IFERROR(Table1[[#This Row],[pledged]]/Table1[[#This Row],[backers_count]],0)</f>
        <v>73.333333333333329</v>
      </c>
      <c r="R3771" s="15">
        <f t="shared" si="116"/>
        <v>42445.598136574074</v>
      </c>
      <c r="S3771" s="15">
        <f t="shared" si="117"/>
        <v>42475.598136574074</v>
      </c>
      <c r="T3771">
        <f>YEAR(Table1[[#This Row],[Date Created Conversion]])</f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8">
        <f>ROUND(Table1[[#This Row],[pledged]]/Table1[[#This Row],[goal]],2)</f>
        <v>1</v>
      </c>
      <c r="Q3772" s="10">
        <f>IFERROR(Table1[[#This Row],[pledged]]/Table1[[#This Row],[backers_count]],0)</f>
        <v>100</v>
      </c>
      <c r="R3772" s="15">
        <f t="shared" si="116"/>
        <v>42138.930671296301</v>
      </c>
      <c r="S3772" s="15">
        <f t="shared" si="117"/>
        <v>42168.930671296301</v>
      </c>
      <c r="T3772">
        <f>YEAR(Table1[[#This Row],[Date Created Conversion]])</f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8">
        <f>ROUND(Table1[[#This Row],[pledged]]/Table1[[#This Row],[goal]],2)</f>
        <v>1.46</v>
      </c>
      <c r="Q3773" s="10">
        <f>IFERROR(Table1[[#This Row],[pledged]]/Table1[[#This Row],[backers_count]],0)</f>
        <v>38.421052631578945</v>
      </c>
      <c r="R3773" s="15">
        <f t="shared" si="116"/>
        <v>42493.857083333336</v>
      </c>
      <c r="S3773" s="15">
        <f t="shared" si="117"/>
        <v>42508</v>
      </c>
      <c r="T3773">
        <f>YEAR(Table1[[#This Row],[Date Created Conversion]])</f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8">
        <f>ROUND(Table1[[#This Row],[pledged]]/Table1[[#This Row],[goal]],2)</f>
        <v>1.1000000000000001</v>
      </c>
      <c r="Q3774" s="10">
        <f>IFERROR(Table1[[#This Row],[pledged]]/Table1[[#This Row],[backers_count]],0)</f>
        <v>166.96969696969697</v>
      </c>
      <c r="R3774" s="15">
        <f t="shared" si="116"/>
        <v>42682.616967592592</v>
      </c>
      <c r="S3774" s="15">
        <f t="shared" si="117"/>
        <v>42703.25</v>
      </c>
      <c r="T3774">
        <f>YEAR(Table1[[#This Row],[Date Created Conversion]])</f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8">
        <f>ROUND(Table1[[#This Row],[pledged]]/Table1[[#This Row],[goal]],2)</f>
        <v>1.08</v>
      </c>
      <c r="Q3775" s="10">
        <f>IFERROR(Table1[[#This Row],[pledged]]/Table1[[#This Row],[backers_count]],0)</f>
        <v>94.912280701754383</v>
      </c>
      <c r="R3775" s="15">
        <f t="shared" si="116"/>
        <v>42656.005173611105</v>
      </c>
      <c r="S3775" s="15">
        <f t="shared" si="117"/>
        <v>42689.088888888888</v>
      </c>
      <c r="T3775">
        <f>YEAR(Table1[[#This Row],[Date Created Conversion]])</f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8">
        <f>ROUND(Table1[[#This Row],[pledged]]/Table1[[#This Row],[goal]],2)</f>
        <v>1</v>
      </c>
      <c r="Q3776" s="10">
        <f>IFERROR(Table1[[#This Row],[pledged]]/Table1[[#This Row],[backers_count]],0)</f>
        <v>100</v>
      </c>
      <c r="R3776" s="15">
        <f t="shared" si="116"/>
        <v>42087.792303240742</v>
      </c>
      <c r="S3776" s="15">
        <f t="shared" si="117"/>
        <v>42103.792303240742</v>
      </c>
      <c r="T3776">
        <f>YEAR(Table1[[#This Row],[Date Created Conversion]])</f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8">
        <f>ROUND(Table1[[#This Row],[pledged]]/Table1[[#This Row],[goal]],2)</f>
        <v>1</v>
      </c>
      <c r="Q3777" s="10">
        <f>IFERROR(Table1[[#This Row],[pledged]]/Table1[[#This Row],[backers_count]],0)</f>
        <v>143.21428571428572</v>
      </c>
      <c r="R3777" s="15">
        <f t="shared" si="116"/>
        <v>42075.942627314813</v>
      </c>
      <c r="S3777" s="15">
        <f t="shared" si="117"/>
        <v>42103.166666666672</v>
      </c>
      <c r="T3777">
        <f>YEAR(Table1[[#This Row],[Date Created Conversion]])</f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8">
        <f>ROUND(Table1[[#This Row],[pledged]]/Table1[[#This Row],[goal]],2)</f>
        <v>1.07</v>
      </c>
      <c r="Q3778" s="10">
        <f>IFERROR(Table1[[#This Row],[pledged]]/Table1[[#This Row],[backers_count]],0)</f>
        <v>90.819148936170208</v>
      </c>
      <c r="R3778" s="15">
        <f t="shared" ref="R3778:R3841" si="118">(((J3778/60)/60)/24)+DATE(1970,1,1)</f>
        <v>41814.367800925924</v>
      </c>
      <c r="S3778" s="15">
        <f t="shared" ref="S3778:S3841" si="119">(((I3778/60)/60)/24)+DATE(1970,1,1)</f>
        <v>41852.041666666664</v>
      </c>
      <c r="T3778">
        <f>YEAR(Table1[[#This Row],[Date Created Conversion]])</f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8">
        <f>ROUND(Table1[[#This Row],[pledged]]/Table1[[#This Row],[goal]],2)</f>
        <v>1.43</v>
      </c>
      <c r="Q3779" s="10">
        <f>IFERROR(Table1[[#This Row],[pledged]]/Table1[[#This Row],[backers_count]],0)</f>
        <v>48.542372881355931</v>
      </c>
      <c r="R3779" s="15">
        <f t="shared" si="118"/>
        <v>41887.111354166671</v>
      </c>
      <c r="S3779" s="15">
        <f t="shared" si="119"/>
        <v>41909.166666666664</v>
      </c>
      <c r="T3779">
        <f>YEAR(Table1[[#This Row],[Date Created Conversion]])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8">
        <f>ROUND(Table1[[#This Row],[pledged]]/Table1[[#This Row],[goal]],2)</f>
        <v>1.05</v>
      </c>
      <c r="Q3780" s="10">
        <f>IFERROR(Table1[[#This Row],[pledged]]/Table1[[#This Row],[backers_count]],0)</f>
        <v>70.027777777777771</v>
      </c>
      <c r="R3780" s="15">
        <f t="shared" si="118"/>
        <v>41989.819212962961</v>
      </c>
      <c r="S3780" s="15">
        <f t="shared" si="119"/>
        <v>42049.819212962961</v>
      </c>
      <c r="T3780">
        <f>YEAR(Table1[[#This Row],[Date Created Conversion]])</f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8">
        <f>ROUND(Table1[[#This Row],[pledged]]/Table1[[#This Row],[goal]],2)</f>
        <v>1.04</v>
      </c>
      <c r="Q3781" s="10">
        <f>IFERROR(Table1[[#This Row],[pledged]]/Table1[[#This Row],[backers_count]],0)</f>
        <v>135.62608695652173</v>
      </c>
      <c r="R3781" s="15">
        <f t="shared" si="118"/>
        <v>42425.735416666663</v>
      </c>
      <c r="S3781" s="15">
        <f t="shared" si="119"/>
        <v>42455.693750000006</v>
      </c>
      <c r="T3781">
        <f>YEAR(Table1[[#This Row],[Date Created Conversion]])</f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8">
        <f>ROUND(Table1[[#This Row],[pledged]]/Table1[[#This Row],[goal]],2)</f>
        <v>1.2</v>
      </c>
      <c r="Q3782" s="10">
        <f>IFERROR(Table1[[#This Row],[pledged]]/Table1[[#This Row],[backers_count]],0)</f>
        <v>100</v>
      </c>
      <c r="R3782" s="15">
        <f t="shared" si="118"/>
        <v>42166.219733796301</v>
      </c>
      <c r="S3782" s="15">
        <f t="shared" si="119"/>
        <v>42198.837499999994</v>
      </c>
      <c r="T3782">
        <f>YEAR(Table1[[#This Row],[Date Created Conversion]])</f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8">
        <f>ROUND(Table1[[#This Row],[pledged]]/Table1[[#This Row],[goal]],2)</f>
        <v>1.1000000000000001</v>
      </c>
      <c r="Q3783" s="10">
        <f>IFERROR(Table1[[#This Row],[pledged]]/Table1[[#This Row],[backers_count]],0)</f>
        <v>94.90384615384616</v>
      </c>
      <c r="R3783" s="15">
        <f t="shared" si="118"/>
        <v>41865.882928240739</v>
      </c>
      <c r="S3783" s="15">
        <f t="shared" si="119"/>
        <v>41890.882928240739</v>
      </c>
      <c r="T3783">
        <f>YEAR(Table1[[#This Row],[Date Created Conversion]])</f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8">
        <f>ROUND(Table1[[#This Row],[pledged]]/Table1[[#This Row],[goal]],2)</f>
        <v>1.02</v>
      </c>
      <c r="Q3784" s="10">
        <f>IFERROR(Table1[[#This Row],[pledged]]/Table1[[#This Row],[backers_count]],0)</f>
        <v>75.370370370370367</v>
      </c>
      <c r="R3784" s="15">
        <f t="shared" si="118"/>
        <v>42546.862233796302</v>
      </c>
      <c r="S3784" s="15">
        <f t="shared" si="119"/>
        <v>42575.958333333328</v>
      </c>
      <c r="T3784">
        <f>YEAR(Table1[[#This Row],[Date Created Conversion]])</f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8">
        <f>ROUND(Table1[[#This Row],[pledged]]/Table1[[#This Row],[goal]],2)</f>
        <v>1.29</v>
      </c>
      <c r="Q3785" s="10">
        <f>IFERROR(Table1[[#This Row],[pledged]]/Table1[[#This Row],[backers_count]],0)</f>
        <v>64.458333333333329</v>
      </c>
      <c r="R3785" s="15">
        <f t="shared" si="118"/>
        <v>42420.140277777777</v>
      </c>
      <c r="S3785" s="15">
        <f t="shared" si="119"/>
        <v>42444.666666666672</v>
      </c>
      <c r="T3785">
        <f>YEAR(Table1[[#This Row],[Date Created Conversion]])</f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8">
        <f>ROUND(Table1[[#This Row],[pledged]]/Table1[[#This Row],[goal]],2)</f>
        <v>1.1499999999999999</v>
      </c>
      <c r="Q3786" s="10">
        <f>IFERROR(Table1[[#This Row],[pledged]]/Table1[[#This Row],[backers_count]],0)</f>
        <v>115</v>
      </c>
      <c r="R3786" s="15">
        <f t="shared" si="118"/>
        <v>42531.980694444443</v>
      </c>
      <c r="S3786" s="15">
        <f t="shared" si="119"/>
        <v>42561.980694444443</v>
      </c>
      <c r="T3786">
        <f>YEAR(Table1[[#This Row],[Date Created Conversion]])</f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8">
        <f>ROUND(Table1[[#This Row],[pledged]]/Table1[[#This Row],[goal]],2)</f>
        <v>1.51</v>
      </c>
      <c r="Q3787" s="10">
        <f>IFERROR(Table1[[#This Row],[pledged]]/Table1[[#This Row],[backers_count]],0)</f>
        <v>100.5</v>
      </c>
      <c r="R3787" s="15">
        <f t="shared" si="118"/>
        <v>42548.63853009259</v>
      </c>
      <c r="S3787" s="15">
        <f t="shared" si="119"/>
        <v>42584.418749999997</v>
      </c>
      <c r="T3787">
        <f>YEAR(Table1[[#This Row],[Date Created Conversion]])</f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8">
        <f>ROUND(Table1[[#This Row],[pledged]]/Table1[[#This Row],[goal]],2)</f>
        <v>1.1100000000000001</v>
      </c>
      <c r="Q3788" s="10">
        <f>IFERROR(Table1[[#This Row],[pledged]]/Table1[[#This Row],[backers_count]],0)</f>
        <v>93.774647887323937</v>
      </c>
      <c r="R3788" s="15">
        <f t="shared" si="118"/>
        <v>42487.037905092591</v>
      </c>
      <c r="S3788" s="15">
        <f t="shared" si="119"/>
        <v>42517.037905092591</v>
      </c>
      <c r="T3788">
        <f>YEAR(Table1[[#This Row],[Date Created Conversion]])</f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8">
        <f>ROUND(Table1[[#This Row],[pledged]]/Table1[[#This Row],[goal]],2)</f>
        <v>1</v>
      </c>
      <c r="Q3789" s="10">
        <f>IFERROR(Table1[[#This Row],[pledged]]/Table1[[#This Row],[backers_count]],0)</f>
        <v>35.1</v>
      </c>
      <c r="R3789" s="15">
        <f t="shared" si="118"/>
        <v>42167.534791666665</v>
      </c>
      <c r="S3789" s="15">
        <f t="shared" si="119"/>
        <v>42196.165972222225</v>
      </c>
      <c r="T3789">
        <f>YEAR(Table1[[#This Row],[Date Created Conversion]])</f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8">
        <f>ROUND(Table1[[#This Row],[pledged]]/Table1[[#This Row],[goal]],2)</f>
        <v>0.01</v>
      </c>
      <c r="Q3790" s="10">
        <f>IFERROR(Table1[[#This Row],[pledged]]/Table1[[#This Row],[backers_count]],0)</f>
        <v>500</v>
      </c>
      <c r="R3790" s="15">
        <f t="shared" si="118"/>
        <v>42333.695821759262</v>
      </c>
      <c r="S3790" s="15">
        <f t="shared" si="119"/>
        <v>42361.679166666669</v>
      </c>
      <c r="T3790">
        <f>YEAR(Table1[[#This Row],[Date Created Conversion]])</f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8">
        <f>ROUND(Table1[[#This Row],[pledged]]/Table1[[#This Row],[goal]],2)</f>
        <v>0.03</v>
      </c>
      <c r="Q3791" s="10">
        <f>IFERROR(Table1[[#This Row],[pledged]]/Table1[[#This Row],[backers_count]],0)</f>
        <v>29</v>
      </c>
      <c r="R3791" s="15">
        <f t="shared" si="118"/>
        <v>42138.798819444448</v>
      </c>
      <c r="S3791" s="15">
        <f t="shared" si="119"/>
        <v>42170.798819444448</v>
      </c>
      <c r="T3791">
        <f>YEAR(Table1[[#This Row],[Date Created Conversion]])</f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8">
        <f>ROUND(Table1[[#This Row],[pledged]]/Table1[[#This Row],[goal]],2)</f>
        <v>0</v>
      </c>
      <c r="Q3792" s="10">
        <f>IFERROR(Table1[[#This Row],[pledged]]/Table1[[#This Row],[backers_count]],0)</f>
        <v>0</v>
      </c>
      <c r="R3792" s="15">
        <f t="shared" si="118"/>
        <v>42666.666932870372</v>
      </c>
      <c r="S3792" s="15">
        <f t="shared" si="119"/>
        <v>42696.708599537036</v>
      </c>
      <c r="T3792">
        <f>YEAR(Table1[[#This Row],[Date Created Conversion]])</f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8">
        <f>ROUND(Table1[[#This Row],[pledged]]/Table1[[#This Row],[goal]],2)</f>
        <v>0</v>
      </c>
      <c r="Q3793" s="10">
        <f>IFERROR(Table1[[#This Row],[pledged]]/Table1[[#This Row],[backers_count]],0)</f>
        <v>0</v>
      </c>
      <c r="R3793" s="15">
        <f t="shared" si="118"/>
        <v>41766.692037037035</v>
      </c>
      <c r="S3793" s="15">
        <f t="shared" si="119"/>
        <v>41826.692037037035</v>
      </c>
      <c r="T3793">
        <f>YEAR(Table1[[#This Row],[Date Created Conversion]])</f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8">
        <f>ROUND(Table1[[#This Row],[pledged]]/Table1[[#This Row],[goal]],2)</f>
        <v>0</v>
      </c>
      <c r="Q3794" s="10">
        <f>IFERROR(Table1[[#This Row],[pledged]]/Table1[[#This Row],[backers_count]],0)</f>
        <v>17.5</v>
      </c>
      <c r="R3794" s="15">
        <f t="shared" si="118"/>
        <v>42170.447013888886</v>
      </c>
      <c r="S3794" s="15">
        <f t="shared" si="119"/>
        <v>42200.447013888886</v>
      </c>
      <c r="T3794">
        <f>YEAR(Table1[[#This Row],[Date Created Conversion]])</f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8">
        <f>ROUND(Table1[[#This Row],[pledged]]/Table1[[#This Row],[goal]],2)</f>
        <v>0.6</v>
      </c>
      <c r="Q3795" s="10">
        <f>IFERROR(Table1[[#This Row],[pledged]]/Table1[[#This Row],[backers_count]],0)</f>
        <v>174</v>
      </c>
      <c r="R3795" s="15">
        <f t="shared" si="118"/>
        <v>41968.938993055555</v>
      </c>
      <c r="S3795" s="15">
        <f t="shared" si="119"/>
        <v>41989.938993055555</v>
      </c>
      <c r="T3795">
        <f>YEAR(Table1[[#This Row],[Date Created Conversion]])</f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8">
        <f>ROUND(Table1[[#This Row],[pledged]]/Table1[[#This Row],[goal]],2)</f>
        <v>0.01</v>
      </c>
      <c r="Q3796" s="10">
        <f>IFERROR(Table1[[#This Row],[pledged]]/Table1[[#This Row],[backers_count]],0)</f>
        <v>50</v>
      </c>
      <c r="R3796" s="15">
        <f t="shared" si="118"/>
        <v>42132.58048611111</v>
      </c>
      <c r="S3796" s="15">
        <f t="shared" si="119"/>
        <v>42162.58048611111</v>
      </c>
      <c r="T3796">
        <f>YEAR(Table1[[#This Row],[Date Created Conversion]])</f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8">
        <f>ROUND(Table1[[#This Row],[pledged]]/Table1[[#This Row],[goal]],2)</f>
        <v>0.02</v>
      </c>
      <c r="Q3797" s="10">
        <f>IFERROR(Table1[[#This Row],[pledged]]/Table1[[#This Row],[backers_count]],0)</f>
        <v>5</v>
      </c>
      <c r="R3797" s="15">
        <f t="shared" si="118"/>
        <v>42201.436226851853</v>
      </c>
      <c r="S3797" s="15">
        <f t="shared" si="119"/>
        <v>42244.9375</v>
      </c>
      <c r="T3797">
        <f>YEAR(Table1[[#This Row],[Date Created Conversion]])</f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8">
        <f>ROUND(Table1[[#This Row],[pledged]]/Table1[[#This Row],[goal]],2)</f>
        <v>0</v>
      </c>
      <c r="Q3798" s="10">
        <f>IFERROR(Table1[[#This Row],[pledged]]/Table1[[#This Row],[backers_count]],0)</f>
        <v>1</v>
      </c>
      <c r="R3798" s="15">
        <f t="shared" si="118"/>
        <v>42689.029583333337</v>
      </c>
      <c r="S3798" s="15">
        <f t="shared" si="119"/>
        <v>42749.029583333337</v>
      </c>
      <c r="T3798">
        <f>YEAR(Table1[[#This Row],[Date Created Conversion]])</f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8">
        <f>ROUND(Table1[[#This Row],[pledged]]/Table1[[#This Row],[goal]],2)</f>
        <v>0.9</v>
      </c>
      <c r="Q3799" s="10">
        <f>IFERROR(Table1[[#This Row],[pledged]]/Table1[[#This Row],[backers_count]],0)</f>
        <v>145.40540540540542</v>
      </c>
      <c r="R3799" s="15">
        <f t="shared" si="118"/>
        <v>42084.881539351853</v>
      </c>
      <c r="S3799" s="15">
        <f t="shared" si="119"/>
        <v>42114.881539351853</v>
      </c>
      <c r="T3799">
        <f>YEAR(Table1[[#This Row],[Date Created Conversion]])</f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8">
        <f>ROUND(Table1[[#This Row],[pledged]]/Table1[[#This Row],[goal]],2)</f>
        <v>0.01</v>
      </c>
      <c r="Q3800" s="10">
        <f>IFERROR(Table1[[#This Row],[pledged]]/Table1[[#This Row],[backers_count]],0)</f>
        <v>205</v>
      </c>
      <c r="R3800" s="15">
        <f t="shared" si="118"/>
        <v>41831.722777777781</v>
      </c>
      <c r="S3800" s="15">
        <f t="shared" si="119"/>
        <v>41861.722777777781</v>
      </c>
      <c r="T3800">
        <f>YEAR(Table1[[#This Row],[Date Created Conversion]])</f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8">
        <f>ROUND(Table1[[#This Row],[pledged]]/Table1[[#This Row],[goal]],2)</f>
        <v>0.04</v>
      </c>
      <c r="Q3801" s="10">
        <f>IFERROR(Table1[[#This Row],[pledged]]/Table1[[#This Row],[backers_count]],0)</f>
        <v>100.5</v>
      </c>
      <c r="R3801" s="15">
        <f t="shared" si="118"/>
        <v>42410.93105324074</v>
      </c>
      <c r="S3801" s="15">
        <f t="shared" si="119"/>
        <v>42440.93105324074</v>
      </c>
      <c r="T3801">
        <f>YEAR(Table1[[#This Row],[Date Created Conversion]])</f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8">
        <f>ROUND(Table1[[#This Row],[pledged]]/Table1[[#This Row],[goal]],2)</f>
        <v>0.04</v>
      </c>
      <c r="Q3802" s="10">
        <f>IFERROR(Table1[[#This Row],[pledged]]/Table1[[#This Row],[backers_count]],0)</f>
        <v>55.0625</v>
      </c>
      <c r="R3802" s="15">
        <f t="shared" si="118"/>
        <v>41982.737071759257</v>
      </c>
      <c r="S3802" s="15">
        <f t="shared" si="119"/>
        <v>42015.207638888889</v>
      </c>
      <c r="T3802">
        <f>YEAR(Table1[[#This Row],[Date Created Conversion]])</f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8">
        <f>ROUND(Table1[[#This Row],[pledged]]/Table1[[#This Row],[goal]],2)</f>
        <v>0.09</v>
      </c>
      <c r="Q3803" s="10">
        <f>IFERROR(Table1[[#This Row],[pledged]]/Table1[[#This Row],[backers_count]],0)</f>
        <v>47.333333333333336</v>
      </c>
      <c r="R3803" s="15">
        <f t="shared" si="118"/>
        <v>41975.676111111112</v>
      </c>
      <c r="S3803" s="15">
        <f t="shared" si="119"/>
        <v>42006.676111111112</v>
      </c>
      <c r="T3803">
        <f>YEAR(Table1[[#This Row],[Date Created Conversion]])</f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8">
        <f>ROUND(Table1[[#This Row],[pledged]]/Table1[[#This Row],[goal]],2)</f>
        <v>0</v>
      </c>
      <c r="Q3804" s="10">
        <f>IFERROR(Table1[[#This Row],[pledged]]/Table1[[#This Row],[backers_count]],0)</f>
        <v>0</v>
      </c>
      <c r="R3804" s="15">
        <f t="shared" si="118"/>
        <v>42269.126226851848</v>
      </c>
      <c r="S3804" s="15">
        <f t="shared" si="119"/>
        <v>42299.126226851848</v>
      </c>
      <c r="T3804">
        <f>YEAR(Table1[[#This Row],[Date Created Conversion]])</f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8">
        <f>ROUND(Table1[[#This Row],[pledged]]/Table1[[#This Row],[goal]],2)</f>
        <v>0.2</v>
      </c>
      <c r="Q3805" s="10">
        <f>IFERROR(Table1[[#This Row],[pledged]]/Table1[[#This Row],[backers_count]],0)</f>
        <v>58.95</v>
      </c>
      <c r="R3805" s="15">
        <f t="shared" si="118"/>
        <v>42403.971851851849</v>
      </c>
      <c r="S3805" s="15">
        <f t="shared" si="119"/>
        <v>42433.971851851849</v>
      </c>
      <c r="T3805">
        <f>YEAR(Table1[[#This Row],[Date Created Conversion]])</f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8">
        <f>ROUND(Table1[[#This Row],[pledged]]/Table1[[#This Row],[goal]],2)</f>
        <v>0</v>
      </c>
      <c r="Q3806" s="10">
        <f>IFERROR(Table1[[#This Row],[pledged]]/Table1[[#This Row],[backers_count]],0)</f>
        <v>0</v>
      </c>
      <c r="R3806" s="15">
        <f t="shared" si="118"/>
        <v>42527.00953703704</v>
      </c>
      <c r="S3806" s="15">
        <f t="shared" si="119"/>
        <v>42582.291666666672</v>
      </c>
      <c r="T3806">
        <f>YEAR(Table1[[#This Row],[Date Created Conversion]])</f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8">
        <f>ROUND(Table1[[#This Row],[pledged]]/Table1[[#This Row],[goal]],2)</f>
        <v>0</v>
      </c>
      <c r="Q3807" s="10">
        <f>IFERROR(Table1[[#This Row],[pledged]]/Table1[[#This Row],[backers_count]],0)</f>
        <v>1.5</v>
      </c>
      <c r="R3807" s="15">
        <f t="shared" si="118"/>
        <v>41849.887037037035</v>
      </c>
      <c r="S3807" s="15">
        <f t="shared" si="119"/>
        <v>41909.887037037035</v>
      </c>
      <c r="T3807">
        <f>YEAR(Table1[[#This Row],[Date Created Conversion]])</f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8">
        <f>ROUND(Table1[[#This Row],[pledged]]/Table1[[#This Row],[goal]],2)</f>
        <v>0</v>
      </c>
      <c r="Q3808" s="10">
        <f>IFERROR(Table1[[#This Row],[pledged]]/Table1[[#This Row],[backers_count]],0)</f>
        <v>5</v>
      </c>
      <c r="R3808" s="15">
        <f t="shared" si="118"/>
        <v>41799.259039351848</v>
      </c>
      <c r="S3808" s="15">
        <f t="shared" si="119"/>
        <v>41819.259039351848</v>
      </c>
      <c r="T3808">
        <f>YEAR(Table1[[#This Row],[Date Created Conversion]])</f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8">
        <f>ROUND(Table1[[#This Row],[pledged]]/Table1[[#This Row],[goal]],2)</f>
        <v>0.3</v>
      </c>
      <c r="Q3809" s="10">
        <f>IFERROR(Table1[[#This Row],[pledged]]/Table1[[#This Row],[backers_count]],0)</f>
        <v>50.555555555555557</v>
      </c>
      <c r="R3809" s="15">
        <f t="shared" si="118"/>
        <v>42090.909016203703</v>
      </c>
      <c r="S3809" s="15">
        <f t="shared" si="119"/>
        <v>42097.909016203703</v>
      </c>
      <c r="T3809">
        <f>YEAR(Table1[[#This Row],[Date Created Conversion]])</f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8">
        <f>ROUND(Table1[[#This Row],[pledged]]/Table1[[#This Row],[goal]],2)</f>
        <v>1</v>
      </c>
      <c r="Q3810" s="10">
        <f>IFERROR(Table1[[#This Row],[pledged]]/Table1[[#This Row],[backers_count]],0)</f>
        <v>41.666666666666664</v>
      </c>
      <c r="R3810" s="15">
        <f t="shared" si="118"/>
        <v>42059.453923611116</v>
      </c>
      <c r="S3810" s="15">
        <f t="shared" si="119"/>
        <v>42119.412256944444</v>
      </c>
      <c r="T3810">
        <f>YEAR(Table1[[#This Row],[Date Created Conversion]])</f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8">
        <f>ROUND(Table1[[#This Row],[pledged]]/Table1[[#This Row],[goal]],2)</f>
        <v>1.01</v>
      </c>
      <c r="Q3811" s="10">
        <f>IFERROR(Table1[[#This Row],[pledged]]/Table1[[#This Row],[backers_count]],0)</f>
        <v>53.289473684210527</v>
      </c>
      <c r="R3811" s="15">
        <f t="shared" si="118"/>
        <v>41800.526701388888</v>
      </c>
      <c r="S3811" s="15">
        <f t="shared" si="119"/>
        <v>41850.958333333336</v>
      </c>
      <c r="T3811">
        <f>YEAR(Table1[[#This Row],[Date Created Conversion]])</f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8">
        <f>ROUND(Table1[[#This Row],[pledged]]/Table1[[#This Row],[goal]],2)</f>
        <v>1.22</v>
      </c>
      <c r="Q3812" s="10">
        <f>IFERROR(Table1[[#This Row],[pledged]]/Table1[[#This Row],[backers_count]],0)</f>
        <v>70.230769230769226</v>
      </c>
      <c r="R3812" s="15">
        <f t="shared" si="118"/>
        <v>42054.849050925928</v>
      </c>
      <c r="S3812" s="15">
        <f t="shared" si="119"/>
        <v>42084.807384259257</v>
      </c>
      <c r="T3812">
        <f>YEAR(Table1[[#This Row],[Date Created Conversion]])</f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8">
        <f>ROUND(Table1[[#This Row],[pledged]]/Table1[[#This Row],[goal]],2)</f>
        <v>3.3</v>
      </c>
      <c r="Q3813" s="10">
        <f>IFERROR(Table1[[#This Row],[pledged]]/Table1[[#This Row],[backers_count]],0)</f>
        <v>43.421052631578945</v>
      </c>
      <c r="R3813" s="15">
        <f t="shared" si="118"/>
        <v>42487.62700231481</v>
      </c>
      <c r="S3813" s="15">
        <f t="shared" si="119"/>
        <v>42521.458333333328</v>
      </c>
      <c r="T3813">
        <f>YEAR(Table1[[#This Row],[Date Created Conversion]])</f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8">
        <f>ROUND(Table1[[#This Row],[pledged]]/Table1[[#This Row],[goal]],2)</f>
        <v>1.1000000000000001</v>
      </c>
      <c r="Q3814" s="10">
        <f>IFERROR(Table1[[#This Row],[pledged]]/Table1[[#This Row],[backers_count]],0)</f>
        <v>199.18181818181819</v>
      </c>
      <c r="R3814" s="15">
        <f t="shared" si="118"/>
        <v>42109.751250000001</v>
      </c>
      <c r="S3814" s="15">
        <f t="shared" si="119"/>
        <v>42156.165972222225</v>
      </c>
      <c r="T3814">
        <f>YEAR(Table1[[#This Row],[Date Created Conversion]])</f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8">
        <f>ROUND(Table1[[#This Row],[pledged]]/Table1[[#This Row],[goal]],2)</f>
        <v>1.01</v>
      </c>
      <c r="Q3815" s="10">
        <f>IFERROR(Table1[[#This Row],[pledged]]/Table1[[#This Row],[backers_count]],0)</f>
        <v>78.518148148148143</v>
      </c>
      <c r="R3815" s="15">
        <f t="shared" si="118"/>
        <v>42497.275706018518</v>
      </c>
      <c r="S3815" s="15">
        <f t="shared" si="119"/>
        <v>42535.904861111107</v>
      </c>
      <c r="T3815">
        <f>YEAR(Table1[[#This Row],[Date Created Conversion]])</f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8">
        <f>ROUND(Table1[[#This Row],[pledged]]/Table1[[#This Row],[goal]],2)</f>
        <v>1.4</v>
      </c>
      <c r="Q3816" s="10">
        <f>IFERROR(Table1[[#This Row],[pledged]]/Table1[[#This Row],[backers_count]],0)</f>
        <v>61.823529411764703</v>
      </c>
      <c r="R3816" s="15">
        <f t="shared" si="118"/>
        <v>42058.904074074075</v>
      </c>
      <c r="S3816" s="15">
        <f t="shared" si="119"/>
        <v>42095.165972222225</v>
      </c>
      <c r="T3816">
        <f>YEAR(Table1[[#This Row],[Date Created Conversion]])</f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8">
        <f>ROUND(Table1[[#This Row],[pledged]]/Table1[[#This Row],[goal]],2)</f>
        <v>1</v>
      </c>
      <c r="Q3817" s="10">
        <f>IFERROR(Table1[[#This Row],[pledged]]/Table1[[#This Row],[backers_count]],0)</f>
        <v>50.000500000000002</v>
      </c>
      <c r="R3817" s="15">
        <f t="shared" si="118"/>
        <v>42207.259918981479</v>
      </c>
      <c r="S3817" s="15">
        <f t="shared" si="119"/>
        <v>42236.958333333328</v>
      </c>
      <c r="T3817">
        <f>YEAR(Table1[[#This Row],[Date Created Conversion]])</f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8">
        <f>ROUND(Table1[[#This Row],[pledged]]/Table1[[#This Row],[goal]],2)</f>
        <v>1.19</v>
      </c>
      <c r="Q3818" s="10">
        <f>IFERROR(Table1[[#This Row],[pledged]]/Table1[[#This Row],[backers_count]],0)</f>
        <v>48.339729729729726</v>
      </c>
      <c r="R3818" s="15">
        <f t="shared" si="118"/>
        <v>41807.690081018518</v>
      </c>
      <c r="S3818" s="15">
        <f t="shared" si="119"/>
        <v>41837.690081018518</v>
      </c>
      <c r="T3818">
        <f>YEAR(Table1[[#This Row],[Date Created Conversion]])</f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8">
        <f>ROUND(Table1[[#This Row],[pledged]]/Table1[[#This Row],[goal]],2)</f>
        <v>1.07</v>
      </c>
      <c r="Q3819" s="10">
        <f>IFERROR(Table1[[#This Row],[pledged]]/Table1[[#This Row],[backers_count]],0)</f>
        <v>107.25</v>
      </c>
      <c r="R3819" s="15">
        <f t="shared" si="118"/>
        <v>42284.69694444444</v>
      </c>
      <c r="S3819" s="15">
        <f t="shared" si="119"/>
        <v>42301.165972222225</v>
      </c>
      <c r="T3819">
        <f>YEAR(Table1[[#This Row],[Date Created Conversion]])</f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8">
        <f>ROUND(Table1[[#This Row],[pledged]]/Table1[[#This Row],[goal]],2)</f>
        <v>2.2799999999999998</v>
      </c>
      <c r="Q3820" s="10">
        <f>IFERROR(Table1[[#This Row],[pledged]]/Table1[[#This Row],[backers_count]],0)</f>
        <v>57</v>
      </c>
      <c r="R3820" s="15">
        <f t="shared" si="118"/>
        <v>42045.84238425926</v>
      </c>
      <c r="S3820" s="15">
        <f t="shared" si="119"/>
        <v>42075.800717592589</v>
      </c>
      <c r="T3820">
        <f>YEAR(Table1[[#This Row],[Date Created Conversion]])</f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8">
        <f>ROUND(Table1[[#This Row],[pledged]]/Table1[[#This Row],[goal]],2)</f>
        <v>1.06</v>
      </c>
      <c r="Q3821" s="10">
        <f>IFERROR(Table1[[#This Row],[pledged]]/Table1[[#This Row],[backers_count]],0)</f>
        <v>40.92307692307692</v>
      </c>
      <c r="R3821" s="15">
        <f t="shared" si="118"/>
        <v>42184.209537037037</v>
      </c>
      <c r="S3821" s="15">
        <f t="shared" si="119"/>
        <v>42202.876388888893</v>
      </c>
      <c r="T3821">
        <f>YEAR(Table1[[#This Row],[Date Created Conversion]])</f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8">
        <f>ROUND(Table1[[#This Row],[pledged]]/Table1[[#This Row],[goal]],2)</f>
        <v>1.43</v>
      </c>
      <c r="Q3822" s="10">
        <f>IFERROR(Table1[[#This Row],[pledged]]/Table1[[#This Row],[backers_count]],0)</f>
        <v>21.5</v>
      </c>
      <c r="R3822" s="15">
        <f t="shared" si="118"/>
        <v>42160.651817129634</v>
      </c>
      <c r="S3822" s="15">
        <f t="shared" si="119"/>
        <v>42190.651817129634</v>
      </c>
      <c r="T3822">
        <f>YEAR(Table1[[#This Row],[Date Created Conversion]])</f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8">
        <f>ROUND(Table1[[#This Row],[pledged]]/Table1[[#This Row],[goal]],2)</f>
        <v>1.05</v>
      </c>
      <c r="Q3823" s="10">
        <f>IFERROR(Table1[[#This Row],[pledged]]/Table1[[#This Row],[backers_count]],0)</f>
        <v>79.543478260869563</v>
      </c>
      <c r="R3823" s="15">
        <f t="shared" si="118"/>
        <v>42341.180636574078</v>
      </c>
      <c r="S3823" s="15">
        <f t="shared" si="119"/>
        <v>42373.180636574078</v>
      </c>
      <c r="T3823">
        <f>YEAR(Table1[[#This Row],[Date Created Conversion]])</f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8">
        <f>ROUND(Table1[[#This Row],[pledged]]/Table1[[#This Row],[goal]],2)</f>
        <v>1.1000000000000001</v>
      </c>
      <c r="Q3824" s="10">
        <f>IFERROR(Table1[[#This Row],[pledged]]/Table1[[#This Row],[backers_count]],0)</f>
        <v>72.381578947368425</v>
      </c>
      <c r="R3824" s="15">
        <f t="shared" si="118"/>
        <v>42329.838159722218</v>
      </c>
      <c r="S3824" s="15">
        <f t="shared" si="119"/>
        <v>42388.957638888889</v>
      </c>
      <c r="T3824">
        <f>YEAR(Table1[[#This Row],[Date Created Conversion]])</f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8">
        <f>ROUND(Table1[[#This Row],[pledged]]/Table1[[#This Row],[goal]],2)</f>
        <v>1.06</v>
      </c>
      <c r="Q3825" s="10">
        <f>IFERROR(Table1[[#This Row],[pledged]]/Table1[[#This Row],[backers_count]],0)</f>
        <v>64.634146341463421</v>
      </c>
      <c r="R3825" s="15">
        <f t="shared" si="118"/>
        <v>42170.910231481481</v>
      </c>
      <c r="S3825" s="15">
        <f t="shared" si="119"/>
        <v>42205.165972222225</v>
      </c>
      <c r="T3825">
        <f>YEAR(Table1[[#This Row],[Date Created Conversion]])</f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8">
        <f>ROUND(Table1[[#This Row],[pledged]]/Table1[[#This Row],[goal]],2)</f>
        <v>1.08</v>
      </c>
      <c r="Q3826" s="10">
        <f>IFERROR(Table1[[#This Row],[pledged]]/Table1[[#This Row],[backers_count]],0)</f>
        <v>38.571428571428569</v>
      </c>
      <c r="R3826" s="15">
        <f t="shared" si="118"/>
        <v>42571.626192129625</v>
      </c>
      <c r="S3826" s="15">
        <f t="shared" si="119"/>
        <v>42583.570138888885</v>
      </c>
      <c r="T3826">
        <f>YEAR(Table1[[#This Row],[Date Created Conversion]])</f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8">
        <f>ROUND(Table1[[#This Row],[pledged]]/Table1[[#This Row],[goal]],2)</f>
        <v>1.05</v>
      </c>
      <c r="Q3827" s="10">
        <f>IFERROR(Table1[[#This Row],[pledged]]/Table1[[#This Row],[backers_count]],0)</f>
        <v>107.57142857142857</v>
      </c>
      <c r="R3827" s="15">
        <f t="shared" si="118"/>
        <v>42151.069606481484</v>
      </c>
      <c r="S3827" s="15">
        <f t="shared" si="119"/>
        <v>42172.069606481484</v>
      </c>
      <c r="T3827">
        <f>YEAR(Table1[[#This Row],[Date Created Conversion]])</f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8">
        <f>ROUND(Table1[[#This Row],[pledged]]/Table1[[#This Row],[goal]],2)</f>
        <v>1.19</v>
      </c>
      <c r="Q3828" s="10">
        <f>IFERROR(Table1[[#This Row],[pledged]]/Table1[[#This Row],[backers_count]],0)</f>
        <v>27.5</v>
      </c>
      <c r="R3828" s="15">
        <f t="shared" si="118"/>
        <v>42101.423541666663</v>
      </c>
      <c r="S3828" s="15">
        <f t="shared" si="119"/>
        <v>42131.423541666663</v>
      </c>
      <c r="T3828">
        <f>YEAR(Table1[[#This Row],[Date Created Conversion]])</f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8">
        <f>ROUND(Table1[[#This Row],[pledged]]/Table1[[#This Row],[goal]],2)</f>
        <v>1.53</v>
      </c>
      <c r="Q3829" s="10">
        <f>IFERROR(Table1[[#This Row],[pledged]]/Table1[[#This Row],[backers_count]],0)</f>
        <v>70.461538461538467</v>
      </c>
      <c r="R3829" s="15">
        <f t="shared" si="118"/>
        <v>42034.928252314814</v>
      </c>
      <c r="S3829" s="15">
        <f t="shared" si="119"/>
        <v>42090</v>
      </c>
      <c r="T3829">
        <f>YEAR(Table1[[#This Row],[Date Created Conversion]])</f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8">
        <f>ROUND(Table1[[#This Row],[pledged]]/Table1[[#This Row],[goal]],2)</f>
        <v>1</v>
      </c>
      <c r="Q3830" s="10">
        <f>IFERROR(Table1[[#This Row],[pledged]]/Table1[[#This Row],[backers_count]],0)</f>
        <v>178.57142857142858</v>
      </c>
      <c r="R3830" s="15">
        <f t="shared" si="118"/>
        <v>41944.527627314819</v>
      </c>
      <c r="S3830" s="15">
        <f t="shared" si="119"/>
        <v>42004.569293981483</v>
      </c>
      <c r="T3830">
        <f>YEAR(Table1[[#This Row],[Date Created Conversion]])</f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8">
        <f>ROUND(Table1[[#This Row],[pledged]]/Table1[[#This Row],[goal]],2)</f>
        <v>1</v>
      </c>
      <c r="Q3831" s="10">
        <f>IFERROR(Table1[[#This Row],[pledged]]/Table1[[#This Row],[backers_count]],0)</f>
        <v>62.625</v>
      </c>
      <c r="R3831" s="15">
        <f t="shared" si="118"/>
        <v>42593.865405092598</v>
      </c>
      <c r="S3831" s="15">
        <f t="shared" si="119"/>
        <v>42613.865405092598</v>
      </c>
      <c r="T3831">
        <f>YEAR(Table1[[#This Row],[Date Created Conversion]])</f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8">
        <f>ROUND(Table1[[#This Row],[pledged]]/Table1[[#This Row],[goal]],2)</f>
        <v>2.25</v>
      </c>
      <c r="Q3832" s="10">
        <f>IFERROR(Table1[[#This Row],[pledged]]/Table1[[#This Row],[backers_count]],0)</f>
        <v>75</v>
      </c>
      <c r="R3832" s="15">
        <f t="shared" si="118"/>
        <v>42503.740868055553</v>
      </c>
      <c r="S3832" s="15">
        <f t="shared" si="119"/>
        <v>42517.740868055553</v>
      </c>
      <c r="T3832">
        <f>YEAR(Table1[[#This Row],[Date Created Conversion]])</f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8">
        <f>ROUND(Table1[[#This Row],[pledged]]/Table1[[#This Row],[goal]],2)</f>
        <v>1.06</v>
      </c>
      <c r="Q3833" s="10">
        <f>IFERROR(Table1[[#This Row],[pledged]]/Table1[[#This Row],[backers_count]],0)</f>
        <v>58.901111111111113</v>
      </c>
      <c r="R3833" s="15">
        <f t="shared" si="118"/>
        <v>41927.848900462966</v>
      </c>
      <c r="S3833" s="15">
        <f t="shared" si="119"/>
        <v>41948.890567129631</v>
      </c>
      <c r="T3833">
        <f>YEAR(Table1[[#This Row],[Date Created Conversion]])</f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8">
        <f>ROUND(Table1[[#This Row],[pledged]]/Table1[[#This Row],[goal]],2)</f>
        <v>1.05</v>
      </c>
      <c r="Q3834" s="10">
        <f>IFERROR(Table1[[#This Row],[pledged]]/Table1[[#This Row],[backers_count]],0)</f>
        <v>139.55555555555554</v>
      </c>
      <c r="R3834" s="15">
        <f t="shared" si="118"/>
        <v>42375.114988425921</v>
      </c>
      <c r="S3834" s="15">
        <f t="shared" si="119"/>
        <v>42420.114988425921</v>
      </c>
      <c r="T3834">
        <f>YEAR(Table1[[#This Row],[Date Created Conversion]])</f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8">
        <f>ROUND(Table1[[#This Row],[pledged]]/Table1[[#This Row],[goal]],2)</f>
        <v>1.17</v>
      </c>
      <c r="Q3835" s="10">
        <f>IFERROR(Table1[[#This Row],[pledged]]/Table1[[#This Row],[backers_count]],0)</f>
        <v>70</v>
      </c>
      <c r="R3835" s="15">
        <f t="shared" si="118"/>
        <v>41963.872361111105</v>
      </c>
      <c r="S3835" s="15">
        <f t="shared" si="119"/>
        <v>41974.797916666663</v>
      </c>
      <c r="T3835">
        <f>YEAR(Table1[[#This Row],[Date Created Conversion]])</f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8">
        <f>ROUND(Table1[[#This Row],[pledged]]/Table1[[#This Row],[goal]],2)</f>
        <v>1.0900000000000001</v>
      </c>
      <c r="Q3836" s="10">
        <f>IFERROR(Table1[[#This Row],[pledged]]/Table1[[#This Row],[backers_count]],0)</f>
        <v>57.385964912280699</v>
      </c>
      <c r="R3836" s="15">
        <f t="shared" si="118"/>
        <v>42143.445219907408</v>
      </c>
      <c r="S3836" s="15">
        <f t="shared" si="119"/>
        <v>42173.445219907408</v>
      </c>
      <c r="T3836">
        <f>YEAR(Table1[[#This Row],[Date Created Conversion]])</f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8">
        <f>ROUND(Table1[[#This Row],[pledged]]/Table1[[#This Row],[goal]],2)</f>
        <v>1.6</v>
      </c>
      <c r="Q3837" s="10">
        <f>IFERROR(Table1[[#This Row],[pledged]]/Table1[[#This Row],[backers_count]],0)</f>
        <v>40</v>
      </c>
      <c r="R3837" s="15">
        <f t="shared" si="118"/>
        <v>42460.94222222222</v>
      </c>
      <c r="S3837" s="15">
        <f t="shared" si="119"/>
        <v>42481.94222222222</v>
      </c>
      <c r="T3837">
        <f>YEAR(Table1[[#This Row],[Date Created Conversion]])</f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8">
        <f>ROUND(Table1[[#This Row],[pledged]]/Table1[[#This Row],[goal]],2)</f>
        <v>1.1299999999999999</v>
      </c>
      <c r="Q3838" s="10">
        <f>IFERROR(Table1[[#This Row],[pledged]]/Table1[[#This Row],[backers_count]],0)</f>
        <v>64.285714285714292</v>
      </c>
      <c r="R3838" s="15">
        <f t="shared" si="118"/>
        <v>42553.926527777774</v>
      </c>
      <c r="S3838" s="15">
        <f t="shared" si="119"/>
        <v>42585.172916666663</v>
      </c>
      <c r="T3838">
        <f>YEAR(Table1[[#This Row],[Date Created Conversion]])</f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8">
        <f>ROUND(Table1[[#This Row],[pledged]]/Table1[[#This Row],[goal]],2)</f>
        <v>1.02</v>
      </c>
      <c r="Q3839" s="10">
        <f>IFERROR(Table1[[#This Row],[pledged]]/Table1[[#This Row],[backers_count]],0)</f>
        <v>120.11764705882354</v>
      </c>
      <c r="R3839" s="15">
        <f t="shared" si="118"/>
        <v>42152.765717592592</v>
      </c>
      <c r="S3839" s="15">
        <f t="shared" si="119"/>
        <v>42188.765717592592</v>
      </c>
      <c r="T3839">
        <f>YEAR(Table1[[#This Row],[Date Created Conversion]])</f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8">
        <f>ROUND(Table1[[#This Row],[pledged]]/Table1[[#This Row],[goal]],2)</f>
        <v>1.01</v>
      </c>
      <c r="Q3840" s="10">
        <f>IFERROR(Table1[[#This Row],[pledged]]/Table1[[#This Row],[backers_count]],0)</f>
        <v>1008.24</v>
      </c>
      <c r="R3840" s="15">
        <f t="shared" si="118"/>
        <v>42116.710752314815</v>
      </c>
      <c r="S3840" s="15">
        <f t="shared" si="119"/>
        <v>42146.710752314815</v>
      </c>
      <c r="T3840">
        <f>YEAR(Table1[[#This Row],[Date Created Conversion]])</f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8">
        <f>ROUND(Table1[[#This Row],[pledged]]/Table1[[#This Row],[goal]],2)</f>
        <v>1.01</v>
      </c>
      <c r="Q3841" s="10">
        <f>IFERROR(Table1[[#This Row],[pledged]]/Table1[[#This Row],[backers_count]],0)</f>
        <v>63.28125</v>
      </c>
      <c r="R3841" s="15">
        <f t="shared" si="118"/>
        <v>42155.142638888887</v>
      </c>
      <c r="S3841" s="15">
        <f t="shared" si="119"/>
        <v>42215.142638888887</v>
      </c>
      <c r="T3841">
        <f>YEAR(Table1[[#This Row],[Date Created Conversion]])</f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8">
        <f>ROUND(Table1[[#This Row],[pledged]]/Table1[[#This Row],[goal]],2)</f>
        <v>65</v>
      </c>
      <c r="Q3842" s="10">
        <f>IFERROR(Table1[[#This Row],[pledged]]/Table1[[#This Row],[backers_count]],0)</f>
        <v>21.666666666666668</v>
      </c>
      <c r="R3842" s="15">
        <f t="shared" ref="R3842:R3905" si="120">(((J3842/60)/60)/24)+DATE(1970,1,1)</f>
        <v>42432.701724537037</v>
      </c>
      <c r="S3842" s="15">
        <f t="shared" ref="S3842:S3905" si="121">(((I3842/60)/60)/24)+DATE(1970,1,1)</f>
        <v>42457.660057870366</v>
      </c>
      <c r="T3842">
        <f>YEAR(Table1[[#This Row],[Date Created Conversion]])</f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8">
        <f>ROUND(Table1[[#This Row],[pledged]]/Table1[[#This Row],[goal]],2)</f>
        <v>0.09</v>
      </c>
      <c r="Q3843" s="10">
        <f>IFERROR(Table1[[#This Row],[pledged]]/Table1[[#This Row],[backers_count]],0)</f>
        <v>25.647058823529413</v>
      </c>
      <c r="R3843" s="15">
        <f t="shared" si="120"/>
        <v>41780.785729166666</v>
      </c>
      <c r="S3843" s="15">
        <f t="shared" si="121"/>
        <v>41840.785729166666</v>
      </c>
      <c r="T3843">
        <f>YEAR(Table1[[#This Row],[Date Created Conversion]])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8">
        <f>ROUND(Table1[[#This Row],[pledged]]/Table1[[#This Row],[goal]],2)</f>
        <v>0.22</v>
      </c>
      <c r="Q3844" s="10">
        <f>IFERROR(Table1[[#This Row],[pledged]]/Table1[[#This Row],[backers_count]],0)</f>
        <v>47.695652173913047</v>
      </c>
      <c r="R3844" s="15">
        <f t="shared" si="120"/>
        <v>41740.493657407409</v>
      </c>
      <c r="S3844" s="15">
        <f t="shared" si="121"/>
        <v>41770.493657407409</v>
      </c>
      <c r="T3844">
        <f>YEAR(Table1[[#This Row],[Date Created Conversion]])</f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8">
        <f>ROUND(Table1[[#This Row],[pledged]]/Table1[[#This Row],[goal]],2)</f>
        <v>0.21</v>
      </c>
      <c r="Q3845" s="10">
        <f>IFERROR(Table1[[#This Row],[pledged]]/Table1[[#This Row],[backers_count]],0)</f>
        <v>56.05263157894737</v>
      </c>
      <c r="R3845" s="15">
        <f t="shared" si="120"/>
        <v>41766.072500000002</v>
      </c>
      <c r="S3845" s="15">
        <f t="shared" si="121"/>
        <v>41791.072500000002</v>
      </c>
      <c r="T3845">
        <f>YEAR(Table1[[#This Row],[Date Created Conversion]])</f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8">
        <f>ROUND(Table1[[#This Row],[pledged]]/Table1[[#This Row],[goal]],2)</f>
        <v>0.41</v>
      </c>
      <c r="Q3846" s="10">
        <f>IFERROR(Table1[[#This Row],[pledged]]/Table1[[#This Row],[backers_count]],0)</f>
        <v>81.319999999999993</v>
      </c>
      <c r="R3846" s="15">
        <f t="shared" si="120"/>
        <v>41766.617291666669</v>
      </c>
      <c r="S3846" s="15">
        <f t="shared" si="121"/>
        <v>41793.290972222225</v>
      </c>
      <c r="T3846">
        <f>YEAR(Table1[[#This Row],[Date Created Conversion]])</f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8">
        <f>ROUND(Table1[[#This Row],[pledged]]/Table1[[#This Row],[goal]],2)</f>
        <v>0.02</v>
      </c>
      <c r="Q3847" s="10">
        <f>IFERROR(Table1[[#This Row],[pledged]]/Table1[[#This Row],[backers_count]],0)</f>
        <v>70.166666666666671</v>
      </c>
      <c r="R3847" s="15">
        <f t="shared" si="120"/>
        <v>42248.627013888887</v>
      </c>
      <c r="S3847" s="15">
        <f t="shared" si="121"/>
        <v>42278.627013888887</v>
      </c>
      <c r="T3847">
        <f>YEAR(Table1[[#This Row],[Date Created Conversion]])</f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8">
        <f>ROUND(Table1[[#This Row],[pledged]]/Table1[[#This Row],[goal]],2)</f>
        <v>0.03</v>
      </c>
      <c r="Q3848" s="10">
        <f>IFERROR(Table1[[#This Row],[pledged]]/Table1[[#This Row],[backers_count]],0)</f>
        <v>23.625</v>
      </c>
      <c r="R3848" s="15">
        <f t="shared" si="120"/>
        <v>41885.221550925926</v>
      </c>
      <c r="S3848" s="15">
        <f t="shared" si="121"/>
        <v>41916.290972222225</v>
      </c>
      <c r="T3848">
        <f>YEAR(Table1[[#This Row],[Date Created Conversion]])</f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8">
        <f>ROUND(Table1[[#This Row],[pledged]]/Table1[[#This Row],[goal]],2)</f>
        <v>0.16</v>
      </c>
      <c r="Q3849" s="10">
        <f>IFERROR(Table1[[#This Row],[pledged]]/Table1[[#This Row],[backers_count]],0)</f>
        <v>188.55555555555554</v>
      </c>
      <c r="R3849" s="15">
        <f t="shared" si="120"/>
        <v>42159.224432870367</v>
      </c>
      <c r="S3849" s="15">
        <f t="shared" si="121"/>
        <v>42204.224432870367</v>
      </c>
      <c r="T3849">
        <f>YEAR(Table1[[#This Row],[Date Created Conversion]])</f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8">
        <f>ROUND(Table1[[#This Row],[pledged]]/Table1[[#This Row],[goal]],2)</f>
        <v>0.16</v>
      </c>
      <c r="Q3850" s="10">
        <f>IFERROR(Table1[[#This Row],[pledged]]/Table1[[#This Row],[backers_count]],0)</f>
        <v>49.511627906976742</v>
      </c>
      <c r="R3850" s="15">
        <f t="shared" si="120"/>
        <v>42265.817002314812</v>
      </c>
      <c r="S3850" s="15">
        <f t="shared" si="121"/>
        <v>42295.817002314812</v>
      </c>
      <c r="T3850">
        <f>YEAR(Table1[[#This Row],[Date Created Conversion]])</f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8">
        <f>ROUND(Table1[[#This Row],[pledged]]/Table1[[#This Row],[goal]],2)</f>
        <v>7.0000000000000007E-2</v>
      </c>
      <c r="Q3851" s="10">
        <f>IFERROR(Table1[[#This Row],[pledged]]/Table1[[#This Row],[backers_count]],0)</f>
        <v>75.464285714285708</v>
      </c>
      <c r="R3851" s="15">
        <f t="shared" si="120"/>
        <v>42136.767175925925</v>
      </c>
      <c r="S3851" s="15">
        <f t="shared" si="121"/>
        <v>42166.767175925925</v>
      </c>
      <c r="T3851">
        <f>YEAR(Table1[[#This Row],[Date Created Conversion]])</f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8">
        <f>ROUND(Table1[[#This Row],[pledged]]/Table1[[#This Row],[goal]],2)</f>
        <v>0.04</v>
      </c>
      <c r="Q3852" s="10">
        <f>IFERROR(Table1[[#This Row],[pledged]]/Table1[[#This Row],[backers_count]],0)</f>
        <v>9.5</v>
      </c>
      <c r="R3852" s="15">
        <f t="shared" si="120"/>
        <v>41975.124340277776</v>
      </c>
      <c r="S3852" s="15">
        <f t="shared" si="121"/>
        <v>42005.124340277776</v>
      </c>
      <c r="T3852">
        <f>YEAR(Table1[[#This Row],[Date Created Conversion]])</f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8">
        <f>ROUND(Table1[[#This Row],[pledged]]/Table1[[#This Row],[goal]],2)</f>
        <v>0.34</v>
      </c>
      <c r="Q3853" s="10">
        <f>IFERROR(Table1[[#This Row],[pledged]]/Table1[[#This Row],[backers_count]],0)</f>
        <v>35.5</v>
      </c>
      <c r="R3853" s="15">
        <f t="shared" si="120"/>
        <v>42172.439571759256</v>
      </c>
      <c r="S3853" s="15">
        <f t="shared" si="121"/>
        <v>42202.439571759256</v>
      </c>
      <c r="T3853">
        <f>YEAR(Table1[[#This Row],[Date Created Conversion]])</f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8">
        <f>ROUND(Table1[[#This Row],[pledged]]/Table1[[#This Row],[goal]],2)</f>
        <v>0</v>
      </c>
      <c r="Q3854" s="10">
        <f>IFERROR(Table1[[#This Row],[pledged]]/Table1[[#This Row],[backers_count]],0)</f>
        <v>10</v>
      </c>
      <c r="R3854" s="15">
        <f t="shared" si="120"/>
        <v>42065.190694444449</v>
      </c>
      <c r="S3854" s="15">
        <f t="shared" si="121"/>
        <v>42090.149027777778</v>
      </c>
      <c r="T3854">
        <f>YEAR(Table1[[#This Row],[Date Created Conversion]])</f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8">
        <f>ROUND(Table1[[#This Row],[pledged]]/Table1[[#This Row],[goal]],2)</f>
        <v>0</v>
      </c>
      <c r="Q3855" s="10">
        <f>IFERROR(Table1[[#This Row],[pledged]]/Table1[[#This Row],[backers_count]],0)</f>
        <v>13</v>
      </c>
      <c r="R3855" s="15">
        <f t="shared" si="120"/>
        <v>41848.84002314815</v>
      </c>
      <c r="S3855" s="15">
        <f t="shared" si="121"/>
        <v>41883.84002314815</v>
      </c>
      <c r="T3855">
        <f>YEAR(Table1[[#This Row],[Date Created Conversion]])</f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8">
        <f>ROUND(Table1[[#This Row],[pledged]]/Table1[[#This Row],[goal]],2)</f>
        <v>0.16</v>
      </c>
      <c r="Q3856" s="10">
        <f>IFERROR(Table1[[#This Row],[pledged]]/Table1[[#This Row],[backers_count]],0)</f>
        <v>89.4</v>
      </c>
      <c r="R3856" s="15">
        <f t="shared" si="120"/>
        <v>42103.884930555556</v>
      </c>
      <c r="S3856" s="15">
        <f t="shared" si="121"/>
        <v>42133.884930555556</v>
      </c>
      <c r="T3856">
        <f>YEAR(Table1[[#This Row],[Date Created Conversion]])</f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8">
        <f>ROUND(Table1[[#This Row],[pledged]]/Table1[[#This Row],[goal]],2)</f>
        <v>0.03</v>
      </c>
      <c r="Q3857" s="10">
        <f>IFERROR(Table1[[#This Row],[pledged]]/Table1[[#This Row],[backers_count]],0)</f>
        <v>25</v>
      </c>
      <c r="R3857" s="15">
        <f t="shared" si="120"/>
        <v>42059.970729166671</v>
      </c>
      <c r="S3857" s="15">
        <f t="shared" si="121"/>
        <v>42089.929062499999</v>
      </c>
      <c r="T3857">
        <f>YEAR(Table1[[#This Row],[Date Created Conversion]])</f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8">
        <f>ROUND(Table1[[#This Row],[pledged]]/Table1[[#This Row],[goal]],2)</f>
        <v>0</v>
      </c>
      <c r="Q3858" s="10">
        <f>IFERROR(Table1[[#This Row],[pledged]]/Table1[[#This Row],[backers_count]],0)</f>
        <v>1</v>
      </c>
      <c r="R3858" s="15">
        <f t="shared" si="120"/>
        <v>42041.743090277778</v>
      </c>
      <c r="S3858" s="15">
        <f t="shared" si="121"/>
        <v>42071.701423611114</v>
      </c>
      <c r="T3858">
        <f>YEAR(Table1[[#This Row],[Date Created Conversion]])</f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8">
        <f>ROUND(Table1[[#This Row],[pledged]]/Table1[[#This Row],[goal]],2)</f>
        <v>0.05</v>
      </c>
      <c r="Q3859" s="10">
        <f>IFERROR(Table1[[#This Row],[pledged]]/Table1[[#This Row],[backers_count]],0)</f>
        <v>65</v>
      </c>
      <c r="R3859" s="15">
        <f t="shared" si="120"/>
        <v>41829.73715277778</v>
      </c>
      <c r="S3859" s="15">
        <f t="shared" si="121"/>
        <v>41852.716666666667</v>
      </c>
      <c r="T3859">
        <f>YEAR(Table1[[#This Row],[Date Created Conversion]])</f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8">
        <f>ROUND(Table1[[#This Row],[pledged]]/Table1[[#This Row],[goal]],2)</f>
        <v>0.02</v>
      </c>
      <c r="Q3860" s="10">
        <f>IFERROR(Table1[[#This Row],[pledged]]/Table1[[#This Row],[backers_count]],0)</f>
        <v>10</v>
      </c>
      <c r="R3860" s="15">
        <f t="shared" si="120"/>
        <v>42128.431064814817</v>
      </c>
      <c r="S3860" s="15">
        <f t="shared" si="121"/>
        <v>42146.875</v>
      </c>
      <c r="T3860">
        <f>YEAR(Table1[[#This Row],[Date Created Conversion]])</f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8">
        <f>ROUND(Table1[[#This Row],[pledged]]/Table1[[#This Row],[goal]],2)</f>
        <v>0</v>
      </c>
      <c r="Q3861" s="10">
        <f>IFERROR(Table1[[#This Row],[pledged]]/Table1[[#This Row],[backers_count]],0)</f>
        <v>1</v>
      </c>
      <c r="R3861" s="15">
        <f t="shared" si="120"/>
        <v>41789.893599537041</v>
      </c>
      <c r="S3861" s="15">
        <f t="shared" si="121"/>
        <v>41815.875</v>
      </c>
      <c r="T3861">
        <f>YEAR(Table1[[#This Row],[Date Created Conversion]])</f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8">
        <f>ROUND(Table1[[#This Row],[pledged]]/Table1[[#This Row],[goal]],2)</f>
        <v>0.18</v>
      </c>
      <c r="Q3862" s="10">
        <f>IFERROR(Table1[[#This Row],[pledged]]/Table1[[#This Row],[backers_count]],0)</f>
        <v>81.538461538461533</v>
      </c>
      <c r="R3862" s="15">
        <f t="shared" si="120"/>
        <v>41833.660995370366</v>
      </c>
      <c r="S3862" s="15">
        <f t="shared" si="121"/>
        <v>41863.660995370366</v>
      </c>
      <c r="T3862">
        <f>YEAR(Table1[[#This Row],[Date Created Conversion]])</f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8">
        <f>ROUND(Table1[[#This Row],[pledged]]/Table1[[#This Row],[goal]],2)</f>
        <v>0.05</v>
      </c>
      <c r="Q3863" s="10">
        <f>IFERROR(Table1[[#This Row],[pledged]]/Table1[[#This Row],[backers_count]],0)</f>
        <v>100</v>
      </c>
      <c r="R3863" s="15">
        <f t="shared" si="120"/>
        <v>41914.590011574073</v>
      </c>
      <c r="S3863" s="15">
        <f t="shared" si="121"/>
        <v>41955.907638888893</v>
      </c>
      <c r="T3863">
        <f>YEAR(Table1[[#This Row],[Date Created Conversion]])</f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8">
        <f>ROUND(Table1[[#This Row],[pledged]]/Table1[[#This Row],[goal]],2)</f>
        <v>0</v>
      </c>
      <c r="Q3864" s="10">
        <f>IFERROR(Table1[[#This Row],[pledged]]/Table1[[#This Row],[backers_count]],0)</f>
        <v>1</v>
      </c>
      <c r="R3864" s="15">
        <f t="shared" si="120"/>
        <v>42611.261064814811</v>
      </c>
      <c r="S3864" s="15">
        <f t="shared" si="121"/>
        <v>42625.707638888889</v>
      </c>
      <c r="T3864">
        <f>YEAR(Table1[[#This Row],[Date Created Conversion]])</f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8">
        <f>ROUND(Table1[[#This Row],[pledged]]/Table1[[#This Row],[goal]],2)</f>
        <v>0</v>
      </c>
      <c r="Q3865" s="10">
        <f>IFERROR(Table1[[#This Row],[pledged]]/Table1[[#This Row],[backers_count]],0)</f>
        <v>0</v>
      </c>
      <c r="R3865" s="15">
        <f t="shared" si="120"/>
        <v>42253.633159722223</v>
      </c>
      <c r="S3865" s="15">
        <f t="shared" si="121"/>
        <v>42313.674826388888</v>
      </c>
      <c r="T3865">
        <f>YEAR(Table1[[#This Row],[Date Created Conversion]])</f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8">
        <f>ROUND(Table1[[#This Row],[pledged]]/Table1[[#This Row],[goal]],2)</f>
        <v>0.01</v>
      </c>
      <c r="Q3866" s="10">
        <f>IFERROR(Table1[[#This Row],[pledged]]/Table1[[#This Row],[backers_count]],0)</f>
        <v>20</v>
      </c>
      <c r="R3866" s="15">
        <f t="shared" si="120"/>
        <v>42295.891828703709</v>
      </c>
      <c r="S3866" s="15">
        <f t="shared" si="121"/>
        <v>42325.933495370366</v>
      </c>
      <c r="T3866">
        <f>YEAR(Table1[[#This Row],[Date Created Conversion]])</f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8">
        <f>ROUND(Table1[[#This Row],[pledged]]/Table1[[#This Row],[goal]],2)</f>
        <v>0.27</v>
      </c>
      <c r="Q3867" s="10">
        <f>IFERROR(Table1[[#This Row],[pledged]]/Table1[[#This Row],[backers_count]],0)</f>
        <v>46.428571428571431</v>
      </c>
      <c r="R3867" s="15">
        <f t="shared" si="120"/>
        <v>41841.651597222226</v>
      </c>
      <c r="S3867" s="15">
        <f t="shared" si="121"/>
        <v>41881.229166666664</v>
      </c>
      <c r="T3867">
        <f>YEAR(Table1[[#This Row],[Date Created Conversion]])</f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8">
        <f>ROUND(Table1[[#This Row],[pledged]]/Table1[[#This Row],[goal]],2)</f>
        <v>0.01</v>
      </c>
      <c r="Q3868" s="10">
        <f>IFERROR(Table1[[#This Row],[pledged]]/Table1[[#This Row],[backers_count]],0)</f>
        <v>5.5</v>
      </c>
      <c r="R3868" s="15">
        <f t="shared" si="120"/>
        <v>42402.947002314817</v>
      </c>
      <c r="S3868" s="15">
        <f t="shared" si="121"/>
        <v>42452.145138888889</v>
      </c>
      <c r="T3868">
        <f>YEAR(Table1[[#This Row],[Date Created Conversion]])</f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8">
        <f>ROUND(Table1[[#This Row],[pledged]]/Table1[[#This Row],[goal]],2)</f>
        <v>0.13</v>
      </c>
      <c r="Q3869" s="10">
        <f>IFERROR(Table1[[#This Row],[pledged]]/Table1[[#This Row],[backers_count]],0)</f>
        <v>50.2</v>
      </c>
      <c r="R3869" s="15">
        <f t="shared" si="120"/>
        <v>42509.814108796301</v>
      </c>
      <c r="S3869" s="15">
        <f t="shared" si="121"/>
        <v>42539.814108796301</v>
      </c>
      <c r="T3869">
        <f>YEAR(Table1[[#This Row],[Date Created Conversion]])</f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8">
        <f>ROUND(Table1[[#This Row],[pledged]]/Table1[[#This Row],[goal]],2)</f>
        <v>0</v>
      </c>
      <c r="Q3870" s="10">
        <f>IFERROR(Table1[[#This Row],[pledged]]/Table1[[#This Row],[backers_count]],0)</f>
        <v>10</v>
      </c>
      <c r="R3870" s="15">
        <f t="shared" si="120"/>
        <v>41865.659780092588</v>
      </c>
      <c r="S3870" s="15">
        <f t="shared" si="121"/>
        <v>41890.659780092588</v>
      </c>
      <c r="T3870">
        <f>YEAR(Table1[[#This Row],[Date Created Conversion]])</f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8">
        <f>ROUND(Table1[[#This Row],[pledged]]/Table1[[#This Row],[goal]],2)</f>
        <v>0.03</v>
      </c>
      <c r="Q3871" s="10">
        <f>IFERROR(Table1[[#This Row],[pledged]]/Table1[[#This Row],[backers_count]],0)</f>
        <v>30.133333333333333</v>
      </c>
      <c r="R3871" s="15">
        <f t="shared" si="120"/>
        <v>42047.724444444444</v>
      </c>
      <c r="S3871" s="15">
        <f t="shared" si="121"/>
        <v>42077.132638888885</v>
      </c>
      <c r="T3871">
        <f>YEAR(Table1[[#This Row],[Date Created Conversion]])</f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8">
        <f>ROUND(Table1[[#This Row],[pledged]]/Table1[[#This Row],[goal]],2)</f>
        <v>0.15</v>
      </c>
      <c r="Q3872" s="10">
        <f>IFERROR(Table1[[#This Row],[pledged]]/Table1[[#This Row],[backers_count]],0)</f>
        <v>150</v>
      </c>
      <c r="R3872" s="15">
        <f t="shared" si="120"/>
        <v>41793.17219907407</v>
      </c>
      <c r="S3872" s="15">
        <f t="shared" si="121"/>
        <v>41823.17219907407</v>
      </c>
      <c r="T3872">
        <f>YEAR(Table1[[#This Row],[Date Created Conversion]])</f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8">
        <f>ROUND(Table1[[#This Row],[pledged]]/Table1[[#This Row],[goal]],2)</f>
        <v>0.03</v>
      </c>
      <c r="Q3873" s="10">
        <f>IFERROR(Table1[[#This Row],[pledged]]/Table1[[#This Row],[backers_count]],0)</f>
        <v>13.333333333333334</v>
      </c>
      <c r="R3873" s="15">
        <f t="shared" si="120"/>
        <v>42763.780671296292</v>
      </c>
      <c r="S3873" s="15">
        <f t="shared" si="121"/>
        <v>42823.739004629635</v>
      </c>
      <c r="T3873">
        <f>YEAR(Table1[[#This Row],[Date Created Conversion]])</f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8">
        <f>ROUND(Table1[[#This Row],[pledged]]/Table1[[#This Row],[goal]],2)</f>
        <v>0</v>
      </c>
      <c r="Q3874" s="10">
        <f>IFERROR(Table1[[#This Row],[pledged]]/Table1[[#This Row],[backers_count]],0)</f>
        <v>0</v>
      </c>
      <c r="R3874" s="15">
        <f t="shared" si="120"/>
        <v>42180.145787037036</v>
      </c>
      <c r="S3874" s="15">
        <f t="shared" si="121"/>
        <v>42230.145787037036</v>
      </c>
      <c r="T3874">
        <f>YEAR(Table1[[#This Row],[Date Created Conversion]])</f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8">
        <f>ROUND(Table1[[#This Row],[pledged]]/Table1[[#This Row],[goal]],2)</f>
        <v>0</v>
      </c>
      <c r="Q3875" s="10">
        <f>IFERROR(Table1[[#This Row],[pledged]]/Table1[[#This Row],[backers_count]],0)</f>
        <v>0</v>
      </c>
      <c r="R3875" s="15">
        <f t="shared" si="120"/>
        <v>42255.696006944447</v>
      </c>
      <c r="S3875" s="15">
        <f t="shared" si="121"/>
        <v>42285.696006944447</v>
      </c>
      <c r="T3875">
        <f>YEAR(Table1[[#This Row],[Date Created Conversion]])</f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8">
        <f>ROUND(Table1[[#This Row],[pledged]]/Table1[[#This Row],[goal]],2)</f>
        <v>0</v>
      </c>
      <c r="Q3876" s="10">
        <f>IFERROR(Table1[[#This Row],[pledged]]/Table1[[#This Row],[backers_count]],0)</f>
        <v>0</v>
      </c>
      <c r="R3876" s="15">
        <f t="shared" si="120"/>
        <v>42007.016458333332</v>
      </c>
      <c r="S3876" s="15">
        <f t="shared" si="121"/>
        <v>42028.041666666672</v>
      </c>
      <c r="T3876">
        <f>YEAR(Table1[[#This Row],[Date Created Conversion]])</f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8">
        <f>ROUND(Table1[[#This Row],[pledged]]/Table1[[#This Row],[goal]],2)</f>
        <v>0</v>
      </c>
      <c r="Q3877" s="10">
        <f>IFERROR(Table1[[#This Row],[pledged]]/Table1[[#This Row],[backers_count]],0)</f>
        <v>0</v>
      </c>
      <c r="R3877" s="15">
        <f t="shared" si="120"/>
        <v>42615.346817129626</v>
      </c>
      <c r="S3877" s="15">
        <f t="shared" si="121"/>
        <v>42616.416666666672</v>
      </c>
      <c r="T3877">
        <f>YEAR(Table1[[#This Row],[Date Created Conversion]])</f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8">
        <f>ROUND(Table1[[#This Row],[pledged]]/Table1[[#This Row],[goal]],2)</f>
        <v>0.53</v>
      </c>
      <c r="Q3878" s="10">
        <f>IFERROR(Table1[[#This Row],[pledged]]/Table1[[#This Row],[backers_count]],0)</f>
        <v>44.760869565217391</v>
      </c>
      <c r="R3878" s="15">
        <f t="shared" si="120"/>
        <v>42372.624166666668</v>
      </c>
      <c r="S3878" s="15">
        <f t="shared" si="121"/>
        <v>42402.624166666668</v>
      </c>
      <c r="T3878">
        <f>YEAR(Table1[[#This Row],[Date Created Conversion]])</f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8">
        <f>ROUND(Table1[[#This Row],[pledged]]/Table1[[#This Row],[goal]],2)</f>
        <v>0.05</v>
      </c>
      <c r="Q3879" s="10">
        <f>IFERROR(Table1[[#This Row],[pledged]]/Table1[[#This Row],[backers_count]],0)</f>
        <v>88.642857142857139</v>
      </c>
      <c r="R3879" s="15">
        <f t="shared" si="120"/>
        <v>42682.67768518519</v>
      </c>
      <c r="S3879" s="15">
        <f t="shared" si="121"/>
        <v>42712.67768518519</v>
      </c>
      <c r="T3879">
        <f>YEAR(Table1[[#This Row],[Date Created Conversion]])</f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8">
        <f>ROUND(Table1[[#This Row],[pledged]]/Table1[[#This Row],[goal]],2)</f>
        <v>0</v>
      </c>
      <c r="Q3880" s="10">
        <f>IFERROR(Table1[[#This Row],[pledged]]/Table1[[#This Row],[backers_count]],0)</f>
        <v>10</v>
      </c>
      <c r="R3880" s="15">
        <f t="shared" si="120"/>
        <v>42154.818819444445</v>
      </c>
      <c r="S3880" s="15">
        <f t="shared" si="121"/>
        <v>42185.165972222225</v>
      </c>
      <c r="T3880">
        <f>YEAR(Table1[[#This Row],[Date Created Conversion]])</f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8">
        <f>ROUND(Table1[[#This Row],[pledged]]/Table1[[#This Row],[goal]],2)</f>
        <v>0</v>
      </c>
      <c r="Q3881" s="10">
        <f>IFERROR(Table1[[#This Row],[pledged]]/Table1[[#This Row],[backers_count]],0)</f>
        <v>0</v>
      </c>
      <c r="R3881" s="15">
        <f t="shared" si="120"/>
        <v>41999.861064814817</v>
      </c>
      <c r="S3881" s="15">
        <f t="shared" si="121"/>
        <v>42029.861064814817</v>
      </c>
      <c r="T3881">
        <f>YEAR(Table1[[#This Row],[Date Created Conversion]])</f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8">
        <f>ROUND(Table1[[#This Row],[pledged]]/Table1[[#This Row],[goal]],2)</f>
        <v>0.13</v>
      </c>
      <c r="Q3882" s="10">
        <f>IFERROR(Table1[[#This Row],[pledged]]/Table1[[#This Row],[backers_count]],0)</f>
        <v>57.647058823529413</v>
      </c>
      <c r="R3882" s="15">
        <f t="shared" si="120"/>
        <v>41815.815046296295</v>
      </c>
      <c r="S3882" s="15">
        <f t="shared" si="121"/>
        <v>41850.958333333336</v>
      </c>
      <c r="T3882">
        <f>YEAR(Table1[[#This Row],[Date Created Conversion]])</f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8">
        <f>ROUND(Table1[[#This Row],[pledged]]/Table1[[#This Row],[goal]],2)</f>
        <v>0.05</v>
      </c>
      <c r="Q3883" s="10">
        <f>IFERROR(Table1[[#This Row],[pledged]]/Table1[[#This Row],[backers_count]],0)</f>
        <v>25</v>
      </c>
      <c r="R3883" s="15">
        <f t="shared" si="120"/>
        <v>42756.018506944441</v>
      </c>
      <c r="S3883" s="15">
        <f t="shared" si="121"/>
        <v>42786.018506944441</v>
      </c>
      <c r="T3883">
        <f>YEAR(Table1[[#This Row],[Date Created Conversion]])</f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8">
        <f>ROUND(Table1[[#This Row],[pledged]]/Table1[[#This Row],[goal]],2)</f>
        <v>0</v>
      </c>
      <c r="Q3884" s="10">
        <f>IFERROR(Table1[[#This Row],[pledged]]/Table1[[#This Row],[backers_count]],0)</f>
        <v>0</v>
      </c>
      <c r="R3884" s="15">
        <f t="shared" si="120"/>
        <v>42373.983449074076</v>
      </c>
      <c r="S3884" s="15">
        <f t="shared" si="121"/>
        <v>42400.960416666669</v>
      </c>
      <c r="T3884">
        <f>YEAR(Table1[[#This Row],[Date Created Conversion]])</f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8">
        <f>ROUND(Table1[[#This Row],[pledged]]/Table1[[#This Row],[goal]],2)</f>
        <v>0</v>
      </c>
      <c r="Q3885" s="10">
        <f>IFERROR(Table1[[#This Row],[pledged]]/Table1[[#This Row],[backers_count]],0)</f>
        <v>0</v>
      </c>
      <c r="R3885" s="15">
        <f t="shared" si="120"/>
        <v>41854.602650462963</v>
      </c>
      <c r="S3885" s="15">
        <f t="shared" si="121"/>
        <v>41884.602650462963</v>
      </c>
      <c r="T3885">
        <f>YEAR(Table1[[#This Row],[Date Created Conversion]])</f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8">
        <f>ROUND(Table1[[#This Row],[pledged]]/Table1[[#This Row],[goal]],2)</f>
        <v>0</v>
      </c>
      <c r="Q3886" s="10">
        <f>IFERROR(Table1[[#This Row],[pledged]]/Table1[[#This Row],[backers_count]],0)</f>
        <v>0</v>
      </c>
      <c r="R3886" s="15">
        <f t="shared" si="120"/>
        <v>42065.791574074072</v>
      </c>
      <c r="S3886" s="15">
        <f t="shared" si="121"/>
        <v>42090.749907407408</v>
      </c>
      <c r="T3886">
        <f>YEAR(Table1[[#This Row],[Date Created Conversion]])</f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8">
        <f>ROUND(Table1[[#This Row],[pledged]]/Table1[[#This Row],[goal]],2)</f>
        <v>0</v>
      </c>
      <c r="Q3887" s="10">
        <f>IFERROR(Table1[[#This Row],[pledged]]/Table1[[#This Row],[backers_count]],0)</f>
        <v>0</v>
      </c>
      <c r="R3887" s="15">
        <f t="shared" si="120"/>
        <v>42469.951284722221</v>
      </c>
      <c r="S3887" s="15">
        <f t="shared" si="121"/>
        <v>42499.951284722221</v>
      </c>
      <c r="T3887">
        <f>YEAR(Table1[[#This Row],[Date Created Conversion]])</f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8">
        <f>ROUND(Table1[[#This Row],[pledged]]/Table1[[#This Row],[goal]],2)</f>
        <v>0</v>
      </c>
      <c r="Q3888" s="10">
        <f>IFERROR(Table1[[#This Row],[pledged]]/Table1[[#This Row],[backers_count]],0)</f>
        <v>0</v>
      </c>
      <c r="R3888" s="15">
        <f t="shared" si="120"/>
        <v>41954.228032407409</v>
      </c>
      <c r="S3888" s="15">
        <f t="shared" si="121"/>
        <v>41984.228032407409</v>
      </c>
      <c r="T3888">
        <f>YEAR(Table1[[#This Row],[Date Created Conversion]])</f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8">
        <f>ROUND(Table1[[#This Row],[pledged]]/Table1[[#This Row],[goal]],2)</f>
        <v>0.02</v>
      </c>
      <c r="Q3889" s="10">
        <f>IFERROR(Table1[[#This Row],[pledged]]/Table1[[#This Row],[backers_count]],0)</f>
        <v>17.5</v>
      </c>
      <c r="R3889" s="15">
        <f t="shared" si="120"/>
        <v>42079.857974537037</v>
      </c>
      <c r="S3889" s="15">
        <f t="shared" si="121"/>
        <v>42125.916666666672</v>
      </c>
      <c r="T3889">
        <f>YEAR(Table1[[#This Row],[Date Created Conversion]])</f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8">
        <f>ROUND(Table1[[#This Row],[pledged]]/Table1[[#This Row],[goal]],2)</f>
        <v>0.27</v>
      </c>
      <c r="Q3890" s="10">
        <f>IFERROR(Table1[[#This Row],[pledged]]/Table1[[#This Row],[backers_count]],0)</f>
        <v>38.714285714285715</v>
      </c>
      <c r="R3890" s="15">
        <f t="shared" si="120"/>
        <v>42762.545810185184</v>
      </c>
      <c r="S3890" s="15">
        <f t="shared" si="121"/>
        <v>42792.545810185184</v>
      </c>
      <c r="T3890">
        <f>YEAR(Table1[[#This Row],[Date Created Conversion]])</f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8">
        <f>ROUND(Table1[[#This Row],[pledged]]/Table1[[#This Row],[goal]],2)</f>
        <v>0.01</v>
      </c>
      <c r="Q3891" s="10">
        <f>IFERROR(Table1[[#This Row],[pledged]]/Table1[[#This Row],[backers_count]],0)</f>
        <v>13.111111111111111</v>
      </c>
      <c r="R3891" s="15">
        <f t="shared" si="120"/>
        <v>41977.004976851851</v>
      </c>
      <c r="S3891" s="15">
        <f t="shared" si="121"/>
        <v>42008.976388888885</v>
      </c>
      <c r="T3891">
        <f>YEAR(Table1[[#This Row],[Date Created Conversion]])</f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8">
        <f>ROUND(Table1[[#This Row],[pledged]]/Table1[[#This Row],[goal]],2)</f>
        <v>0.17</v>
      </c>
      <c r="Q3892" s="10">
        <f>IFERROR(Table1[[#This Row],[pledged]]/Table1[[#This Row],[backers_count]],0)</f>
        <v>315.5</v>
      </c>
      <c r="R3892" s="15">
        <f t="shared" si="120"/>
        <v>42171.758611111116</v>
      </c>
      <c r="S3892" s="15">
        <f t="shared" si="121"/>
        <v>42231.758611111116</v>
      </c>
      <c r="T3892">
        <f>YEAR(Table1[[#This Row],[Date Created Conversion]])</f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8">
        <f>ROUND(Table1[[#This Row],[pledged]]/Table1[[#This Row],[goal]],2)</f>
        <v>0.33</v>
      </c>
      <c r="Q3893" s="10">
        <f>IFERROR(Table1[[#This Row],[pledged]]/Table1[[#This Row],[backers_count]],0)</f>
        <v>37.142857142857146</v>
      </c>
      <c r="R3893" s="15">
        <f t="shared" si="120"/>
        <v>42056.1324537037</v>
      </c>
      <c r="S3893" s="15">
        <f t="shared" si="121"/>
        <v>42086.207638888889</v>
      </c>
      <c r="T3893">
        <f>YEAR(Table1[[#This Row],[Date Created Conversion]])</f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8">
        <f>ROUND(Table1[[#This Row],[pledged]]/Table1[[#This Row],[goal]],2)</f>
        <v>0</v>
      </c>
      <c r="Q3894" s="10">
        <f>IFERROR(Table1[[#This Row],[pledged]]/Table1[[#This Row],[backers_count]],0)</f>
        <v>0</v>
      </c>
      <c r="R3894" s="15">
        <f t="shared" si="120"/>
        <v>41867.652280092596</v>
      </c>
      <c r="S3894" s="15">
        <f t="shared" si="121"/>
        <v>41875.291666666664</v>
      </c>
      <c r="T3894">
        <f>YEAR(Table1[[#This Row],[Date Created Conversion]])</f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8">
        <f>ROUND(Table1[[#This Row],[pledged]]/Table1[[#This Row],[goal]],2)</f>
        <v>0.22</v>
      </c>
      <c r="Q3895" s="10">
        <f>IFERROR(Table1[[#This Row],[pledged]]/Table1[[#This Row],[backers_count]],0)</f>
        <v>128.27380952380952</v>
      </c>
      <c r="R3895" s="15">
        <f t="shared" si="120"/>
        <v>41779.657870370371</v>
      </c>
      <c r="S3895" s="15">
        <f t="shared" si="121"/>
        <v>41821.25</v>
      </c>
      <c r="T3895">
        <f>YEAR(Table1[[#This Row],[Date Created Conversion]])</f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8">
        <f>ROUND(Table1[[#This Row],[pledged]]/Table1[[#This Row],[goal]],2)</f>
        <v>0.03</v>
      </c>
      <c r="Q3896" s="10">
        <f>IFERROR(Table1[[#This Row],[pledged]]/Table1[[#This Row],[backers_count]],0)</f>
        <v>47.272727272727273</v>
      </c>
      <c r="R3896" s="15">
        <f t="shared" si="120"/>
        <v>42679.958472222221</v>
      </c>
      <c r="S3896" s="15">
        <f t="shared" si="121"/>
        <v>42710.207638888889</v>
      </c>
      <c r="T3896">
        <f>YEAR(Table1[[#This Row],[Date Created Conversion]])</f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8">
        <f>ROUND(Table1[[#This Row],[pledged]]/Table1[[#This Row],[goal]],2)</f>
        <v>0.05</v>
      </c>
      <c r="Q3897" s="10">
        <f>IFERROR(Table1[[#This Row],[pledged]]/Table1[[#This Row],[backers_count]],0)</f>
        <v>50</v>
      </c>
      <c r="R3897" s="15">
        <f t="shared" si="120"/>
        <v>42032.250208333338</v>
      </c>
      <c r="S3897" s="15">
        <f t="shared" si="121"/>
        <v>42063.250208333338</v>
      </c>
      <c r="T3897">
        <f>YEAR(Table1[[#This Row],[Date Created Conversion]])</f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8">
        <f>ROUND(Table1[[#This Row],[pledged]]/Table1[[#This Row],[goal]],2)</f>
        <v>0.11</v>
      </c>
      <c r="Q3898" s="10">
        <f>IFERROR(Table1[[#This Row],[pledged]]/Table1[[#This Row],[backers_count]],0)</f>
        <v>42.5</v>
      </c>
      <c r="R3898" s="15">
        <f t="shared" si="120"/>
        <v>41793.191875000004</v>
      </c>
      <c r="S3898" s="15">
        <f t="shared" si="121"/>
        <v>41807.191875000004</v>
      </c>
      <c r="T3898">
        <f>YEAR(Table1[[#This Row],[Date Created Conversion]])</f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8">
        <f>ROUND(Table1[[#This Row],[pledged]]/Table1[[#This Row],[goal]],2)</f>
        <v>0.18</v>
      </c>
      <c r="Q3899" s="10">
        <f>IFERROR(Table1[[#This Row],[pledged]]/Table1[[#This Row],[backers_count]],0)</f>
        <v>44</v>
      </c>
      <c r="R3899" s="15">
        <f t="shared" si="120"/>
        <v>41982.87364583333</v>
      </c>
      <c r="S3899" s="15">
        <f t="shared" si="121"/>
        <v>42012.87364583333</v>
      </c>
      <c r="T3899">
        <f>YEAR(Table1[[#This Row],[Date Created Conversion]])</f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8">
        <f>ROUND(Table1[[#This Row],[pledged]]/Table1[[#This Row],[goal]],2)</f>
        <v>0.33</v>
      </c>
      <c r="Q3900" s="10">
        <f>IFERROR(Table1[[#This Row],[pledged]]/Table1[[#This Row],[backers_count]],0)</f>
        <v>50.875</v>
      </c>
      <c r="R3900" s="15">
        <f t="shared" si="120"/>
        <v>42193.482291666667</v>
      </c>
      <c r="S3900" s="15">
        <f t="shared" si="121"/>
        <v>42233.666666666672</v>
      </c>
      <c r="T3900">
        <f>YEAR(Table1[[#This Row],[Date Created Conversion]])</f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8">
        <f>ROUND(Table1[[#This Row],[pledged]]/Table1[[#This Row],[goal]],2)</f>
        <v>0.01</v>
      </c>
      <c r="Q3901" s="10">
        <f>IFERROR(Table1[[#This Row],[pledged]]/Table1[[#This Row],[backers_count]],0)</f>
        <v>62.5</v>
      </c>
      <c r="R3901" s="15">
        <f t="shared" si="120"/>
        <v>41843.775011574071</v>
      </c>
      <c r="S3901" s="15">
        <f t="shared" si="121"/>
        <v>41863.775011574071</v>
      </c>
      <c r="T3901">
        <f>YEAR(Table1[[#This Row],[Date Created Conversion]])</f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8">
        <f>ROUND(Table1[[#This Row],[pledged]]/Table1[[#This Row],[goal]],2)</f>
        <v>0.05</v>
      </c>
      <c r="Q3902" s="10">
        <f>IFERROR(Table1[[#This Row],[pledged]]/Table1[[#This Row],[backers_count]],0)</f>
        <v>27</v>
      </c>
      <c r="R3902" s="15">
        <f t="shared" si="120"/>
        <v>42136.092488425929</v>
      </c>
      <c r="S3902" s="15">
        <f t="shared" si="121"/>
        <v>42166.092488425929</v>
      </c>
      <c r="T3902">
        <f>YEAR(Table1[[#This Row],[Date Created Conversion]])</f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8">
        <f>ROUND(Table1[[#This Row],[pledged]]/Table1[[#This Row],[goal]],2)</f>
        <v>0.01</v>
      </c>
      <c r="Q3903" s="10">
        <f>IFERROR(Table1[[#This Row],[pledged]]/Table1[[#This Row],[backers_count]],0)</f>
        <v>25</v>
      </c>
      <c r="R3903" s="15">
        <f t="shared" si="120"/>
        <v>42317.826377314821</v>
      </c>
      <c r="S3903" s="15">
        <f t="shared" si="121"/>
        <v>42357.826377314821</v>
      </c>
      <c r="T3903">
        <f>YEAR(Table1[[#This Row],[Date Created Conversion]])</f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8">
        <f>ROUND(Table1[[#This Row],[pledged]]/Table1[[#This Row],[goal]],2)</f>
        <v>0.49</v>
      </c>
      <c r="Q3904" s="10">
        <f>IFERROR(Table1[[#This Row],[pledged]]/Table1[[#This Row],[backers_count]],0)</f>
        <v>47.258064516129032</v>
      </c>
      <c r="R3904" s="15">
        <f t="shared" si="120"/>
        <v>42663.468078703707</v>
      </c>
      <c r="S3904" s="15">
        <f t="shared" si="121"/>
        <v>42688.509745370371</v>
      </c>
      <c r="T3904">
        <f>YEAR(Table1[[#This Row],[Date Created Conversion]])</f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8">
        <f>ROUND(Table1[[#This Row],[pledged]]/Table1[[#This Row],[goal]],2)</f>
        <v>0</v>
      </c>
      <c r="Q3905" s="10">
        <f>IFERROR(Table1[[#This Row],[pledged]]/Table1[[#This Row],[backers_count]],0)</f>
        <v>0</v>
      </c>
      <c r="R3905" s="15">
        <f t="shared" si="120"/>
        <v>42186.01116898148</v>
      </c>
      <c r="S3905" s="15">
        <f t="shared" si="121"/>
        <v>42230.818055555559</v>
      </c>
      <c r="T3905">
        <f>YEAR(Table1[[#This Row],[Date Created Conversion]])</f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8">
        <f>ROUND(Table1[[#This Row],[pledged]]/Table1[[#This Row],[goal]],2)</f>
        <v>0</v>
      </c>
      <c r="Q3906" s="10">
        <f>IFERROR(Table1[[#This Row],[pledged]]/Table1[[#This Row],[backers_count]],0)</f>
        <v>1.5</v>
      </c>
      <c r="R3906" s="15">
        <f t="shared" ref="R3906:R3969" si="122">(((J3906/60)/60)/24)+DATE(1970,1,1)</f>
        <v>42095.229166666672</v>
      </c>
      <c r="S3906" s="15">
        <f t="shared" ref="S3906:S3969" si="123">(((I3906/60)/60)/24)+DATE(1970,1,1)</f>
        <v>42109.211111111115</v>
      </c>
      <c r="T3906">
        <f>YEAR(Table1[[#This Row],[Date Created Conversion]])</f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8">
        <f>ROUND(Table1[[#This Row],[pledged]]/Table1[[#This Row],[goal]],2)</f>
        <v>0.12</v>
      </c>
      <c r="Q3907" s="10">
        <f>IFERROR(Table1[[#This Row],[pledged]]/Table1[[#This Row],[backers_count]],0)</f>
        <v>24.714285714285715</v>
      </c>
      <c r="R3907" s="15">
        <f t="shared" si="122"/>
        <v>42124.623877314814</v>
      </c>
      <c r="S3907" s="15">
        <f t="shared" si="123"/>
        <v>42166.958333333328</v>
      </c>
      <c r="T3907">
        <f>YEAR(Table1[[#This Row],[Date Created Conversion]])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8">
        <f>ROUND(Table1[[#This Row],[pledged]]/Table1[[#This Row],[goal]],2)</f>
        <v>0.67</v>
      </c>
      <c r="Q3908" s="10">
        <f>IFERROR(Table1[[#This Row],[pledged]]/Table1[[#This Row],[backers_count]],0)</f>
        <v>63.125</v>
      </c>
      <c r="R3908" s="15">
        <f t="shared" si="122"/>
        <v>42143.917743055557</v>
      </c>
      <c r="S3908" s="15">
        <f t="shared" si="123"/>
        <v>42181.559027777781</v>
      </c>
      <c r="T3908">
        <f>YEAR(Table1[[#This Row],[Date Created Conversion]])</f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8">
        <f>ROUND(Table1[[#This Row],[pledged]]/Table1[[#This Row],[goal]],2)</f>
        <v>0.15</v>
      </c>
      <c r="Q3909" s="10">
        <f>IFERROR(Table1[[#This Row],[pledged]]/Table1[[#This Row],[backers_count]],0)</f>
        <v>38.25</v>
      </c>
      <c r="R3909" s="15">
        <f t="shared" si="122"/>
        <v>41906.819513888891</v>
      </c>
      <c r="S3909" s="15">
        <f t="shared" si="123"/>
        <v>41938.838888888888</v>
      </c>
      <c r="T3909">
        <f>YEAR(Table1[[#This Row],[Date Created Conversion]])</f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8">
        <f>ROUND(Table1[[#This Row],[pledged]]/Table1[[#This Row],[goal]],2)</f>
        <v>0.09</v>
      </c>
      <c r="Q3910" s="10">
        <f>IFERROR(Table1[[#This Row],[pledged]]/Table1[[#This Row],[backers_count]],0)</f>
        <v>16.25</v>
      </c>
      <c r="R3910" s="15">
        <f t="shared" si="122"/>
        <v>41834.135370370372</v>
      </c>
      <c r="S3910" s="15">
        <f t="shared" si="123"/>
        <v>41849.135370370372</v>
      </c>
      <c r="T3910">
        <f>YEAR(Table1[[#This Row],[Date Created Conversion]])</f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8">
        <f>ROUND(Table1[[#This Row],[pledged]]/Table1[[#This Row],[goal]],2)</f>
        <v>0</v>
      </c>
      <c r="Q3911" s="10">
        <f>IFERROR(Table1[[#This Row],[pledged]]/Table1[[#This Row],[backers_count]],0)</f>
        <v>33.75</v>
      </c>
      <c r="R3911" s="15">
        <f t="shared" si="122"/>
        <v>41863.359282407408</v>
      </c>
      <c r="S3911" s="15">
        <f t="shared" si="123"/>
        <v>41893.359282407408</v>
      </c>
      <c r="T3911">
        <f>YEAR(Table1[[#This Row],[Date Created Conversion]])</f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8">
        <f>ROUND(Table1[[#This Row],[pledged]]/Table1[[#This Row],[goal]],2)</f>
        <v>0.03</v>
      </c>
      <c r="Q3912" s="10">
        <f>IFERROR(Table1[[#This Row],[pledged]]/Table1[[#This Row],[backers_count]],0)</f>
        <v>61.666666666666664</v>
      </c>
      <c r="R3912" s="15">
        <f t="shared" si="122"/>
        <v>42224.756909722222</v>
      </c>
      <c r="S3912" s="15">
        <f t="shared" si="123"/>
        <v>42254.756909722222</v>
      </c>
      <c r="T3912">
        <f>YEAR(Table1[[#This Row],[Date Created Conversion]])</f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8">
        <f>ROUND(Table1[[#This Row],[pledged]]/Table1[[#This Row],[goal]],2)</f>
        <v>0.37</v>
      </c>
      <c r="Q3913" s="10">
        <f>IFERROR(Table1[[#This Row],[pledged]]/Table1[[#This Row],[backers_count]],0)</f>
        <v>83.138888888888886</v>
      </c>
      <c r="R3913" s="15">
        <f t="shared" si="122"/>
        <v>41939.8122337963</v>
      </c>
      <c r="S3913" s="15">
        <f t="shared" si="123"/>
        <v>41969.853900462964</v>
      </c>
      <c r="T3913">
        <f>YEAR(Table1[[#This Row],[Date Created Conversion]])</f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8">
        <f>ROUND(Table1[[#This Row],[pledged]]/Table1[[#This Row],[goal]],2)</f>
        <v>0</v>
      </c>
      <c r="Q3914" s="10">
        <f>IFERROR(Table1[[#This Row],[pledged]]/Table1[[#This Row],[backers_count]],0)</f>
        <v>1</v>
      </c>
      <c r="R3914" s="15">
        <f t="shared" si="122"/>
        <v>42059.270023148143</v>
      </c>
      <c r="S3914" s="15">
        <f t="shared" si="123"/>
        <v>42119.190972222219</v>
      </c>
      <c r="T3914">
        <f>YEAR(Table1[[#This Row],[Date Created Conversion]])</f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8">
        <f>ROUND(Table1[[#This Row],[pledged]]/Table1[[#This Row],[goal]],2)</f>
        <v>0.1</v>
      </c>
      <c r="Q3915" s="10">
        <f>IFERROR(Table1[[#This Row],[pledged]]/Table1[[#This Row],[backers_count]],0)</f>
        <v>142.85714285714286</v>
      </c>
      <c r="R3915" s="15">
        <f t="shared" si="122"/>
        <v>42308.211215277777</v>
      </c>
      <c r="S3915" s="15">
        <f t="shared" si="123"/>
        <v>42338.252881944441</v>
      </c>
      <c r="T3915">
        <f>YEAR(Table1[[#This Row],[Date Created Conversion]])</f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8">
        <f>ROUND(Table1[[#This Row],[pledged]]/Table1[[#This Row],[goal]],2)</f>
        <v>0.36</v>
      </c>
      <c r="Q3916" s="10">
        <f>IFERROR(Table1[[#This Row],[pledged]]/Table1[[#This Row],[backers_count]],0)</f>
        <v>33.666666666666664</v>
      </c>
      <c r="R3916" s="15">
        <f t="shared" si="122"/>
        <v>42114.818935185183</v>
      </c>
      <c r="S3916" s="15">
        <f t="shared" si="123"/>
        <v>42134.957638888889</v>
      </c>
      <c r="T3916">
        <f>YEAR(Table1[[#This Row],[Date Created Conversion]])</f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8">
        <f>ROUND(Table1[[#This Row],[pledged]]/Table1[[#This Row],[goal]],2)</f>
        <v>0</v>
      </c>
      <c r="Q3917" s="10">
        <f>IFERROR(Table1[[#This Row],[pledged]]/Table1[[#This Row],[backers_count]],0)</f>
        <v>5</v>
      </c>
      <c r="R3917" s="15">
        <f t="shared" si="122"/>
        <v>42492.98505787037</v>
      </c>
      <c r="S3917" s="15">
        <f t="shared" si="123"/>
        <v>42522.98505787037</v>
      </c>
      <c r="T3917">
        <f>YEAR(Table1[[#This Row],[Date Created Conversion]])</f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8">
        <f>ROUND(Table1[[#This Row],[pledged]]/Table1[[#This Row],[goal]],2)</f>
        <v>0</v>
      </c>
      <c r="Q3918" s="10">
        <f>IFERROR(Table1[[#This Row],[pledged]]/Table1[[#This Row],[backers_count]],0)</f>
        <v>0</v>
      </c>
      <c r="R3918" s="15">
        <f t="shared" si="122"/>
        <v>42494.471666666665</v>
      </c>
      <c r="S3918" s="15">
        <f t="shared" si="123"/>
        <v>42524.471666666665</v>
      </c>
      <c r="T3918">
        <f>YEAR(Table1[[#This Row],[Date Created Conversion]])</f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8">
        <f>ROUND(Table1[[#This Row],[pledged]]/Table1[[#This Row],[goal]],2)</f>
        <v>0</v>
      </c>
      <c r="Q3919" s="10">
        <f>IFERROR(Table1[[#This Row],[pledged]]/Table1[[#This Row],[backers_count]],0)</f>
        <v>10</v>
      </c>
      <c r="R3919" s="15">
        <f t="shared" si="122"/>
        <v>41863.527326388888</v>
      </c>
      <c r="S3919" s="15">
        <f t="shared" si="123"/>
        <v>41893.527326388888</v>
      </c>
      <c r="T3919">
        <f>YEAR(Table1[[#This Row],[Date Created Conversion]])</f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8">
        <f>ROUND(Table1[[#This Row],[pledged]]/Table1[[#This Row],[goal]],2)</f>
        <v>0</v>
      </c>
      <c r="Q3920" s="10">
        <f>IFERROR(Table1[[#This Row],[pledged]]/Table1[[#This Row],[backers_count]],0)</f>
        <v>40</v>
      </c>
      <c r="R3920" s="15">
        <f t="shared" si="122"/>
        <v>41843.664618055554</v>
      </c>
      <c r="S3920" s="15">
        <f t="shared" si="123"/>
        <v>41855.666666666664</v>
      </c>
      <c r="T3920">
        <f>YEAR(Table1[[#This Row],[Date Created Conversion]])</f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8">
        <f>ROUND(Table1[[#This Row],[pledged]]/Table1[[#This Row],[goal]],2)</f>
        <v>0.02</v>
      </c>
      <c r="Q3921" s="10">
        <f>IFERROR(Table1[[#This Row],[pledged]]/Table1[[#This Row],[backers_count]],0)</f>
        <v>30</v>
      </c>
      <c r="R3921" s="15">
        <f t="shared" si="122"/>
        <v>42358.684872685189</v>
      </c>
      <c r="S3921" s="15">
        <f t="shared" si="123"/>
        <v>42387</v>
      </c>
      <c r="T3921">
        <f>YEAR(Table1[[#This Row],[Date Created Conversion]])</f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8">
        <f>ROUND(Table1[[#This Row],[pledged]]/Table1[[#This Row],[goal]],2)</f>
        <v>0.05</v>
      </c>
      <c r="Q3922" s="10">
        <f>IFERROR(Table1[[#This Row],[pledged]]/Table1[[#This Row],[backers_count]],0)</f>
        <v>45</v>
      </c>
      <c r="R3922" s="15">
        <f t="shared" si="122"/>
        <v>42657.38726851852</v>
      </c>
      <c r="S3922" s="15">
        <f t="shared" si="123"/>
        <v>42687.428935185191</v>
      </c>
      <c r="T3922">
        <f>YEAR(Table1[[#This Row],[Date Created Conversion]])</f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8">
        <f>ROUND(Table1[[#This Row],[pledged]]/Table1[[#This Row],[goal]],2)</f>
        <v>0</v>
      </c>
      <c r="Q3923" s="10">
        <f>IFERROR(Table1[[#This Row],[pledged]]/Table1[[#This Row],[backers_count]],0)</f>
        <v>0</v>
      </c>
      <c r="R3923" s="15">
        <f t="shared" si="122"/>
        <v>41926.542303240742</v>
      </c>
      <c r="S3923" s="15">
        <f t="shared" si="123"/>
        <v>41938.75</v>
      </c>
      <c r="T3923">
        <f>YEAR(Table1[[#This Row],[Date Created Conversion]])</f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8">
        <f>ROUND(Table1[[#This Row],[pledged]]/Table1[[#This Row],[goal]],2)</f>
        <v>0.08</v>
      </c>
      <c r="Q3924" s="10">
        <f>IFERROR(Table1[[#This Row],[pledged]]/Table1[[#This Row],[backers_count]],0)</f>
        <v>10.166666666666666</v>
      </c>
      <c r="R3924" s="15">
        <f t="shared" si="122"/>
        <v>42020.768634259264</v>
      </c>
      <c r="S3924" s="15">
        <f t="shared" si="123"/>
        <v>42065.958333333328</v>
      </c>
      <c r="T3924">
        <f>YEAR(Table1[[#This Row],[Date Created Conversion]])</f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8">
        <f>ROUND(Table1[[#This Row],[pledged]]/Table1[[#This Row],[goal]],2)</f>
        <v>0.12</v>
      </c>
      <c r="Q3925" s="10">
        <f>IFERROR(Table1[[#This Row],[pledged]]/Table1[[#This Row],[backers_count]],0)</f>
        <v>81.411764705882348</v>
      </c>
      <c r="R3925" s="15">
        <f t="shared" si="122"/>
        <v>42075.979988425926</v>
      </c>
      <c r="S3925" s="15">
        <f t="shared" si="123"/>
        <v>42103.979988425926</v>
      </c>
      <c r="T3925">
        <f>YEAR(Table1[[#This Row],[Date Created Conversion]])</f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8">
        <f>ROUND(Table1[[#This Row],[pledged]]/Table1[[#This Row],[goal]],2)</f>
        <v>0.15</v>
      </c>
      <c r="Q3926" s="10">
        <f>IFERROR(Table1[[#This Row],[pledged]]/Table1[[#This Row],[backers_count]],0)</f>
        <v>57.25</v>
      </c>
      <c r="R3926" s="15">
        <f t="shared" si="122"/>
        <v>41786.959745370368</v>
      </c>
      <c r="S3926" s="15">
        <f t="shared" si="123"/>
        <v>41816.959745370368</v>
      </c>
      <c r="T3926">
        <f>YEAR(Table1[[#This Row],[Date Created Conversion]])</f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8">
        <f>ROUND(Table1[[#This Row],[pledged]]/Table1[[#This Row],[goal]],2)</f>
        <v>0.1</v>
      </c>
      <c r="Q3927" s="10">
        <f>IFERROR(Table1[[#This Row],[pledged]]/Table1[[#This Row],[backers_count]],0)</f>
        <v>5</v>
      </c>
      <c r="R3927" s="15">
        <f t="shared" si="122"/>
        <v>41820.870821759258</v>
      </c>
      <c r="S3927" s="15">
        <f t="shared" si="123"/>
        <v>41850.870821759258</v>
      </c>
      <c r="T3927">
        <f>YEAR(Table1[[#This Row],[Date Created Conversion]])</f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8">
        <f>ROUND(Table1[[#This Row],[pledged]]/Table1[[#This Row],[goal]],2)</f>
        <v>0</v>
      </c>
      <c r="Q3928" s="10">
        <f>IFERROR(Table1[[#This Row],[pledged]]/Table1[[#This Row],[backers_count]],0)</f>
        <v>15</v>
      </c>
      <c r="R3928" s="15">
        <f t="shared" si="122"/>
        <v>41970.085046296299</v>
      </c>
      <c r="S3928" s="15">
        <f t="shared" si="123"/>
        <v>42000.085046296299</v>
      </c>
      <c r="T3928">
        <f>YEAR(Table1[[#This Row],[Date Created Conversion]])</f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8">
        <f>ROUND(Table1[[#This Row],[pledged]]/Table1[[#This Row],[goal]],2)</f>
        <v>0.01</v>
      </c>
      <c r="Q3929" s="10">
        <f>IFERROR(Table1[[#This Row],[pledged]]/Table1[[#This Row],[backers_count]],0)</f>
        <v>12.5</v>
      </c>
      <c r="R3929" s="15">
        <f t="shared" si="122"/>
        <v>41830.267407407409</v>
      </c>
      <c r="S3929" s="15">
        <f t="shared" si="123"/>
        <v>41860.267407407409</v>
      </c>
      <c r="T3929">
        <f>YEAR(Table1[[#This Row],[Date Created Conversion]])</f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8">
        <f>ROUND(Table1[[#This Row],[pledged]]/Table1[[#This Row],[goal]],2)</f>
        <v>0.13</v>
      </c>
      <c r="Q3930" s="10">
        <f>IFERROR(Table1[[#This Row],[pledged]]/Table1[[#This Row],[backers_count]],0)</f>
        <v>93</v>
      </c>
      <c r="R3930" s="15">
        <f t="shared" si="122"/>
        <v>42265.683182870373</v>
      </c>
      <c r="S3930" s="15">
        <f t="shared" si="123"/>
        <v>42293.207638888889</v>
      </c>
      <c r="T3930">
        <f>YEAR(Table1[[#This Row],[Date Created Conversion]])</f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8">
        <f>ROUND(Table1[[#This Row],[pledged]]/Table1[[#This Row],[goal]],2)</f>
        <v>0.02</v>
      </c>
      <c r="Q3931" s="10">
        <f>IFERROR(Table1[[#This Row],[pledged]]/Table1[[#This Row],[backers_count]],0)</f>
        <v>32.357142857142854</v>
      </c>
      <c r="R3931" s="15">
        <f t="shared" si="122"/>
        <v>42601.827141203699</v>
      </c>
      <c r="S3931" s="15">
        <f t="shared" si="123"/>
        <v>42631.827141203699</v>
      </c>
      <c r="T3931">
        <f>YEAR(Table1[[#This Row],[Date Created Conversion]])</f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8">
        <f>ROUND(Table1[[#This Row],[pledged]]/Table1[[#This Row],[goal]],2)</f>
        <v>0</v>
      </c>
      <c r="Q3932" s="10">
        <f>IFERROR(Table1[[#This Row],[pledged]]/Table1[[#This Row],[backers_count]],0)</f>
        <v>0</v>
      </c>
      <c r="R3932" s="15">
        <f t="shared" si="122"/>
        <v>42433.338749999995</v>
      </c>
      <c r="S3932" s="15">
        <f t="shared" si="123"/>
        <v>42461.25</v>
      </c>
      <c r="T3932">
        <f>YEAR(Table1[[#This Row],[Date Created Conversion]])</f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8">
        <f>ROUND(Table1[[#This Row],[pledged]]/Table1[[#This Row],[goal]],2)</f>
        <v>0</v>
      </c>
      <c r="Q3933" s="10">
        <f>IFERROR(Table1[[#This Row],[pledged]]/Table1[[#This Row],[backers_count]],0)</f>
        <v>0</v>
      </c>
      <c r="R3933" s="15">
        <f t="shared" si="122"/>
        <v>42228.151701388888</v>
      </c>
      <c r="S3933" s="15">
        <f t="shared" si="123"/>
        <v>42253.151701388888</v>
      </c>
      <c r="T3933">
        <f>YEAR(Table1[[#This Row],[Date Created Conversion]])</f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8">
        <f>ROUND(Table1[[#This Row],[pledged]]/Table1[[#This Row],[goal]],2)</f>
        <v>0</v>
      </c>
      <c r="Q3934" s="10">
        <f>IFERROR(Table1[[#This Row],[pledged]]/Table1[[#This Row],[backers_count]],0)</f>
        <v>1</v>
      </c>
      <c r="R3934" s="15">
        <f t="shared" si="122"/>
        <v>42415.168564814812</v>
      </c>
      <c r="S3934" s="15">
        <f t="shared" si="123"/>
        <v>42445.126898148148</v>
      </c>
      <c r="T3934">
        <f>YEAR(Table1[[#This Row],[Date Created Conversion]])</f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8">
        <f>ROUND(Table1[[#This Row],[pledged]]/Table1[[#This Row],[goal]],2)</f>
        <v>0.16</v>
      </c>
      <c r="Q3935" s="10">
        <f>IFERROR(Table1[[#This Row],[pledged]]/Table1[[#This Row],[backers_count]],0)</f>
        <v>91.833333333333329</v>
      </c>
      <c r="R3935" s="15">
        <f t="shared" si="122"/>
        <v>42538.968310185184</v>
      </c>
      <c r="S3935" s="15">
        <f t="shared" si="123"/>
        <v>42568.029861111107</v>
      </c>
      <c r="T3935">
        <f>YEAR(Table1[[#This Row],[Date Created Conversion]])</f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8">
        <f>ROUND(Table1[[#This Row],[pledged]]/Table1[[#This Row],[goal]],2)</f>
        <v>0.11</v>
      </c>
      <c r="Q3936" s="10">
        <f>IFERROR(Table1[[#This Row],[pledged]]/Table1[[#This Row],[backers_count]],0)</f>
        <v>45.833333333333336</v>
      </c>
      <c r="R3936" s="15">
        <f t="shared" si="122"/>
        <v>42233.671747685185</v>
      </c>
      <c r="S3936" s="15">
        <f t="shared" si="123"/>
        <v>42278.541666666672</v>
      </c>
      <c r="T3936">
        <f>YEAR(Table1[[#This Row],[Date Created Conversion]])</f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8">
        <f>ROUND(Table1[[#This Row],[pledged]]/Table1[[#This Row],[goal]],2)</f>
        <v>0.44</v>
      </c>
      <c r="Q3937" s="10">
        <f>IFERROR(Table1[[#This Row],[pledged]]/Table1[[#This Row],[backers_count]],0)</f>
        <v>57.173913043478258</v>
      </c>
      <c r="R3937" s="15">
        <f t="shared" si="122"/>
        <v>42221.656782407401</v>
      </c>
      <c r="S3937" s="15">
        <f t="shared" si="123"/>
        <v>42281.656782407401</v>
      </c>
      <c r="T3937">
        <f>YEAR(Table1[[#This Row],[Date Created Conversion]])</f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8">
        <f>ROUND(Table1[[#This Row],[pledged]]/Table1[[#This Row],[goal]],2)</f>
        <v>0</v>
      </c>
      <c r="Q3938" s="10">
        <f>IFERROR(Table1[[#This Row],[pledged]]/Table1[[#This Row],[backers_count]],0)</f>
        <v>0</v>
      </c>
      <c r="R3938" s="15">
        <f t="shared" si="122"/>
        <v>42675.262962962966</v>
      </c>
      <c r="S3938" s="15">
        <f t="shared" si="123"/>
        <v>42705.304629629631</v>
      </c>
      <c r="T3938">
        <f>YEAR(Table1[[#This Row],[Date Created Conversion]])</f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8">
        <f>ROUND(Table1[[#This Row],[pledged]]/Table1[[#This Row],[goal]],2)</f>
        <v>0.86</v>
      </c>
      <c r="Q3939" s="10">
        <f>IFERROR(Table1[[#This Row],[pledged]]/Table1[[#This Row],[backers_count]],0)</f>
        <v>248.5</v>
      </c>
      <c r="R3939" s="15">
        <f t="shared" si="122"/>
        <v>42534.631481481483</v>
      </c>
      <c r="S3939" s="15">
        <f t="shared" si="123"/>
        <v>42562.631481481483</v>
      </c>
      <c r="T3939">
        <f>YEAR(Table1[[#This Row],[Date Created Conversion]])</f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8">
        <f>ROUND(Table1[[#This Row],[pledged]]/Table1[[#This Row],[goal]],2)</f>
        <v>0.12</v>
      </c>
      <c r="Q3940" s="10">
        <f>IFERROR(Table1[[#This Row],[pledged]]/Table1[[#This Row],[backers_count]],0)</f>
        <v>79.400000000000006</v>
      </c>
      <c r="R3940" s="15">
        <f t="shared" si="122"/>
        <v>42151.905717592599</v>
      </c>
      <c r="S3940" s="15">
        <f t="shared" si="123"/>
        <v>42182.905717592599</v>
      </c>
      <c r="T3940">
        <f>YEAR(Table1[[#This Row],[Date Created Conversion]])</f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8">
        <f>ROUND(Table1[[#This Row],[pledged]]/Table1[[#This Row],[goal]],2)</f>
        <v>0</v>
      </c>
      <c r="Q3941" s="10">
        <f>IFERROR(Table1[[#This Row],[pledged]]/Table1[[#This Row],[backers_count]],0)</f>
        <v>5</v>
      </c>
      <c r="R3941" s="15">
        <f t="shared" si="122"/>
        <v>41915.400219907409</v>
      </c>
      <c r="S3941" s="15">
        <f t="shared" si="123"/>
        <v>41919.1875</v>
      </c>
      <c r="T3941">
        <f>YEAR(Table1[[#This Row],[Date Created Conversion]])</f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8">
        <f>ROUND(Table1[[#This Row],[pledged]]/Table1[[#This Row],[goal]],2)</f>
        <v>0</v>
      </c>
      <c r="Q3942" s="10">
        <f>IFERROR(Table1[[#This Row],[pledged]]/Table1[[#This Row],[backers_count]],0)</f>
        <v>5.5</v>
      </c>
      <c r="R3942" s="15">
        <f t="shared" si="122"/>
        <v>41961.492488425924</v>
      </c>
      <c r="S3942" s="15">
        <f t="shared" si="123"/>
        <v>42006.492488425924</v>
      </c>
      <c r="T3942">
        <f>YEAR(Table1[[#This Row],[Date Created Conversion]])</f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8">
        <f>ROUND(Table1[[#This Row],[pledged]]/Table1[[#This Row],[goal]],2)</f>
        <v>0.01</v>
      </c>
      <c r="Q3943" s="10">
        <f>IFERROR(Table1[[#This Row],[pledged]]/Table1[[#This Row],[backers_count]],0)</f>
        <v>25</v>
      </c>
      <c r="R3943" s="15">
        <f t="shared" si="122"/>
        <v>41940.587233796294</v>
      </c>
      <c r="S3943" s="15">
        <f t="shared" si="123"/>
        <v>41968.041666666672</v>
      </c>
      <c r="T3943">
        <f>YEAR(Table1[[#This Row],[Date Created Conversion]])</f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8">
        <f>ROUND(Table1[[#This Row],[pledged]]/Table1[[#This Row],[goal]],2)</f>
        <v>0</v>
      </c>
      <c r="Q3944" s="10">
        <f>IFERROR(Table1[[#This Row],[pledged]]/Table1[[#This Row],[backers_count]],0)</f>
        <v>0</v>
      </c>
      <c r="R3944" s="15">
        <f t="shared" si="122"/>
        <v>42111.904097222221</v>
      </c>
      <c r="S3944" s="15">
        <f t="shared" si="123"/>
        <v>42171.904097222221</v>
      </c>
      <c r="T3944">
        <f>YEAR(Table1[[#This Row],[Date Created Conversion]])</f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8">
        <f>ROUND(Table1[[#This Row],[pledged]]/Table1[[#This Row],[goal]],2)</f>
        <v>0.36</v>
      </c>
      <c r="Q3945" s="10">
        <f>IFERROR(Table1[[#This Row],[pledged]]/Table1[[#This Row],[backers_count]],0)</f>
        <v>137.07692307692307</v>
      </c>
      <c r="R3945" s="15">
        <f t="shared" si="122"/>
        <v>42279.778564814813</v>
      </c>
      <c r="S3945" s="15">
        <f t="shared" si="123"/>
        <v>42310.701388888891</v>
      </c>
      <c r="T3945">
        <f>YEAR(Table1[[#This Row],[Date Created Conversion]])</f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8">
        <f>ROUND(Table1[[#This Row],[pledged]]/Table1[[#This Row],[goal]],2)</f>
        <v>0</v>
      </c>
      <c r="Q3946" s="10">
        <f>IFERROR(Table1[[#This Row],[pledged]]/Table1[[#This Row],[backers_count]],0)</f>
        <v>0</v>
      </c>
      <c r="R3946" s="15">
        <f t="shared" si="122"/>
        <v>42213.662905092591</v>
      </c>
      <c r="S3946" s="15">
        <f t="shared" si="123"/>
        <v>42243.662905092591</v>
      </c>
      <c r="T3946">
        <f>YEAR(Table1[[#This Row],[Date Created Conversion]])</f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8">
        <f>ROUND(Table1[[#This Row],[pledged]]/Table1[[#This Row],[goal]],2)</f>
        <v>0</v>
      </c>
      <c r="Q3947" s="10">
        <f>IFERROR(Table1[[#This Row],[pledged]]/Table1[[#This Row],[backers_count]],0)</f>
        <v>5</v>
      </c>
      <c r="R3947" s="15">
        <f t="shared" si="122"/>
        <v>42109.801712962959</v>
      </c>
      <c r="S3947" s="15">
        <f t="shared" si="123"/>
        <v>42139.801712962959</v>
      </c>
      <c r="T3947">
        <f>YEAR(Table1[[#This Row],[Date Created Conversion]])</f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8">
        <f>ROUND(Table1[[#This Row],[pledged]]/Table1[[#This Row],[goal]],2)</f>
        <v>0.03</v>
      </c>
      <c r="Q3948" s="10">
        <f>IFERROR(Table1[[#This Row],[pledged]]/Table1[[#This Row],[backers_count]],0)</f>
        <v>39</v>
      </c>
      <c r="R3948" s="15">
        <f t="shared" si="122"/>
        <v>42031.833587962959</v>
      </c>
      <c r="S3948" s="15">
        <f t="shared" si="123"/>
        <v>42063.333333333328</v>
      </c>
      <c r="T3948">
        <f>YEAR(Table1[[#This Row],[Date Created Conversion]])</f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8">
        <f>ROUND(Table1[[#This Row],[pledged]]/Table1[[#This Row],[goal]],2)</f>
        <v>0.03</v>
      </c>
      <c r="Q3949" s="10">
        <f>IFERROR(Table1[[#This Row],[pledged]]/Table1[[#This Row],[backers_count]],0)</f>
        <v>50.5</v>
      </c>
      <c r="R3949" s="15">
        <f t="shared" si="122"/>
        <v>42615.142870370371</v>
      </c>
      <c r="S3949" s="15">
        <f t="shared" si="123"/>
        <v>42645.142870370371</v>
      </c>
      <c r="T3949">
        <f>YEAR(Table1[[#This Row],[Date Created Conversion]])</f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8">
        <f>ROUND(Table1[[#This Row],[pledged]]/Table1[[#This Row],[goal]],2)</f>
        <v>0</v>
      </c>
      <c r="Q3950" s="10">
        <f>IFERROR(Table1[[#This Row],[pledged]]/Table1[[#This Row],[backers_count]],0)</f>
        <v>0</v>
      </c>
      <c r="R3950" s="15">
        <f t="shared" si="122"/>
        <v>41829.325497685182</v>
      </c>
      <c r="S3950" s="15">
        <f t="shared" si="123"/>
        <v>41889.325497685182</v>
      </c>
      <c r="T3950">
        <f>YEAR(Table1[[#This Row],[Date Created Conversion]])</f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8">
        <f>ROUND(Table1[[#This Row],[pledged]]/Table1[[#This Row],[goal]],2)</f>
        <v>0.16</v>
      </c>
      <c r="Q3951" s="10">
        <f>IFERROR(Table1[[#This Row],[pledged]]/Table1[[#This Row],[backers_count]],0)</f>
        <v>49.28125</v>
      </c>
      <c r="R3951" s="15">
        <f t="shared" si="122"/>
        <v>42016.120613425926</v>
      </c>
      <c r="S3951" s="15">
        <f t="shared" si="123"/>
        <v>42046.120613425926</v>
      </c>
      <c r="T3951">
        <f>YEAR(Table1[[#This Row],[Date Created Conversion]])</f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8">
        <f>ROUND(Table1[[#This Row],[pledged]]/Table1[[#This Row],[goal]],2)</f>
        <v>0.01</v>
      </c>
      <c r="Q3952" s="10">
        <f>IFERROR(Table1[[#This Row],[pledged]]/Table1[[#This Row],[backers_count]],0)</f>
        <v>25</v>
      </c>
      <c r="R3952" s="15">
        <f t="shared" si="122"/>
        <v>42439.702314814815</v>
      </c>
      <c r="S3952" s="15">
        <f t="shared" si="123"/>
        <v>42468.774305555555</v>
      </c>
      <c r="T3952">
        <f>YEAR(Table1[[#This Row],[Date Created Conversion]])</f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8">
        <f>ROUND(Table1[[#This Row],[pledged]]/Table1[[#This Row],[goal]],2)</f>
        <v>0</v>
      </c>
      <c r="Q3953" s="10">
        <f>IFERROR(Table1[[#This Row],[pledged]]/Table1[[#This Row],[backers_count]],0)</f>
        <v>1</v>
      </c>
      <c r="R3953" s="15">
        <f t="shared" si="122"/>
        <v>42433.825717592597</v>
      </c>
      <c r="S3953" s="15">
        <f t="shared" si="123"/>
        <v>42493.784050925926</v>
      </c>
      <c r="T3953">
        <f>YEAR(Table1[[#This Row],[Date Created Conversion]])</f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8">
        <f>ROUND(Table1[[#This Row],[pledged]]/Table1[[#This Row],[goal]],2)</f>
        <v>0</v>
      </c>
      <c r="Q3954" s="10">
        <f>IFERROR(Table1[[#This Row],[pledged]]/Table1[[#This Row],[backers_count]],0)</f>
        <v>25</v>
      </c>
      <c r="R3954" s="15">
        <f t="shared" si="122"/>
        <v>42243.790393518517</v>
      </c>
      <c r="S3954" s="15">
        <f t="shared" si="123"/>
        <v>42303.790393518517</v>
      </c>
      <c r="T3954">
        <f>YEAR(Table1[[#This Row],[Date Created Conversion]])</f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8">
        <f>ROUND(Table1[[#This Row],[pledged]]/Table1[[#This Row],[goal]],2)</f>
        <v>0</v>
      </c>
      <c r="Q3955" s="10">
        <f>IFERROR(Table1[[#This Row],[pledged]]/Table1[[#This Row],[backers_count]],0)</f>
        <v>0</v>
      </c>
      <c r="R3955" s="15">
        <f t="shared" si="122"/>
        <v>42550.048449074078</v>
      </c>
      <c r="S3955" s="15">
        <f t="shared" si="123"/>
        <v>42580.978472222225</v>
      </c>
      <c r="T3955">
        <f>YEAR(Table1[[#This Row],[Date Created Conversion]])</f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8">
        <f>ROUND(Table1[[#This Row],[pledged]]/Table1[[#This Row],[goal]],2)</f>
        <v>0</v>
      </c>
      <c r="Q3956" s="10">
        <f>IFERROR(Table1[[#This Row],[pledged]]/Table1[[#This Row],[backers_count]],0)</f>
        <v>0</v>
      </c>
      <c r="R3956" s="15">
        <f t="shared" si="122"/>
        <v>41774.651203703703</v>
      </c>
      <c r="S3956" s="15">
        <f t="shared" si="123"/>
        <v>41834.651203703703</v>
      </c>
      <c r="T3956">
        <f>YEAR(Table1[[#This Row],[Date Created Conversion]])</f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8">
        <f>ROUND(Table1[[#This Row],[pledged]]/Table1[[#This Row],[goal]],2)</f>
        <v>0.24</v>
      </c>
      <c r="Q3957" s="10">
        <f>IFERROR(Table1[[#This Row],[pledged]]/Table1[[#This Row],[backers_count]],0)</f>
        <v>53.125</v>
      </c>
      <c r="R3957" s="15">
        <f t="shared" si="122"/>
        <v>42306.848854166667</v>
      </c>
      <c r="S3957" s="15">
        <f t="shared" si="123"/>
        <v>42336.890520833331</v>
      </c>
      <c r="T3957">
        <f>YEAR(Table1[[#This Row],[Date Created Conversion]])</f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8">
        <f>ROUND(Table1[[#This Row],[pledged]]/Table1[[#This Row],[goal]],2)</f>
        <v>0</v>
      </c>
      <c r="Q3958" s="10">
        <f>IFERROR(Table1[[#This Row],[pledged]]/Table1[[#This Row],[backers_count]],0)</f>
        <v>0</v>
      </c>
      <c r="R3958" s="15">
        <f t="shared" si="122"/>
        <v>42457.932025462964</v>
      </c>
      <c r="S3958" s="15">
        <f t="shared" si="123"/>
        <v>42485.013888888891</v>
      </c>
      <c r="T3958">
        <f>YEAR(Table1[[#This Row],[Date Created Conversion]])</f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8">
        <f>ROUND(Table1[[#This Row],[pledged]]/Table1[[#This Row],[goal]],2)</f>
        <v>0</v>
      </c>
      <c r="Q3959" s="10">
        <f>IFERROR(Table1[[#This Row],[pledged]]/Table1[[#This Row],[backers_count]],0)</f>
        <v>7</v>
      </c>
      <c r="R3959" s="15">
        <f t="shared" si="122"/>
        <v>42513.976319444439</v>
      </c>
      <c r="S3959" s="15">
        <f t="shared" si="123"/>
        <v>42559.976319444439</v>
      </c>
      <c r="T3959">
        <f>YEAR(Table1[[#This Row],[Date Created Conversion]])</f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8">
        <f>ROUND(Table1[[#This Row],[pledged]]/Table1[[#This Row],[goal]],2)</f>
        <v>0.32</v>
      </c>
      <c r="Q3960" s="10">
        <f>IFERROR(Table1[[#This Row],[pledged]]/Table1[[#This Row],[backers_count]],0)</f>
        <v>40.0625</v>
      </c>
      <c r="R3960" s="15">
        <f t="shared" si="122"/>
        <v>41816.950370370374</v>
      </c>
      <c r="S3960" s="15">
        <f t="shared" si="123"/>
        <v>41853.583333333336</v>
      </c>
      <c r="T3960">
        <f>YEAR(Table1[[#This Row],[Date Created Conversion]])</f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8">
        <f>ROUND(Table1[[#This Row],[pledged]]/Table1[[#This Row],[goal]],2)</f>
        <v>0.24</v>
      </c>
      <c r="Q3961" s="10">
        <f>IFERROR(Table1[[#This Row],[pledged]]/Table1[[#This Row],[backers_count]],0)</f>
        <v>24.333333333333332</v>
      </c>
      <c r="R3961" s="15">
        <f t="shared" si="122"/>
        <v>41880.788842592592</v>
      </c>
      <c r="S3961" s="15">
        <f t="shared" si="123"/>
        <v>41910.788842592592</v>
      </c>
      <c r="T3961">
        <f>YEAR(Table1[[#This Row],[Date Created Conversion]])</f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8">
        <f>ROUND(Table1[[#This Row],[pledged]]/Table1[[#This Row],[goal]],2)</f>
        <v>0.02</v>
      </c>
      <c r="Q3962" s="10">
        <f>IFERROR(Table1[[#This Row],[pledged]]/Table1[[#This Row],[backers_count]],0)</f>
        <v>11.25</v>
      </c>
      <c r="R3962" s="15">
        <f t="shared" si="122"/>
        <v>42342.845555555556</v>
      </c>
      <c r="S3962" s="15">
        <f t="shared" si="123"/>
        <v>42372.845555555556</v>
      </c>
      <c r="T3962">
        <f>YEAR(Table1[[#This Row],[Date Created Conversion]])</f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8">
        <f>ROUND(Table1[[#This Row],[pledged]]/Table1[[#This Row],[goal]],2)</f>
        <v>0</v>
      </c>
      <c r="Q3963" s="10">
        <f>IFERROR(Table1[[#This Row],[pledged]]/Table1[[#This Row],[backers_count]],0)</f>
        <v>10.5</v>
      </c>
      <c r="R3963" s="15">
        <f t="shared" si="122"/>
        <v>41745.891319444447</v>
      </c>
      <c r="S3963" s="15">
        <f t="shared" si="123"/>
        <v>41767.891319444447</v>
      </c>
      <c r="T3963">
        <f>YEAR(Table1[[#This Row],[Date Created Conversion]])</f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8">
        <f>ROUND(Table1[[#This Row],[pledged]]/Table1[[#This Row],[goal]],2)</f>
        <v>0.03</v>
      </c>
      <c r="Q3964" s="10">
        <f>IFERROR(Table1[[#This Row],[pledged]]/Table1[[#This Row],[backers_count]],0)</f>
        <v>15</v>
      </c>
      <c r="R3964" s="15">
        <f t="shared" si="122"/>
        <v>42311.621458333335</v>
      </c>
      <c r="S3964" s="15">
        <f t="shared" si="123"/>
        <v>42336.621458333335</v>
      </c>
      <c r="T3964">
        <f>YEAR(Table1[[#This Row],[Date Created Conversion]])</f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8">
        <f>ROUND(Table1[[#This Row],[pledged]]/Table1[[#This Row],[goal]],2)</f>
        <v>0</v>
      </c>
      <c r="Q3965" s="10">
        <f>IFERROR(Table1[[#This Row],[pledged]]/Table1[[#This Row],[backers_count]],0)</f>
        <v>0</v>
      </c>
      <c r="R3965" s="15">
        <f t="shared" si="122"/>
        <v>42296.154131944444</v>
      </c>
      <c r="S3965" s="15">
        <f t="shared" si="123"/>
        <v>42326.195798611108</v>
      </c>
      <c r="T3965">
        <f>YEAR(Table1[[#This Row],[Date Created Conversion]])</f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8">
        <f>ROUND(Table1[[#This Row],[pledged]]/Table1[[#This Row],[goal]],2)</f>
        <v>0.06</v>
      </c>
      <c r="Q3966" s="10">
        <f>IFERROR(Table1[[#This Row],[pledged]]/Table1[[#This Row],[backers_count]],0)</f>
        <v>42</v>
      </c>
      <c r="R3966" s="15">
        <f t="shared" si="122"/>
        <v>42053.722060185188</v>
      </c>
      <c r="S3966" s="15">
        <f t="shared" si="123"/>
        <v>42113.680393518516</v>
      </c>
      <c r="T3966">
        <f>YEAR(Table1[[#This Row],[Date Created Conversion]])</f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8">
        <f>ROUND(Table1[[#This Row],[pledged]]/Table1[[#This Row],[goal]],2)</f>
        <v>0.14000000000000001</v>
      </c>
      <c r="Q3967" s="10">
        <f>IFERROR(Table1[[#This Row],[pledged]]/Table1[[#This Row],[backers_count]],0)</f>
        <v>71.25</v>
      </c>
      <c r="R3967" s="15">
        <f t="shared" si="122"/>
        <v>42414.235879629632</v>
      </c>
      <c r="S3967" s="15">
        <f t="shared" si="123"/>
        <v>42474.194212962961</v>
      </c>
      <c r="T3967">
        <f>YEAR(Table1[[#This Row],[Date Created Conversion]])</f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8">
        <f>ROUND(Table1[[#This Row],[pledged]]/Table1[[#This Row],[goal]],2)</f>
        <v>0.01</v>
      </c>
      <c r="Q3968" s="10">
        <f>IFERROR(Table1[[#This Row],[pledged]]/Table1[[#This Row],[backers_count]],0)</f>
        <v>22.5</v>
      </c>
      <c r="R3968" s="15">
        <f t="shared" si="122"/>
        <v>41801.711550925924</v>
      </c>
      <c r="S3968" s="15">
        <f t="shared" si="123"/>
        <v>41844.124305555553</v>
      </c>
      <c r="T3968">
        <f>YEAR(Table1[[#This Row],[Date Created Conversion]])</f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8">
        <f>ROUND(Table1[[#This Row],[pledged]]/Table1[[#This Row],[goal]],2)</f>
        <v>0.24</v>
      </c>
      <c r="Q3969" s="10">
        <f>IFERROR(Table1[[#This Row],[pledged]]/Table1[[#This Row],[backers_count]],0)</f>
        <v>41</v>
      </c>
      <c r="R3969" s="15">
        <f t="shared" si="122"/>
        <v>42770.290590277778</v>
      </c>
      <c r="S3969" s="15">
        <f t="shared" si="123"/>
        <v>42800.290590277778</v>
      </c>
      <c r="T3969">
        <f>YEAR(Table1[[#This Row],[Date Created Conversion]])</f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8">
        <f>ROUND(Table1[[#This Row],[pledged]]/Table1[[#This Row],[goal]],2)</f>
        <v>0.11</v>
      </c>
      <c r="Q3970" s="10">
        <f>IFERROR(Table1[[#This Row],[pledged]]/Table1[[#This Row],[backers_count]],0)</f>
        <v>47.909090909090907</v>
      </c>
      <c r="R3970" s="15">
        <f t="shared" ref="R3970:R4033" si="124">(((J3970/60)/60)/24)+DATE(1970,1,1)</f>
        <v>42452.815659722226</v>
      </c>
      <c r="S3970" s="15">
        <f t="shared" ref="S3970:S4033" si="125">(((I3970/60)/60)/24)+DATE(1970,1,1)</f>
        <v>42512.815659722226</v>
      </c>
      <c r="T3970">
        <f>YEAR(Table1[[#This Row],[Date Created Conversion]])</f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8">
        <f>ROUND(Table1[[#This Row],[pledged]]/Table1[[#This Row],[goal]],2)</f>
        <v>7.0000000000000007E-2</v>
      </c>
      <c r="Q3971" s="10">
        <f>IFERROR(Table1[[#This Row],[pledged]]/Table1[[#This Row],[backers_count]],0)</f>
        <v>35.166666666666664</v>
      </c>
      <c r="R3971" s="15">
        <f t="shared" si="124"/>
        <v>42601.854699074072</v>
      </c>
      <c r="S3971" s="15">
        <f t="shared" si="125"/>
        <v>42611.163194444445</v>
      </c>
      <c r="T3971">
        <f>YEAR(Table1[[#This Row],[Date Created Conversion]])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8">
        <f>ROUND(Table1[[#This Row],[pledged]]/Table1[[#This Row],[goal]],2)</f>
        <v>0</v>
      </c>
      <c r="Q3972" s="10">
        <f>IFERROR(Table1[[#This Row],[pledged]]/Table1[[#This Row],[backers_count]],0)</f>
        <v>5.5</v>
      </c>
      <c r="R3972" s="15">
        <f t="shared" si="124"/>
        <v>42447.863553240735</v>
      </c>
      <c r="S3972" s="15">
        <f t="shared" si="125"/>
        <v>42477.863553240735</v>
      </c>
      <c r="T3972">
        <f>YEAR(Table1[[#This Row],[Date Created Conversion]])</f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8">
        <f>ROUND(Table1[[#This Row],[pledged]]/Table1[[#This Row],[goal]],2)</f>
        <v>0.01</v>
      </c>
      <c r="Q3973" s="10">
        <f>IFERROR(Table1[[#This Row],[pledged]]/Table1[[#This Row],[backers_count]],0)</f>
        <v>22.666666666666668</v>
      </c>
      <c r="R3973" s="15">
        <f t="shared" si="124"/>
        <v>41811.536180555559</v>
      </c>
      <c r="S3973" s="15">
        <f t="shared" si="125"/>
        <v>41841.536180555559</v>
      </c>
      <c r="T3973">
        <f>YEAR(Table1[[#This Row],[Date Created Conversion]])</f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8">
        <f>ROUND(Table1[[#This Row],[pledged]]/Table1[[#This Row],[goal]],2)</f>
        <v>0.21</v>
      </c>
      <c r="Q3974" s="10">
        <f>IFERROR(Table1[[#This Row],[pledged]]/Table1[[#This Row],[backers_count]],0)</f>
        <v>26.375</v>
      </c>
      <c r="R3974" s="15">
        <f t="shared" si="124"/>
        <v>41981.067523148144</v>
      </c>
      <c r="S3974" s="15">
        <f t="shared" si="125"/>
        <v>42041.067523148144</v>
      </c>
      <c r="T3974">
        <f>YEAR(Table1[[#This Row],[Date Created Conversion]])</f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8">
        <f>ROUND(Table1[[#This Row],[pledged]]/Table1[[#This Row],[goal]],2)</f>
        <v>0.78</v>
      </c>
      <c r="Q3975" s="10">
        <f>IFERROR(Table1[[#This Row],[pledged]]/Table1[[#This Row],[backers_count]],0)</f>
        <v>105.54054054054055</v>
      </c>
      <c r="R3975" s="15">
        <f t="shared" si="124"/>
        <v>42469.68414351852</v>
      </c>
      <c r="S3975" s="15">
        <f t="shared" si="125"/>
        <v>42499.166666666672</v>
      </c>
      <c r="T3975">
        <f>YEAR(Table1[[#This Row],[Date Created Conversion]])</f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8">
        <f>ROUND(Table1[[#This Row],[pledged]]/Table1[[#This Row],[goal]],2)</f>
        <v>0.32</v>
      </c>
      <c r="Q3976" s="10">
        <f>IFERROR(Table1[[#This Row],[pledged]]/Table1[[#This Row],[backers_count]],0)</f>
        <v>29.09090909090909</v>
      </c>
      <c r="R3976" s="15">
        <f t="shared" si="124"/>
        <v>42493.546851851846</v>
      </c>
      <c r="S3976" s="15">
        <f t="shared" si="125"/>
        <v>42523.546851851846</v>
      </c>
      <c r="T3976">
        <f>YEAR(Table1[[#This Row],[Date Created Conversion]])</f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8">
        <f>ROUND(Table1[[#This Row],[pledged]]/Table1[[#This Row],[goal]],2)</f>
        <v>0</v>
      </c>
      <c r="Q3977" s="10">
        <f>IFERROR(Table1[[#This Row],[pledged]]/Table1[[#This Row],[backers_count]],0)</f>
        <v>0</v>
      </c>
      <c r="R3977" s="15">
        <f t="shared" si="124"/>
        <v>42534.866875</v>
      </c>
      <c r="S3977" s="15">
        <f t="shared" si="125"/>
        <v>42564.866875</v>
      </c>
      <c r="T3977">
        <f>YEAR(Table1[[#This Row],[Date Created Conversion]])</f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8">
        <f>ROUND(Table1[[#This Row],[pledged]]/Table1[[#This Row],[goal]],2)</f>
        <v>0.48</v>
      </c>
      <c r="Q3978" s="10">
        <f>IFERROR(Table1[[#This Row],[pledged]]/Table1[[#This Row],[backers_count]],0)</f>
        <v>62</v>
      </c>
      <c r="R3978" s="15">
        <f t="shared" si="124"/>
        <v>41830.858344907407</v>
      </c>
      <c r="S3978" s="15">
        <f t="shared" si="125"/>
        <v>41852.291666666664</v>
      </c>
      <c r="T3978">
        <f>YEAR(Table1[[#This Row],[Date Created Conversion]])</f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8">
        <f>ROUND(Table1[[#This Row],[pledged]]/Table1[[#This Row],[goal]],2)</f>
        <v>0.01</v>
      </c>
      <c r="Q3979" s="10">
        <f>IFERROR(Table1[[#This Row],[pledged]]/Table1[[#This Row],[backers_count]],0)</f>
        <v>217.5</v>
      </c>
      <c r="R3979" s="15">
        <f t="shared" si="124"/>
        <v>42543.788564814815</v>
      </c>
      <c r="S3979" s="15">
        <f t="shared" si="125"/>
        <v>42573.788564814815</v>
      </c>
      <c r="T3979">
        <f>YEAR(Table1[[#This Row],[Date Created Conversion]])</f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8">
        <f>ROUND(Table1[[#This Row],[pledged]]/Table1[[#This Row],[goal]],2)</f>
        <v>0.11</v>
      </c>
      <c r="Q3980" s="10">
        <f>IFERROR(Table1[[#This Row],[pledged]]/Table1[[#This Row],[backers_count]],0)</f>
        <v>26.75</v>
      </c>
      <c r="R3980" s="15">
        <f t="shared" si="124"/>
        <v>41975.642974537041</v>
      </c>
      <c r="S3980" s="15">
        <f t="shared" si="125"/>
        <v>42035.642974537041</v>
      </c>
      <c r="T3980">
        <f>YEAR(Table1[[#This Row],[Date Created Conversion]])</f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8">
        <f>ROUND(Table1[[#This Row],[pledged]]/Table1[[#This Row],[goal]],2)</f>
        <v>0.02</v>
      </c>
      <c r="Q3981" s="10">
        <f>IFERROR(Table1[[#This Row],[pledged]]/Table1[[#This Row],[backers_count]],0)</f>
        <v>18.333333333333332</v>
      </c>
      <c r="R3981" s="15">
        <f t="shared" si="124"/>
        <v>42069.903437500005</v>
      </c>
      <c r="S3981" s="15">
        <f t="shared" si="125"/>
        <v>42092.833333333328</v>
      </c>
      <c r="T3981">
        <f>YEAR(Table1[[#This Row],[Date Created Conversion]])</f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8">
        <f>ROUND(Table1[[#This Row],[pledged]]/Table1[[#This Row],[goal]],2)</f>
        <v>0.18</v>
      </c>
      <c r="Q3982" s="10">
        <f>IFERROR(Table1[[#This Row],[pledged]]/Table1[[#This Row],[backers_count]],0)</f>
        <v>64.285714285714292</v>
      </c>
      <c r="R3982" s="15">
        <f t="shared" si="124"/>
        <v>41795.598923611113</v>
      </c>
      <c r="S3982" s="15">
        <f t="shared" si="125"/>
        <v>41825.598923611113</v>
      </c>
      <c r="T3982">
        <f>YEAR(Table1[[#This Row],[Date Created Conversion]])</f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8">
        <f>ROUND(Table1[[#This Row],[pledged]]/Table1[[#This Row],[goal]],2)</f>
        <v>0.04</v>
      </c>
      <c r="Q3983" s="10">
        <f>IFERROR(Table1[[#This Row],[pledged]]/Table1[[#This Row],[backers_count]],0)</f>
        <v>175</v>
      </c>
      <c r="R3983" s="15">
        <f t="shared" si="124"/>
        <v>42508.179965277777</v>
      </c>
      <c r="S3983" s="15">
        <f t="shared" si="125"/>
        <v>42568.179965277777</v>
      </c>
      <c r="T3983">
        <f>YEAR(Table1[[#This Row],[Date Created Conversion]])</f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8">
        <f>ROUND(Table1[[#This Row],[pledged]]/Table1[[#This Row],[goal]],2)</f>
        <v>0.2</v>
      </c>
      <c r="Q3984" s="10">
        <f>IFERROR(Table1[[#This Row],[pledged]]/Table1[[#This Row],[backers_count]],0)</f>
        <v>34</v>
      </c>
      <c r="R3984" s="15">
        <f t="shared" si="124"/>
        <v>42132.809953703705</v>
      </c>
      <c r="S3984" s="15">
        <f t="shared" si="125"/>
        <v>42192.809953703705</v>
      </c>
      <c r="T3984">
        <f>YEAR(Table1[[#This Row],[Date Created Conversion]])</f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8">
        <f>ROUND(Table1[[#This Row],[pledged]]/Table1[[#This Row],[goal]],2)</f>
        <v>0.35</v>
      </c>
      <c r="Q3985" s="10">
        <f>IFERROR(Table1[[#This Row],[pledged]]/Table1[[#This Row],[backers_count]],0)</f>
        <v>84.282608695652172</v>
      </c>
      <c r="R3985" s="15">
        <f t="shared" si="124"/>
        <v>41747.86986111111</v>
      </c>
      <c r="S3985" s="15">
        <f t="shared" si="125"/>
        <v>41779.290972222225</v>
      </c>
      <c r="T3985">
        <f>YEAR(Table1[[#This Row],[Date Created Conversion]])</f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8">
        <f>ROUND(Table1[[#This Row],[pledged]]/Table1[[#This Row],[goal]],2)</f>
        <v>0.06</v>
      </c>
      <c r="Q3986" s="10">
        <f>IFERROR(Table1[[#This Row],[pledged]]/Table1[[#This Row],[backers_count]],0)</f>
        <v>9.5</v>
      </c>
      <c r="R3986" s="15">
        <f t="shared" si="124"/>
        <v>41920.963472222218</v>
      </c>
      <c r="S3986" s="15">
        <f t="shared" si="125"/>
        <v>41951</v>
      </c>
      <c r="T3986">
        <f>YEAR(Table1[[#This Row],[Date Created Conversion]])</f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8">
        <f>ROUND(Table1[[#This Row],[pledged]]/Table1[[#This Row],[goal]],2)</f>
        <v>0.32</v>
      </c>
      <c r="Q3987" s="10">
        <f>IFERROR(Table1[[#This Row],[pledged]]/Table1[[#This Row],[backers_count]],0)</f>
        <v>33.736842105263158</v>
      </c>
      <c r="R3987" s="15">
        <f t="shared" si="124"/>
        <v>42399.707407407404</v>
      </c>
      <c r="S3987" s="15">
        <f t="shared" si="125"/>
        <v>42420.878472222219</v>
      </c>
      <c r="T3987">
        <f>YEAR(Table1[[#This Row],[Date Created Conversion]])</f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8">
        <f>ROUND(Table1[[#This Row],[pledged]]/Table1[[#This Row],[goal]],2)</f>
        <v>0.1</v>
      </c>
      <c r="Q3988" s="10">
        <f>IFERROR(Table1[[#This Row],[pledged]]/Table1[[#This Row],[backers_count]],0)</f>
        <v>37.53846153846154</v>
      </c>
      <c r="R3988" s="15">
        <f t="shared" si="124"/>
        <v>42467.548541666663</v>
      </c>
      <c r="S3988" s="15">
        <f t="shared" si="125"/>
        <v>42496.544444444444</v>
      </c>
      <c r="T3988">
        <f>YEAR(Table1[[#This Row],[Date Created Conversion]])</f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8">
        <f>ROUND(Table1[[#This Row],[pledged]]/Table1[[#This Row],[goal]],2)</f>
        <v>0.38</v>
      </c>
      <c r="Q3989" s="10">
        <f>IFERROR(Table1[[#This Row],[pledged]]/Table1[[#This Row],[backers_count]],0)</f>
        <v>11.615384615384615</v>
      </c>
      <c r="R3989" s="15">
        <f t="shared" si="124"/>
        <v>41765.92465277778</v>
      </c>
      <c r="S3989" s="15">
        <f t="shared" si="125"/>
        <v>41775.92465277778</v>
      </c>
      <c r="T3989">
        <f>YEAR(Table1[[#This Row],[Date Created Conversion]])</f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8">
        <f>ROUND(Table1[[#This Row],[pledged]]/Table1[[#This Row],[goal]],2)</f>
        <v>0.02</v>
      </c>
      <c r="Q3990" s="10">
        <f>IFERROR(Table1[[#This Row],[pledged]]/Table1[[#This Row],[backers_count]],0)</f>
        <v>8</v>
      </c>
      <c r="R3990" s="15">
        <f t="shared" si="124"/>
        <v>42230.08116898148</v>
      </c>
      <c r="S3990" s="15">
        <f t="shared" si="125"/>
        <v>42245.08116898148</v>
      </c>
      <c r="T3990">
        <f>YEAR(Table1[[#This Row],[Date Created Conversion]])</f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8">
        <f>ROUND(Table1[[#This Row],[pledged]]/Table1[[#This Row],[goal]],2)</f>
        <v>0</v>
      </c>
      <c r="Q3991" s="10">
        <f>IFERROR(Table1[[#This Row],[pledged]]/Table1[[#This Row],[backers_count]],0)</f>
        <v>0</v>
      </c>
      <c r="R3991" s="15">
        <f t="shared" si="124"/>
        <v>42286.749780092592</v>
      </c>
      <c r="S3991" s="15">
        <f t="shared" si="125"/>
        <v>42316.791446759264</v>
      </c>
      <c r="T3991">
        <f>YEAR(Table1[[#This Row],[Date Created Conversion]])</f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8">
        <f>ROUND(Table1[[#This Row],[pledged]]/Table1[[#This Row],[goal]],2)</f>
        <v>0.04</v>
      </c>
      <c r="Q3992" s="10">
        <f>IFERROR(Table1[[#This Row],[pledged]]/Table1[[#This Row],[backers_count]],0)</f>
        <v>23</v>
      </c>
      <c r="R3992" s="15">
        <f t="shared" si="124"/>
        <v>42401.672372685185</v>
      </c>
      <c r="S3992" s="15">
        <f t="shared" si="125"/>
        <v>42431.672372685185</v>
      </c>
      <c r="T3992">
        <f>YEAR(Table1[[#This Row],[Date Created Conversion]])</f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8">
        <f>ROUND(Table1[[#This Row],[pledged]]/Table1[[#This Row],[goal]],2)</f>
        <v>0.2</v>
      </c>
      <c r="Q3993" s="10">
        <f>IFERROR(Table1[[#This Row],[pledged]]/Table1[[#This Row],[backers_count]],0)</f>
        <v>100</v>
      </c>
      <c r="R3993" s="15">
        <f t="shared" si="124"/>
        <v>42125.644467592589</v>
      </c>
      <c r="S3993" s="15">
        <f t="shared" si="125"/>
        <v>42155.644467592589</v>
      </c>
      <c r="T3993">
        <f>YEAR(Table1[[#This Row],[Date Created Conversion]])</f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8">
        <f>ROUND(Table1[[#This Row],[pledged]]/Table1[[#This Row],[goal]],2)</f>
        <v>0.05</v>
      </c>
      <c r="Q3994" s="10">
        <f>IFERROR(Table1[[#This Row],[pledged]]/Table1[[#This Row],[backers_count]],0)</f>
        <v>60.111111111111114</v>
      </c>
      <c r="R3994" s="15">
        <f t="shared" si="124"/>
        <v>42289.94049768518</v>
      </c>
      <c r="S3994" s="15">
        <f t="shared" si="125"/>
        <v>42349.982164351852</v>
      </c>
      <c r="T3994">
        <f>YEAR(Table1[[#This Row],[Date Created Conversion]])</f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8">
        <f>ROUND(Table1[[#This Row],[pledged]]/Table1[[#This Row],[goal]],2)</f>
        <v>0</v>
      </c>
      <c r="Q3995" s="10">
        <f>IFERROR(Table1[[#This Row],[pledged]]/Table1[[#This Row],[backers_count]],0)</f>
        <v>3</v>
      </c>
      <c r="R3995" s="15">
        <f t="shared" si="124"/>
        <v>42107.864722222221</v>
      </c>
      <c r="S3995" s="15">
        <f t="shared" si="125"/>
        <v>42137.864722222221</v>
      </c>
      <c r="T3995">
        <f>YEAR(Table1[[#This Row],[Date Created Conversion]])</f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8">
        <f>ROUND(Table1[[#This Row],[pledged]]/Table1[[#This Row],[goal]],2)</f>
        <v>0</v>
      </c>
      <c r="Q3996" s="10">
        <f>IFERROR(Table1[[#This Row],[pledged]]/Table1[[#This Row],[backers_count]],0)</f>
        <v>5</v>
      </c>
      <c r="R3996" s="15">
        <f t="shared" si="124"/>
        <v>41809.389930555553</v>
      </c>
      <c r="S3996" s="15">
        <f t="shared" si="125"/>
        <v>41839.389930555553</v>
      </c>
      <c r="T3996">
        <f>YEAR(Table1[[#This Row],[Date Created Conversion]])</f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8">
        <f>ROUND(Table1[[#This Row],[pledged]]/Table1[[#This Row],[goal]],2)</f>
        <v>0.35</v>
      </c>
      <c r="Q3997" s="10">
        <f>IFERROR(Table1[[#This Row],[pledged]]/Table1[[#This Row],[backers_count]],0)</f>
        <v>17.5</v>
      </c>
      <c r="R3997" s="15">
        <f t="shared" si="124"/>
        <v>42019.683761574073</v>
      </c>
      <c r="S3997" s="15">
        <f t="shared" si="125"/>
        <v>42049.477083333331</v>
      </c>
      <c r="T3997">
        <f>YEAR(Table1[[#This Row],[Date Created Conversion]])</f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8">
        <f>ROUND(Table1[[#This Row],[pledged]]/Table1[[#This Row],[goal]],2)</f>
        <v>0.17</v>
      </c>
      <c r="Q3998" s="10">
        <f>IFERROR(Table1[[#This Row],[pledged]]/Table1[[#This Row],[backers_count]],0)</f>
        <v>29.235294117647058</v>
      </c>
      <c r="R3998" s="15">
        <f t="shared" si="124"/>
        <v>41950.26694444444</v>
      </c>
      <c r="S3998" s="15">
        <f t="shared" si="125"/>
        <v>41963.669444444444</v>
      </c>
      <c r="T3998">
        <f>YEAR(Table1[[#This Row],[Date Created Conversion]])</f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8">
        <f>ROUND(Table1[[#This Row],[pledged]]/Table1[[#This Row],[goal]],2)</f>
        <v>0</v>
      </c>
      <c r="Q3999" s="10">
        <f>IFERROR(Table1[[#This Row],[pledged]]/Table1[[#This Row],[backers_count]],0)</f>
        <v>0</v>
      </c>
      <c r="R3999" s="15">
        <f t="shared" si="124"/>
        <v>42069.391446759255</v>
      </c>
      <c r="S3999" s="15">
        <f t="shared" si="125"/>
        <v>42099.349780092598</v>
      </c>
      <c r="T3999">
        <f>YEAR(Table1[[#This Row],[Date Created Conversion]])</f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8">
        <f>ROUND(Table1[[#This Row],[pledged]]/Table1[[#This Row],[goal]],2)</f>
        <v>0.56999999999999995</v>
      </c>
      <c r="Q4000" s="10">
        <f>IFERROR(Table1[[#This Row],[pledged]]/Table1[[#This Row],[backers_count]],0)</f>
        <v>59.583333333333336</v>
      </c>
      <c r="R4000" s="15">
        <f t="shared" si="124"/>
        <v>42061.963263888887</v>
      </c>
      <c r="S4000" s="15">
        <f t="shared" si="125"/>
        <v>42091.921597222223</v>
      </c>
      <c r="T4000">
        <f>YEAR(Table1[[#This Row],[Date Created Conversion]])</f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8">
        <f>ROUND(Table1[[#This Row],[pledged]]/Table1[[#This Row],[goal]],2)</f>
        <v>0.17</v>
      </c>
      <c r="Q4001" s="10">
        <f>IFERROR(Table1[[#This Row],[pledged]]/Table1[[#This Row],[backers_count]],0)</f>
        <v>82.571428571428569</v>
      </c>
      <c r="R4001" s="15">
        <f t="shared" si="124"/>
        <v>41842.828680555554</v>
      </c>
      <c r="S4001" s="15">
        <f t="shared" si="125"/>
        <v>41882.827650462961</v>
      </c>
      <c r="T4001">
        <f>YEAR(Table1[[#This Row],[Date Created Conversion]])</f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8">
        <f>ROUND(Table1[[#This Row],[pledged]]/Table1[[#This Row],[goal]],2)</f>
        <v>0</v>
      </c>
      <c r="Q4002" s="10">
        <f>IFERROR(Table1[[#This Row],[pledged]]/Table1[[#This Row],[backers_count]],0)</f>
        <v>10</v>
      </c>
      <c r="R4002" s="15">
        <f t="shared" si="124"/>
        <v>42437.64534722222</v>
      </c>
      <c r="S4002" s="15">
        <f t="shared" si="125"/>
        <v>42497.603680555556</v>
      </c>
      <c r="T4002">
        <f>YEAR(Table1[[#This Row],[Date Created Conversion]])</f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8">
        <f>ROUND(Table1[[#This Row],[pledged]]/Table1[[#This Row],[goal]],2)</f>
        <v>0.38</v>
      </c>
      <c r="Q4003" s="10">
        <f>IFERROR(Table1[[#This Row],[pledged]]/Table1[[#This Row],[backers_count]],0)</f>
        <v>32.357142857142854</v>
      </c>
      <c r="R4003" s="15">
        <f t="shared" si="124"/>
        <v>42775.964212962965</v>
      </c>
      <c r="S4003" s="15">
        <f t="shared" si="125"/>
        <v>42795.791666666672</v>
      </c>
      <c r="T4003">
        <f>YEAR(Table1[[#This Row],[Date Created Conversion]])</f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8">
        <f>ROUND(Table1[[#This Row],[pledged]]/Table1[[#This Row],[goal]],2)</f>
        <v>0.02</v>
      </c>
      <c r="Q4004" s="10">
        <f>IFERROR(Table1[[#This Row],[pledged]]/Table1[[#This Row],[backers_count]],0)</f>
        <v>5.75</v>
      </c>
      <c r="R4004" s="15">
        <f t="shared" si="124"/>
        <v>41879.043530092589</v>
      </c>
      <c r="S4004" s="15">
        <f t="shared" si="125"/>
        <v>41909.043530092589</v>
      </c>
      <c r="T4004">
        <f>YEAR(Table1[[#This Row],[Date Created Conversion]])</f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8">
        <f>ROUND(Table1[[#This Row],[pledged]]/Table1[[#This Row],[goal]],2)</f>
        <v>0.1</v>
      </c>
      <c r="Q4005" s="10">
        <f>IFERROR(Table1[[#This Row],[pledged]]/Table1[[#This Row],[backers_count]],0)</f>
        <v>100.5</v>
      </c>
      <c r="R4005" s="15">
        <f t="shared" si="124"/>
        <v>42020.587349537032</v>
      </c>
      <c r="S4005" s="15">
        <f t="shared" si="125"/>
        <v>42050.587349537032</v>
      </c>
      <c r="T4005">
        <f>YEAR(Table1[[#This Row],[Date Created Conversion]])</f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8">
        <f>ROUND(Table1[[#This Row],[pledged]]/Table1[[#This Row],[goal]],2)</f>
        <v>0</v>
      </c>
      <c r="Q4006" s="10">
        <f>IFERROR(Table1[[#This Row],[pledged]]/Table1[[#This Row],[backers_count]],0)</f>
        <v>1</v>
      </c>
      <c r="R4006" s="15">
        <f t="shared" si="124"/>
        <v>41890.16269675926</v>
      </c>
      <c r="S4006" s="15">
        <f t="shared" si="125"/>
        <v>41920.16269675926</v>
      </c>
      <c r="T4006">
        <f>YEAR(Table1[[#This Row],[Date Created Conversion]])</f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8">
        <f>ROUND(Table1[[#This Row],[pledged]]/Table1[[#This Row],[goal]],2)</f>
        <v>0.01</v>
      </c>
      <c r="Q4007" s="10">
        <f>IFERROR(Table1[[#This Row],[pledged]]/Table1[[#This Row],[backers_count]],0)</f>
        <v>20</v>
      </c>
      <c r="R4007" s="15">
        <f t="shared" si="124"/>
        <v>41872.807696759257</v>
      </c>
      <c r="S4007" s="15">
        <f t="shared" si="125"/>
        <v>41932.807696759257</v>
      </c>
      <c r="T4007">
        <f>YEAR(Table1[[#This Row],[Date Created Conversion]])</f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8">
        <f>ROUND(Table1[[#This Row],[pledged]]/Table1[[#This Row],[goal]],2)</f>
        <v>0</v>
      </c>
      <c r="Q4008" s="10">
        <f>IFERROR(Table1[[#This Row],[pledged]]/Table1[[#This Row],[backers_count]],0)</f>
        <v>2</v>
      </c>
      <c r="R4008" s="15">
        <f t="shared" si="124"/>
        <v>42391.772997685184</v>
      </c>
      <c r="S4008" s="15">
        <f t="shared" si="125"/>
        <v>42416.772997685184</v>
      </c>
      <c r="T4008">
        <f>YEAR(Table1[[#This Row],[Date Created Conversion]])</f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8">
        <f>ROUND(Table1[[#This Row],[pledged]]/Table1[[#This Row],[goal]],2)</f>
        <v>0</v>
      </c>
      <c r="Q4009" s="10">
        <f>IFERROR(Table1[[#This Row],[pledged]]/Table1[[#This Row],[backers_count]],0)</f>
        <v>5</v>
      </c>
      <c r="R4009" s="15">
        <f t="shared" si="124"/>
        <v>41848.772928240738</v>
      </c>
      <c r="S4009" s="15">
        <f t="shared" si="125"/>
        <v>41877.686111111114</v>
      </c>
      <c r="T4009">
        <f>YEAR(Table1[[#This Row],[Date Created Conversion]])</f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8">
        <f>ROUND(Table1[[#This Row],[pledged]]/Table1[[#This Row],[goal]],2)</f>
        <v>0.06</v>
      </c>
      <c r="Q4010" s="10">
        <f>IFERROR(Table1[[#This Row],[pledged]]/Table1[[#This Row],[backers_count]],0)</f>
        <v>15</v>
      </c>
      <c r="R4010" s="15">
        <f t="shared" si="124"/>
        <v>42177.964201388888</v>
      </c>
      <c r="S4010" s="15">
        <f t="shared" si="125"/>
        <v>42207.964201388888</v>
      </c>
      <c r="T4010">
        <f>YEAR(Table1[[#This Row],[Date Created Conversion]])</f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8">
        <f>ROUND(Table1[[#This Row],[pledged]]/Table1[[#This Row],[goal]],2)</f>
        <v>0.04</v>
      </c>
      <c r="Q4011" s="10">
        <f>IFERROR(Table1[[#This Row],[pledged]]/Table1[[#This Row],[backers_count]],0)</f>
        <v>25</v>
      </c>
      <c r="R4011" s="15">
        <f t="shared" si="124"/>
        <v>41851.700925925928</v>
      </c>
      <c r="S4011" s="15">
        <f t="shared" si="125"/>
        <v>41891.700925925928</v>
      </c>
      <c r="T4011">
        <f>YEAR(Table1[[#This Row],[Date Created Conversion]])</f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8">
        <f>ROUND(Table1[[#This Row],[pledged]]/Table1[[#This Row],[goal]],2)</f>
        <v>0.24</v>
      </c>
      <c r="Q4012" s="10">
        <f>IFERROR(Table1[[#This Row],[pledged]]/Table1[[#This Row],[backers_count]],0)</f>
        <v>45.842105263157897</v>
      </c>
      <c r="R4012" s="15">
        <f t="shared" si="124"/>
        <v>41921.770439814813</v>
      </c>
      <c r="S4012" s="15">
        <f t="shared" si="125"/>
        <v>41938.770439814813</v>
      </c>
      <c r="T4012">
        <f>YEAR(Table1[[#This Row],[Date Created Conversion]])</f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8">
        <f>ROUND(Table1[[#This Row],[pledged]]/Table1[[#This Row],[goal]],2)</f>
        <v>0.08</v>
      </c>
      <c r="Q4013" s="10">
        <f>IFERROR(Table1[[#This Row],[pledged]]/Table1[[#This Row],[backers_count]],0)</f>
        <v>4.75</v>
      </c>
      <c r="R4013" s="15">
        <f t="shared" si="124"/>
        <v>42002.54488425926</v>
      </c>
      <c r="S4013" s="15">
        <f t="shared" si="125"/>
        <v>42032.54488425926</v>
      </c>
      <c r="T4013">
        <f>YEAR(Table1[[#This Row],[Date Created Conversion]])</f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8">
        <f>ROUND(Table1[[#This Row],[pledged]]/Table1[[#This Row],[goal]],2)</f>
        <v>0</v>
      </c>
      <c r="Q4014" s="10">
        <f>IFERROR(Table1[[#This Row],[pledged]]/Table1[[#This Row],[backers_count]],0)</f>
        <v>0</v>
      </c>
      <c r="R4014" s="15">
        <f t="shared" si="124"/>
        <v>42096.544548611113</v>
      </c>
      <c r="S4014" s="15">
        <f t="shared" si="125"/>
        <v>42126.544548611113</v>
      </c>
      <c r="T4014">
        <f>YEAR(Table1[[#This Row],[Date Created Conversion]])</f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8">
        <f>ROUND(Table1[[#This Row],[pledged]]/Table1[[#This Row],[goal]],2)</f>
        <v>0.01</v>
      </c>
      <c r="Q4015" s="10">
        <f>IFERROR(Table1[[#This Row],[pledged]]/Table1[[#This Row],[backers_count]],0)</f>
        <v>13</v>
      </c>
      <c r="R4015" s="15">
        <f t="shared" si="124"/>
        <v>42021.301192129627</v>
      </c>
      <c r="S4015" s="15">
        <f t="shared" si="125"/>
        <v>42051.301192129627</v>
      </c>
      <c r="T4015">
        <f>YEAR(Table1[[#This Row],[Date Created Conversion]])</f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8">
        <f>ROUND(Table1[[#This Row],[pledged]]/Table1[[#This Row],[goal]],2)</f>
        <v>0</v>
      </c>
      <c r="Q4016" s="10">
        <f>IFERROR(Table1[[#This Row],[pledged]]/Table1[[#This Row],[backers_count]],0)</f>
        <v>0</v>
      </c>
      <c r="R4016" s="15">
        <f t="shared" si="124"/>
        <v>42419.246168981481</v>
      </c>
      <c r="S4016" s="15">
        <f t="shared" si="125"/>
        <v>42434.246168981481</v>
      </c>
      <c r="T4016">
        <f>YEAR(Table1[[#This Row],[Date Created Conversion]])</f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8">
        <f>ROUND(Table1[[#This Row],[pledged]]/Table1[[#This Row],[goal]],2)</f>
        <v>0</v>
      </c>
      <c r="Q4017" s="10">
        <f>IFERROR(Table1[[#This Row],[pledged]]/Table1[[#This Row],[backers_count]],0)</f>
        <v>1</v>
      </c>
      <c r="R4017" s="15">
        <f t="shared" si="124"/>
        <v>42174.780821759254</v>
      </c>
      <c r="S4017" s="15">
        <f t="shared" si="125"/>
        <v>42204.780821759254</v>
      </c>
      <c r="T4017">
        <f>YEAR(Table1[[#This Row],[Date Created Conversion]])</f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8">
        <f>ROUND(Table1[[#This Row],[pledged]]/Table1[[#This Row],[goal]],2)</f>
        <v>0.14000000000000001</v>
      </c>
      <c r="Q4018" s="10">
        <f>IFERROR(Table1[[#This Row],[pledged]]/Table1[[#This Row],[backers_count]],0)</f>
        <v>10</v>
      </c>
      <c r="R4018" s="15">
        <f t="shared" si="124"/>
        <v>41869.872685185182</v>
      </c>
      <c r="S4018" s="15">
        <f t="shared" si="125"/>
        <v>41899.872685185182</v>
      </c>
      <c r="T4018">
        <f>YEAR(Table1[[#This Row],[Date Created Conversion]])</f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8">
        <f>ROUND(Table1[[#This Row],[pledged]]/Table1[[#This Row],[goal]],2)</f>
        <v>0.01</v>
      </c>
      <c r="Q4019" s="10">
        <f>IFERROR(Table1[[#This Row],[pledged]]/Table1[[#This Row],[backers_count]],0)</f>
        <v>52.5</v>
      </c>
      <c r="R4019" s="15">
        <f t="shared" si="124"/>
        <v>41856.672152777777</v>
      </c>
      <c r="S4019" s="15">
        <f t="shared" si="125"/>
        <v>41886.672152777777</v>
      </c>
      <c r="T4019">
        <f>YEAR(Table1[[#This Row],[Date Created Conversion]])</f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8">
        <f>ROUND(Table1[[#This Row],[pledged]]/Table1[[#This Row],[goal]],2)</f>
        <v>0.09</v>
      </c>
      <c r="Q4020" s="10">
        <f>IFERROR(Table1[[#This Row],[pledged]]/Table1[[#This Row],[backers_count]],0)</f>
        <v>32.5</v>
      </c>
      <c r="R4020" s="15">
        <f t="shared" si="124"/>
        <v>42620.91097222222</v>
      </c>
      <c r="S4020" s="15">
        <f t="shared" si="125"/>
        <v>42650.91097222222</v>
      </c>
      <c r="T4020">
        <f>YEAR(Table1[[#This Row],[Date Created Conversion]])</f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8">
        <f>ROUND(Table1[[#This Row],[pledged]]/Table1[[#This Row],[goal]],2)</f>
        <v>0.01</v>
      </c>
      <c r="Q4021" s="10">
        <f>IFERROR(Table1[[#This Row],[pledged]]/Table1[[#This Row],[backers_count]],0)</f>
        <v>7.25</v>
      </c>
      <c r="R4021" s="15">
        <f t="shared" si="124"/>
        <v>42417.675879629634</v>
      </c>
      <c r="S4021" s="15">
        <f t="shared" si="125"/>
        <v>42475.686111111107</v>
      </c>
      <c r="T4021">
        <f>YEAR(Table1[[#This Row],[Date Created Conversion]])</f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8">
        <f>ROUND(Table1[[#This Row],[pledged]]/Table1[[#This Row],[goal]],2)</f>
        <v>0.17</v>
      </c>
      <c r="Q4022" s="10">
        <f>IFERROR(Table1[[#This Row],[pledged]]/Table1[[#This Row],[backers_count]],0)</f>
        <v>33.333333333333336</v>
      </c>
      <c r="R4022" s="15">
        <f t="shared" si="124"/>
        <v>42057.190960648149</v>
      </c>
      <c r="S4022" s="15">
        <f t="shared" si="125"/>
        <v>42087.149293981478</v>
      </c>
      <c r="T4022">
        <f>YEAR(Table1[[#This Row],[Date Created Conversion]])</f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8">
        <f>ROUND(Table1[[#This Row],[pledged]]/Table1[[#This Row],[goal]],2)</f>
        <v>0.01</v>
      </c>
      <c r="Q4023" s="10">
        <f>IFERROR(Table1[[#This Row],[pledged]]/Table1[[#This Row],[backers_count]],0)</f>
        <v>62.5</v>
      </c>
      <c r="R4023" s="15">
        <f t="shared" si="124"/>
        <v>41878.911550925928</v>
      </c>
      <c r="S4023" s="15">
        <f t="shared" si="125"/>
        <v>41938.911550925928</v>
      </c>
      <c r="T4023">
        <f>YEAR(Table1[[#This Row],[Date Created Conversion]])</f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8">
        <f>ROUND(Table1[[#This Row],[pledged]]/Table1[[#This Row],[goal]],2)</f>
        <v>0.7</v>
      </c>
      <c r="Q4024" s="10">
        <f>IFERROR(Table1[[#This Row],[pledged]]/Table1[[#This Row],[backers_count]],0)</f>
        <v>63.558375634517766</v>
      </c>
      <c r="R4024" s="15">
        <f t="shared" si="124"/>
        <v>41990.584108796291</v>
      </c>
      <c r="S4024" s="15">
        <f t="shared" si="125"/>
        <v>42036.120833333334</v>
      </c>
      <c r="T4024">
        <f>YEAR(Table1[[#This Row],[Date Created Conversion]])</f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8">
        <f>ROUND(Table1[[#This Row],[pledged]]/Table1[[#This Row],[goal]],2)</f>
        <v>0</v>
      </c>
      <c r="Q4025" s="10">
        <f>IFERROR(Table1[[#This Row],[pledged]]/Table1[[#This Row],[backers_count]],0)</f>
        <v>0</v>
      </c>
      <c r="R4025" s="15">
        <f t="shared" si="124"/>
        <v>42408.999571759254</v>
      </c>
      <c r="S4025" s="15">
        <f t="shared" si="125"/>
        <v>42453.957905092597</v>
      </c>
      <c r="T4025">
        <f>YEAR(Table1[[#This Row],[Date Created Conversion]])</f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8">
        <f>ROUND(Table1[[#This Row],[pledged]]/Table1[[#This Row],[goal]],2)</f>
        <v>0.01</v>
      </c>
      <c r="Q4026" s="10">
        <f>IFERROR(Table1[[#This Row],[pledged]]/Table1[[#This Row],[backers_count]],0)</f>
        <v>10</v>
      </c>
      <c r="R4026" s="15">
        <f t="shared" si="124"/>
        <v>42217.670104166667</v>
      </c>
      <c r="S4026" s="15">
        <f t="shared" si="125"/>
        <v>42247.670104166667</v>
      </c>
      <c r="T4026">
        <f>YEAR(Table1[[#This Row],[Date Created Conversion]])</f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8">
        <f>ROUND(Table1[[#This Row],[pledged]]/Table1[[#This Row],[goal]],2)</f>
        <v>0.05</v>
      </c>
      <c r="Q4027" s="10">
        <f>IFERROR(Table1[[#This Row],[pledged]]/Table1[[#This Row],[backers_count]],0)</f>
        <v>62.5</v>
      </c>
      <c r="R4027" s="15">
        <f t="shared" si="124"/>
        <v>42151.237685185188</v>
      </c>
      <c r="S4027" s="15">
        <f t="shared" si="125"/>
        <v>42211.237685185188</v>
      </c>
      <c r="T4027">
        <f>YEAR(Table1[[#This Row],[Date Created Conversion]])</f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8">
        <f>ROUND(Table1[[#This Row],[pledged]]/Table1[[#This Row],[goal]],2)</f>
        <v>0</v>
      </c>
      <c r="Q4028" s="10">
        <f>IFERROR(Table1[[#This Row],[pledged]]/Table1[[#This Row],[backers_count]],0)</f>
        <v>0</v>
      </c>
      <c r="R4028" s="15">
        <f t="shared" si="124"/>
        <v>42282.655543981484</v>
      </c>
      <c r="S4028" s="15">
        <f t="shared" si="125"/>
        <v>42342.697210648148</v>
      </c>
      <c r="T4028">
        <f>YEAR(Table1[[#This Row],[Date Created Conversion]])</f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8">
        <f>ROUND(Table1[[#This Row],[pledged]]/Table1[[#This Row],[goal]],2)</f>
        <v>7.0000000000000007E-2</v>
      </c>
      <c r="Q4029" s="10">
        <f>IFERROR(Table1[[#This Row],[pledged]]/Table1[[#This Row],[backers_count]],0)</f>
        <v>30.714285714285715</v>
      </c>
      <c r="R4029" s="15">
        <f t="shared" si="124"/>
        <v>42768.97084490741</v>
      </c>
      <c r="S4029" s="15">
        <f t="shared" si="125"/>
        <v>42789.041666666672</v>
      </c>
      <c r="T4029">
        <f>YEAR(Table1[[#This Row],[Date Created Conversion]])</f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8">
        <f>ROUND(Table1[[#This Row],[pledged]]/Table1[[#This Row],[goal]],2)</f>
        <v>0.28000000000000003</v>
      </c>
      <c r="Q4030" s="10">
        <f>IFERROR(Table1[[#This Row],[pledged]]/Table1[[#This Row],[backers_count]],0)</f>
        <v>51</v>
      </c>
      <c r="R4030" s="15">
        <f t="shared" si="124"/>
        <v>41765.938657407409</v>
      </c>
      <c r="S4030" s="15">
        <f t="shared" si="125"/>
        <v>41795.938657407409</v>
      </c>
      <c r="T4030">
        <f>YEAR(Table1[[#This Row],[Date Created Conversion]])</f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8">
        <f>ROUND(Table1[[#This Row],[pledged]]/Table1[[#This Row],[goal]],2)</f>
        <v>0</v>
      </c>
      <c r="Q4031" s="10">
        <f>IFERROR(Table1[[#This Row],[pledged]]/Table1[[#This Row],[backers_count]],0)</f>
        <v>0</v>
      </c>
      <c r="R4031" s="15">
        <f t="shared" si="124"/>
        <v>42322.025115740747</v>
      </c>
      <c r="S4031" s="15">
        <f t="shared" si="125"/>
        <v>42352.025115740747</v>
      </c>
      <c r="T4031">
        <f>YEAR(Table1[[#This Row],[Date Created Conversion]])</f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8">
        <f>ROUND(Table1[[#This Row],[pledged]]/Table1[[#This Row],[goal]],2)</f>
        <v>0.16</v>
      </c>
      <c r="Q4032" s="10">
        <f>IFERROR(Table1[[#This Row],[pledged]]/Table1[[#This Row],[backers_count]],0)</f>
        <v>66.666666666666671</v>
      </c>
      <c r="R4032" s="15">
        <f t="shared" si="124"/>
        <v>42374.655081018514</v>
      </c>
      <c r="S4032" s="15">
        <f t="shared" si="125"/>
        <v>42403.784027777772</v>
      </c>
      <c r="T4032">
        <f>YEAR(Table1[[#This Row],[Date Created Conversion]])</f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8">
        <f>ROUND(Table1[[#This Row],[pledged]]/Table1[[#This Row],[goal]],2)</f>
        <v>0</v>
      </c>
      <c r="Q4033" s="10">
        <f>IFERROR(Table1[[#This Row],[pledged]]/Table1[[#This Row],[backers_count]],0)</f>
        <v>0</v>
      </c>
      <c r="R4033" s="15">
        <f t="shared" si="124"/>
        <v>41941.585231481484</v>
      </c>
      <c r="S4033" s="15">
        <f t="shared" si="125"/>
        <v>41991.626898148148</v>
      </c>
      <c r="T4033">
        <f>YEAR(Table1[[#This Row],[Date Created Conversion]])</f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8">
        <f>ROUND(Table1[[#This Row],[pledged]]/Table1[[#This Row],[goal]],2)</f>
        <v>7.0000000000000007E-2</v>
      </c>
      <c r="Q4034" s="10">
        <f>IFERROR(Table1[[#This Row],[pledged]]/Table1[[#This Row],[backers_count]],0)</f>
        <v>59</v>
      </c>
      <c r="R4034" s="15">
        <f t="shared" ref="R4034:R4097" si="126">(((J4034/60)/60)/24)+DATE(1970,1,1)</f>
        <v>42293.809212962966</v>
      </c>
      <c r="S4034" s="15">
        <f t="shared" ref="S4034:S4097" si="127">(((I4034/60)/60)/24)+DATE(1970,1,1)</f>
        <v>42353.85087962963</v>
      </c>
      <c r="T4034">
        <f>YEAR(Table1[[#This Row],[Date Created Conversion]])</f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8">
        <f>ROUND(Table1[[#This Row],[pledged]]/Table1[[#This Row],[goal]],2)</f>
        <v>0.26</v>
      </c>
      <c r="Q4035" s="10">
        <f>IFERROR(Table1[[#This Row],[pledged]]/Table1[[#This Row],[backers_count]],0)</f>
        <v>65.340319148936175</v>
      </c>
      <c r="R4035" s="15">
        <f t="shared" si="126"/>
        <v>42614.268796296295</v>
      </c>
      <c r="S4035" s="15">
        <f t="shared" si="127"/>
        <v>42645.375</v>
      </c>
      <c r="T4035">
        <f>YEAR(Table1[[#This Row],[Date Created Conversion]])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8">
        <f>ROUND(Table1[[#This Row],[pledged]]/Table1[[#This Row],[goal]],2)</f>
        <v>0.01</v>
      </c>
      <c r="Q4036" s="10">
        <f>IFERROR(Table1[[#This Row],[pledged]]/Table1[[#This Row],[backers_count]],0)</f>
        <v>100</v>
      </c>
      <c r="R4036" s="15">
        <f t="shared" si="126"/>
        <v>42067.947337962964</v>
      </c>
      <c r="S4036" s="15">
        <f t="shared" si="127"/>
        <v>42097.905671296292</v>
      </c>
      <c r="T4036">
        <f>YEAR(Table1[[#This Row],[Date Created Conversion]])</f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8">
        <f>ROUND(Table1[[#This Row],[pledged]]/Table1[[#This Row],[goal]],2)</f>
        <v>0.37</v>
      </c>
      <c r="Q4037" s="10">
        <f>IFERROR(Table1[[#This Row],[pledged]]/Table1[[#This Row],[backers_count]],0)</f>
        <v>147.4</v>
      </c>
      <c r="R4037" s="15">
        <f t="shared" si="126"/>
        <v>41903.882951388885</v>
      </c>
      <c r="S4037" s="15">
        <f t="shared" si="127"/>
        <v>41933.882951388885</v>
      </c>
      <c r="T4037">
        <f>YEAR(Table1[[#This Row],[Date Created Conversion]])</f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8">
        <f>ROUND(Table1[[#This Row],[pledged]]/Table1[[#This Row],[goal]],2)</f>
        <v>0.47</v>
      </c>
      <c r="Q4038" s="10">
        <f>IFERROR(Table1[[#This Row],[pledged]]/Table1[[#This Row],[backers_count]],0)</f>
        <v>166.05882352941177</v>
      </c>
      <c r="R4038" s="15">
        <f t="shared" si="126"/>
        <v>41804.937083333331</v>
      </c>
      <c r="S4038" s="15">
        <f t="shared" si="127"/>
        <v>41821.9375</v>
      </c>
      <c r="T4038">
        <f>YEAR(Table1[[#This Row],[Date Created Conversion]])</f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8">
        <f>ROUND(Table1[[#This Row],[pledged]]/Table1[[#This Row],[goal]],2)</f>
        <v>0.11</v>
      </c>
      <c r="Q4039" s="10">
        <f>IFERROR(Table1[[#This Row],[pledged]]/Table1[[#This Row],[backers_count]],0)</f>
        <v>40</v>
      </c>
      <c r="R4039" s="15">
        <f t="shared" si="126"/>
        <v>42497.070775462969</v>
      </c>
      <c r="S4039" s="15">
        <f t="shared" si="127"/>
        <v>42514.600694444445</v>
      </c>
      <c r="T4039">
        <f>YEAR(Table1[[#This Row],[Date Created Conversion]])</f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8">
        <f>ROUND(Table1[[#This Row],[pledged]]/Table1[[#This Row],[goal]],2)</f>
        <v>0.12</v>
      </c>
      <c r="Q4040" s="10">
        <f>IFERROR(Table1[[#This Row],[pledged]]/Table1[[#This Row],[backers_count]],0)</f>
        <v>75.25</v>
      </c>
      <c r="R4040" s="15">
        <f t="shared" si="126"/>
        <v>41869.798726851855</v>
      </c>
      <c r="S4040" s="15">
        <f t="shared" si="127"/>
        <v>41929.798726851855</v>
      </c>
      <c r="T4040">
        <f>YEAR(Table1[[#This Row],[Date Created Conversion]])</f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8">
        <f>ROUND(Table1[[#This Row],[pledged]]/Table1[[#This Row],[goal]],2)</f>
        <v>0.6</v>
      </c>
      <c r="Q4041" s="10">
        <f>IFERROR(Table1[[#This Row],[pledged]]/Table1[[#This Row],[backers_count]],0)</f>
        <v>60</v>
      </c>
      <c r="R4041" s="15">
        <f t="shared" si="126"/>
        <v>42305.670914351853</v>
      </c>
      <c r="S4041" s="15">
        <f t="shared" si="127"/>
        <v>42339.249305555553</v>
      </c>
      <c r="T4041">
        <f>YEAR(Table1[[#This Row],[Date Created Conversion]])</f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8">
        <f>ROUND(Table1[[#This Row],[pledged]]/Table1[[#This Row],[goal]],2)</f>
        <v>0.31</v>
      </c>
      <c r="Q4042" s="10">
        <f>IFERROR(Table1[[#This Row],[pledged]]/Table1[[#This Row],[backers_count]],0)</f>
        <v>1250</v>
      </c>
      <c r="R4042" s="15">
        <f t="shared" si="126"/>
        <v>42144.231527777782</v>
      </c>
      <c r="S4042" s="15">
        <f t="shared" si="127"/>
        <v>42203.125</v>
      </c>
      <c r="T4042">
        <f>YEAR(Table1[[#This Row],[Date Created Conversion]])</f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8">
        <f>ROUND(Table1[[#This Row],[pledged]]/Table1[[#This Row],[goal]],2)</f>
        <v>0</v>
      </c>
      <c r="Q4043" s="10">
        <f>IFERROR(Table1[[#This Row],[pledged]]/Table1[[#This Row],[backers_count]],0)</f>
        <v>10.5</v>
      </c>
      <c r="R4043" s="15">
        <f t="shared" si="126"/>
        <v>42559.474004629628</v>
      </c>
      <c r="S4043" s="15">
        <f t="shared" si="127"/>
        <v>42619.474004629628</v>
      </c>
      <c r="T4043">
        <f>YEAR(Table1[[#This Row],[Date Created Conversion]])</f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8">
        <f>ROUND(Table1[[#This Row],[pledged]]/Table1[[#This Row],[goal]],2)</f>
        <v>0</v>
      </c>
      <c r="Q4044" s="10">
        <f>IFERROR(Table1[[#This Row],[pledged]]/Table1[[#This Row],[backers_count]],0)</f>
        <v>7</v>
      </c>
      <c r="R4044" s="15">
        <f t="shared" si="126"/>
        <v>41995.084074074075</v>
      </c>
      <c r="S4044" s="15">
        <f t="shared" si="127"/>
        <v>42024.802777777775</v>
      </c>
      <c r="T4044">
        <f>YEAR(Table1[[#This Row],[Date Created Conversion]])</f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8">
        <f>ROUND(Table1[[#This Row],[pledged]]/Table1[[#This Row],[goal]],2)</f>
        <v>0</v>
      </c>
      <c r="Q4045" s="10">
        <f>IFERROR(Table1[[#This Row],[pledged]]/Table1[[#This Row],[backers_count]],0)</f>
        <v>0</v>
      </c>
      <c r="R4045" s="15">
        <f t="shared" si="126"/>
        <v>41948.957465277781</v>
      </c>
      <c r="S4045" s="15">
        <f t="shared" si="127"/>
        <v>41963.957465277781</v>
      </c>
      <c r="T4045">
        <f>YEAR(Table1[[#This Row],[Date Created Conversion]])</f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8">
        <f>ROUND(Table1[[#This Row],[pledged]]/Table1[[#This Row],[goal]],2)</f>
        <v>0.38</v>
      </c>
      <c r="Q4046" s="10">
        <f>IFERROR(Table1[[#This Row],[pledged]]/Table1[[#This Row],[backers_count]],0)</f>
        <v>56.25</v>
      </c>
      <c r="R4046" s="15">
        <f t="shared" si="126"/>
        <v>42074.219699074078</v>
      </c>
      <c r="S4046" s="15">
        <f t="shared" si="127"/>
        <v>42104.208333333328</v>
      </c>
      <c r="T4046">
        <f>YEAR(Table1[[#This Row],[Date Created Conversion]])</f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8">
        <f>ROUND(Table1[[#This Row],[pledged]]/Table1[[#This Row],[goal]],2)</f>
        <v>0</v>
      </c>
      <c r="Q4047" s="10">
        <f>IFERROR(Table1[[#This Row],[pledged]]/Table1[[#This Row],[backers_count]],0)</f>
        <v>1</v>
      </c>
      <c r="R4047" s="15">
        <f t="shared" si="126"/>
        <v>41842.201261574075</v>
      </c>
      <c r="S4047" s="15">
        <f t="shared" si="127"/>
        <v>41872.201261574075</v>
      </c>
      <c r="T4047">
        <f>YEAR(Table1[[#This Row],[Date Created Conversion]])</f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8">
        <f>ROUND(Table1[[#This Row],[pledged]]/Table1[[#This Row],[goal]],2)</f>
        <v>0.08</v>
      </c>
      <c r="Q4048" s="10">
        <f>IFERROR(Table1[[#This Row],[pledged]]/Table1[[#This Row],[backers_count]],0)</f>
        <v>38.333333333333336</v>
      </c>
      <c r="R4048" s="15">
        <f t="shared" si="126"/>
        <v>41904.650578703702</v>
      </c>
      <c r="S4048" s="15">
        <f t="shared" si="127"/>
        <v>41934.650578703702</v>
      </c>
      <c r="T4048">
        <f>YEAR(Table1[[#This Row],[Date Created Conversion]])</f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8">
        <f>ROUND(Table1[[#This Row],[pledged]]/Table1[[#This Row],[goal]],2)</f>
        <v>0.02</v>
      </c>
      <c r="Q4049" s="10">
        <f>IFERROR(Table1[[#This Row],[pledged]]/Table1[[#This Row],[backers_count]],0)</f>
        <v>27.5</v>
      </c>
      <c r="R4049" s="15">
        <f t="shared" si="126"/>
        <v>41991.022488425922</v>
      </c>
      <c r="S4049" s="15">
        <f t="shared" si="127"/>
        <v>42015.041666666672</v>
      </c>
      <c r="T4049">
        <f>YEAR(Table1[[#This Row],[Date Created Conversion]])</f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8">
        <f>ROUND(Table1[[#This Row],[pledged]]/Table1[[#This Row],[goal]],2)</f>
        <v>0.18</v>
      </c>
      <c r="Q4050" s="10">
        <f>IFERROR(Table1[[#This Row],[pledged]]/Table1[[#This Row],[backers_count]],0)</f>
        <v>32.978021978021978</v>
      </c>
      <c r="R4050" s="15">
        <f t="shared" si="126"/>
        <v>42436.509108796294</v>
      </c>
      <c r="S4050" s="15">
        <f t="shared" si="127"/>
        <v>42471.467442129629</v>
      </c>
      <c r="T4050">
        <f>YEAR(Table1[[#This Row],[Date Created Conversion]])</f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8">
        <f>ROUND(Table1[[#This Row],[pledged]]/Table1[[#This Row],[goal]],2)</f>
        <v>0</v>
      </c>
      <c r="Q4051" s="10">
        <f>IFERROR(Table1[[#This Row],[pledged]]/Table1[[#This Row],[backers_count]],0)</f>
        <v>16</v>
      </c>
      <c r="R4051" s="15">
        <f t="shared" si="126"/>
        <v>42169.958506944444</v>
      </c>
      <c r="S4051" s="15">
        <f t="shared" si="127"/>
        <v>42199.958506944444</v>
      </c>
      <c r="T4051">
        <f>YEAR(Table1[[#This Row],[Date Created Conversion]])</f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8">
        <f>ROUND(Table1[[#This Row],[pledged]]/Table1[[#This Row],[goal]],2)</f>
        <v>0</v>
      </c>
      <c r="Q4052" s="10">
        <f>IFERROR(Table1[[#This Row],[pledged]]/Table1[[#This Row],[backers_count]],0)</f>
        <v>1</v>
      </c>
      <c r="R4052" s="15">
        <f t="shared" si="126"/>
        <v>41905.636469907404</v>
      </c>
      <c r="S4052" s="15">
        <f t="shared" si="127"/>
        <v>41935.636469907404</v>
      </c>
      <c r="T4052">
        <f>YEAR(Table1[[#This Row],[Date Created Conversion]])</f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8">
        <f>ROUND(Table1[[#This Row],[pledged]]/Table1[[#This Row],[goal]],2)</f>
        <v>0</v>
      </c>
      <c r="Q4053" s="10">
        <f>IFERROR(Table1[[#This Row],[pledged]]/Table1[[#This Row],[backers_count]],0)</f>
        <v>0</v>
      </c>
      <c r="R4053" s="15">
        <f t="shared" si="126"/>
        <v>41761.810150462967</v>
      </c>
      <c r="S4053" s="15">
        <f t="shared" si="127"/>
        <v>41768.286805555559</v>
      </c>
      <c r="T4053">
        <f>YEAR(Table1[[#This Row],[Date Created Conversion]])</f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8">
        <f>ROUND(Table1[[#This Row],[pledged]]/Table1[[#This Row],[goal]],2)</f>
        <v>0.38</v>
      </c>
      <c r="Q4054" s="10">
        <f>IFERROR(Table1[[#This Row],[pledged]]/Table1[[#This Row],[backers_count]],0)</f>
        <v>86.615384615384613</v>
      </c>
      <c r="R4054" s="15">
        <f t="shared" si="126"/>
        <v>41865.878657407404</v>
      </c>
      <c r="S4054" s="15">
        <f t="shared" si="127"/>
        <v>41925.878657407404</v>
      </c>
      <c r="T4054">
        <f>YEAR(Table1[[#This Row],[Date Created Conversion]])</f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8">
        <f>ROUND(Table1[[#This Row],[pledged]]/Table1[[#This Row],[goal]],2)</f>
        <v>0.22</v>
      </c>
      <c r="Q4055" s="10">
        <f>IFERROR(Table1[[#This Row],[pledged]]/Table1[[#This Row],[backers_count]],0)</f>
        <v>55</v>
      </c>
      <c r="R4055" s="15">
        <f t="shared" si="126"/>
        <v>41928.690138888887</v>
      </c>
      <c r="S4055" s="15">
        <f t="shared" si="127"/>
        <v>41958.833333333328</v>
      </c>
      <c r="T4055">
        <f>YEAR(Table1[[#This Row],[Date Created Conversion]])</f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8">
        <f>ROUND(Table1[[#This Row],[pledged]]/Table1[[#This Row],[goal]],2)</f>
        <v>0</v>
      </c>
      <c r="Q4056" s="10">
        <f>IFERROR(Table1[[#This Row],[pledged]]/Table1[[#This Row],[backers_count]],0)</f>
        <v>0</v>
      </c>
      <c r="R4056" s="15">
        <f t="shared" si="126"/>
        <v>42613.841261574074</v>
      </c>
      <c r="S4056" s="15">
        <f t="shared" si="127"/>
        <v>42644.166666666672</v>
      </c>
      <c r="T4056">
        <f>YEAR(Table1[[#This Row],[Date Created Conversion]])</f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8">
        <f>ROUND(Table1[[#This Row],[pledged]]/Table1[[#This Row],[goal]],2)</f>
        <v>0.18</v>
      </c>
      <c r="Q4057" s="10">
        <f>IFERROR(Table1[[#This Row],[pledged]]/Table1[[#This Row],[backers_count]],0)</f>
        <v>41.952380952380949</v>
      </c>
      <c r="R4057" s="15">
        <f t="shared" si="126"/>
        <v>41779.648506944446</v>
      </c>
      <c r="S4057" s="15">
        <f t="shared" si="127"/>
        <v>41809.648506944446</v>
      </c>
      <c r="T4057">
        <f>YEAR(Table1[[#This Row],[Date Created Conversion]])</f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8">
        <f>ROUND(Table1[[#This Row],[pledged]]/Table1[[#This Row],[goal]],2)</f>
        <v>0.53</v>
      </c>
      <c r="Q4058" s="10">
        <f>IFERROR(Table1[[#This Row],[pledged]]/Table1[[#This Row],[backers_count]],0)</f>
        <v>88.333333333333329</v>
      </c>
      <c r="R4058" s="15">
        <f t="shared" si="126"/>
        <v>42534.933321759265</v>
      </c>
      <c r="S4058" s="15">
        <f t="shared" si="127"/>
        <v>42554.832638888889</v>
      </c>
      <c r="T4058">
        <f>YEAR(Table1[[#This Row],[Date Created Conversion]])</f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8">
        <f>ROUND(Table1[[#This Row],[pledged]]/Table1[[#This Row],[goal]],2)</f>
        <v>0.22</v>
      </c>
      <c r="Q4059" s="10">
        <f>IFERROR(Table1[[#This Row],[pledged]]/Table1[[#This Row],[backers_count]],0)</f>
        <v>129.16666666666666</v>
      </c>
      <c r="R4059" s="15">
        <f t="shared" si="126"/>
        <v>42310.968518518523</v>
      </c>
      <c r="S4059" s="15">
        <f t="shared" si="127"/>
        <v>42333.958333333328</v>
      </c>
      <c r="T4059">
        <f>YEAR(Table1[[#This Row],[Date Created Conversion]])</f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8">
        <f>ROUND(Table1[[#This Row],[pledged]]/Table1[[#This Row],[goal]],2)</f>
        <v>0.03</v>
      </c>
      <c r="Q4060" s="10">
        <f>IFERROR(Table1[[#This Row],[pledged]]/Table1[[#This Row],[backers_count]],0)</f>
        <v>23.75</v>
      </c>
      <c r="R4060" s="15">
        <f t="shared" si="126"/>
        <v>42446.060694444444</v>
      </c>
      <c r="S4060" s="15">
        <f t="shared" si="127"/>
        <v>42461.165972222225</v>
      </c>
      <c r="T4060">
        <f>YEAR(Table1[[#This Row],[Date Created Conversion]])</f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8">
        <f>ROUND(Table1[[#This Row],[pledged]]/Table1[[#This Row],[goal]],2)</f>
        <v>0.03</v>
      </c>
      <c r="Q4061" s="10">
        <f>IFERROR(Table1[[#This Row],[pledged]]/Table1[[#This Row],[backers_count]],0)</f>
        <v>35.714285714285715</v>
      </c>
      <c r="R4061" s="15">
        <f t="shared" si="126"/>
        <v>41866.640648148146</v>
      </c>
      <c r="S4061" s="15">
        <f t="shared" si="127"/>
        <v>41898.125</v>
      </c>
      <c r="T4061">
        <f>YEAR(Table1[[#This Row],[Date Created Conversion]])</f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8">
        <f>ROUND(Table1[[#This Row],[pledged]]/Table1[[#This Row],[goal]],2)</f>
        <v>0.03</v>
      </c>
      <c r="Q4062" s="10">
        <f>IFERROR(Table1[[#This Row],[pledged]]/Table1[[#This Row],[backers_count]],0)</f>
        <v>57</v>
      </c>
      <c r="R4062" s="15">
        <f t="shared" si="126"/>
        <v>41779.695092592592</v>
      </c>
      <c r="S4062" s="15">
        <f t="shared" si="127"/>
        <v>41813.666666666664</v>
      </c>
      <c r="T4062">
        <f>YEAR(Table1[[#This Row],[Date Created Conversion]])</f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8">
        <f>ROUND(Table1[[#This Row],[pledged]]/Table1[[#This Row],[goal]],2)</f>
        <v>0</v>
      </c>
      <c r="Q4063" s="10">
        <f>IFERROR(Table1[[#This Row],[pledged]]/Table1[[#This Row],[backers_count]],0)</f>
        <v>0</v>
      </c>
      <c r="R4063" s="15">
        <f t="shared" si="126"/>
        <v>42421.141469907408</v>
      </c>
      <c r="S4063" s="15">
        <f t="shared" si="127"/>
        <v>42481.099803240737</v>
      </c>
      <c r="T4063">
        <f>YEAR(Table1[[#This Row],[Date Created Conversion]])</f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8">
        <f>ROUND(Table1[[#This Row],[pledged]]/Table1[[#This Row],[goal]],2)</f>
        <v>0.02</v>
      </c>
      <c r="Q4064" s="10">
        <f>IFERROR(Table1[[#This Row],[pledged]]/Table1[[#This Row],[backers_count]],0)</f>
        <v>163.33333333333334</v>
      </c>
      <c r="R4064" s="15">
        <f t="shared" si="126"/>
        <v>42523.739212962959</v>
      </c>
      <c r="S4064" s="15">
        <f t="shared" si="127"/>
        <v>42553.739212962959</v>
      </c>
      <c r="T4064">
        <f>YEAR(Table1[[#This Row],[Date Created Conversion]])</f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8">
        <f>ROUND(Table1[[#This Row],[pledged]]/Table1[[#This Row],[goal]],2)</f>
        <v>0.01</v>
      </c>
      <c r="Q4065" s="10">
        <f>IFERROR(Table1[[#This Row],[pledged]]/Table1[[#This Row],[backers_count]],0)</f>
        <v>15</v>
      </c>
      <c r="R4065" s="15">
        <f t="shared" si="126"/>
        <v>41787.681527777779</v>
      </c>
      <c r="S4065" s="15">
        <f t="shared" si="127"/>
        <v>41817.681527777779</v>
      </c>
      <c r="T4065">
        <f>YEAR(Table1[[#This Row],[Date Created Conversion]])</f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8">
        <f>ROUND(Table1[[#This Row],[pledged]]/Table1[[#This Row],[goal]],2)</f>
        <v>0.19</v>
      </c>
      <c r="Q4066" s="10">
        <f>IFERROR(Table1[[#This Row],[pledged]]/Table1[[#This Row],[backers_count]],0)</f>
        <v>64.166666666666671</v>
      </c>
      <c r="R4066" s="15">
        <f t="shared" si="126"/>
        <v>42093.588263888887</v>
      </c>
      <c r="S4066" s="15">
        <f t="shared" si="127"/>
        <v>42123.588263888887</v>
      </c>
      <c r="T4066">
        <f>YEAR(Table1[[#This Row],[Date Created Conversion]])</f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8">
        <f>ROUND(Table1[[#This Row],[pledged]]/Table1[[#This Row],[goal]],2)</f>
        <v>0.01</v>
      </c>
      <c r="Q4067" s="10">
        <f>IFERROR(Table1[[#This Row],[pledged]]/Table1[[#This Row],[backers_count]],0)</f>
        <v>6.75</v>
      </c>
      <c r="R4067" s="15">
        <f t="shared" si="126"/>
        <v>41833.951516203706</v>
      </c>
      <c r="S4067" s="15">
        <f t="shared" si="127"/>
        <v>41863.951516203706</v>
      </c>
      <c r="T4067">
        <f>YEAR(Table1[[#This Row],[Date Created Conversion]])</f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8">
        <f>ROUND(Table1[[#This Row],[pledged]]/Table1[[#This Row],[goal]],2)</f>
        <v>0</v>
      </c>
      <c r="Q4068" s="10">
        <f>IFERROR(Table1[[#This Row],[pledged]]/Table1[[#This Row],[backers_count]],0)</f>
        <v>25</v>
      </c>
      <c r="R4068" s="15">
        <f t="shared" si="126"/>
        <v>42479.039212962962</v>
      </c>
      <c r="S4068" s="15">
        <f t="shared" si="127"/>
        <v>42509.039212962962</v>
      </c>
      <c r="T4068">
        <f>YEAR(Table1[[#This Row],[Date Created Conversion]])</f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8">
        <f>ROUND(Table1[[#This Row],[pledged]]/Table1[[#This Row],[goal]],2)</f>
        <v>0.61</v>
      </c>
      <c r="Q4069" s="10">
        <f>IFERROR(Table1[[#This Row],[pledged]]/Table1[[#This Row],[backers_count]],0)</f>
        <v>179.11764705882354</v>
      </c>
      <c r="R4069" s="15">
        <f t="shared" si="126"/>
        <v>42235.117476851854</v>
      </c>
      <c r="S4069" s="15">
        <f t="shared" si="127"/>
        <v>42275.117476851854</v>
      </c>
      <c r="T4069">
        <f>YEAR(Table1[[#This Row],[Date Created Conversion]])</f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8">
        <f>ROUND(Table1[[#This Row],[pledged]]/Table1[[#This Row],[goal]],2)</f>
        <v>0.01</v>
      </c>
      <c r="Q4070" s="10">
        <f>IFERROR(Table1[[#This Row],[pledged]]/Table1[[#This Row],[backers_count]],0)</f>
        <v>34.950000000000003</v>
      </c>
      <c r="R4070" s="15">
        <f t="shared" si="126"/>
        <v>42718.963599537034</v>
      </c>
      <c r="S4070" s="15">
        <f t="shared" si="127"/>
        <v>42748.961805555555</v>
      </c>
      <c r="T4070">
        <f>YEAR(Table1[[#This Row],[Date Created Conversion]])</f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8">
        <f>ROUND(Table1[[#This Row],[pledged]]/Table1[[#This Row],[goal]],2)</f>
        <v>0.34</v>
      </c>
      <c r="Q4071" s="10">
        <f>IFERROR(Table1[[#This Row],[pledged]]/Table1[[#This Row],[backers_count]],0)</f>
        <v>33.07692307692308</v>
      </c>
      <c r="R4071" s="15">
        <f t="shared" si="126"/>
        <v>42022.661527777775</v>
      </c>
      <c r="S4071" s="15">
        <f t="shared" si="127"/>
        <v>42063.5</v>
      </c>
      <c r="T4071">
        <f>YEAR(Table1[[#This Row],[Date Created Conversion]])</f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8">
        <f>ROUND(Table1[[#This Row],[pledged]]/Table1[[#This Row],[goal]],2)</f>
        <v>0.17</v>
      </c>
      <c r="Q4072" s="10">
        <f>IFERROR(Table1[[#This Row],[pledged]]/Table1[[#This Row],[backers_count]],0)</f>
        <v>27.5</v>
      </c>
      <c r="R4072" s="15">
        <f t="shared" si="126"/>
        <v>42031.666898148149</v>
      </c>
      <c r="S4072" s="15">
        <f t="shared" si="127"/>
        <v>42064.125</v>
      </c>
      <c r="T4072">
        <f>YEAR(Table1[[#This Row],[Date Created Conversion]])</f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8">
        <f>ROUND(Table1[[#This Row],[pledged]]/Table1[[#This Row],[goal]],2)</f>
        <v>0</v>
      </c>
      <c r="Q4073" s="10">
        <f>IFERROR(Table1[[#This Row],[pledged]]/Table1[[#This Row],[backers_count]],0)</f>
        <v>0</v>
      </c>
      <c r="R4073" s="15">
        <f t="shared" si="126"/>
        <v>42700.804756944446</v>
      </c>
      <c r="S4073" s="15">
        <f t="shared" si="127"/>
        <v>42730.804756944446</v>
      </c>
      <c r="T4073">
        <f>YEAR(Table1[[#This Row],[Date Created Conversion]])</f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8">
        <f>ROUND(Table1[[#This Row],[pledged]]/Table1[[#This Row],[goal]],2)</f>
        <v>0</v>
      </c>
      <c r="Q4074" s="10">
        <f>IFERROR(Table1[[#This Row],[pledged]]/Table1[[#This Row],[backers_count]],0)</f>
        <v>2</v>
      </c>
      <c r="R4074" s="15">
        <f t="shared" si="126"/>
        <v>41812.77443287037</v>
      </c>
      <c r="S4074" s="15">
        <f t="shared" si="127"/>
        <v>41872.77443287037</v>
      </c>
      <c r="T4074">
        <f>YEAR(Table1[[#This Row],[Date Created Conversion]])</f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8">
        <f>ROUND(Table1[[#This Row],[pledged]]/Table1[[#This Row],[goal]],2)</f>
        <v>0.01</v>
      </c>
      <c r="Q4075" s="10">
        <f>IFERROR(Table1[[#This Row],[pledged]]/Table1[[#This Row],[backers_count]],0)</f>
        <v>18.5</v>
      </c>
      <c r="R4075" s="15">
        <f t="shared" si="126"/>
        <v>42078.34520833334</v>
      </c>
      <c r="S4075" s="15">
        <f t="shared" si="127"/>
        <v>42133.166666666672</v>
      </c>
      <c r="T4075">
        <f>YEAR(Table1[[#This Row],[Date Created Conversion]])</f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8">
        <f>ROUND(Table1[[#This Row],[pledged]]/Table1[[#This Row],[goal]],2)</f>
        <v>0.27</v>
      </c>
      <c r="Q4076" s="10">
        <f>IFERROR(Table1[[#This Row],[pledged]]/Table1[[#This Row],[backers_count]],0)</f>
        <v>35</v>
      </c>
      <c r="R4076" s="15">
        <f t="shared" si="126"/>
        <v>42283.552951388891</v>
      </c>
      <c r="S4076" s="15">
        <f t="shared" si="127"/>
        <v>42313.594618055555</v>
      </c>
      <c r="T4076">
        <f>YEAR(Table1[[#This Row],[Date Created Conversion]])</f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8">
        <f>ROUND(Table1[[#This Row],[pledged]]/Table1[[#This Row],[goal]],2)</f>
        <v>0.28999999999999998</v>
      </c>
      <c r="Q4077" s="10">
        <f>IFERROR(Table1[[#This Row],[pledged]]/Table1[[#This Row],[backers_count]],0)</f>
        <v>44.307692307692307</v>
      </c>
      <c r="R4077" s="15">
        <f t="shared" si="126"/>
        <v>41779.045937499999</v>
      </c>
      <c r="S4077" s="15">
        <f t="shared" si="127"/>
        <v>41820.727777777778</v>
      </c>
      <c r="T4077">
        <f>YEAR(Table1[[#This Row],[Date Created Conversion]])</f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8">
        <f>ROUND(Table1[[#This Row],[pledged]]/Table1[[#This Row],[goal]],2)</f>
        <v>0</v>
      </c>
      <c r="Q4078" s="10">
        <f>IFERROR(Table1[[#This Row],[pledged]]/Table1[[#This Row],[backers_count]],0)</f>
        <v>0</v>
      </c>
      <c r="R4078" s="15">
        <f t="shared" si="126"/>
        <v>41905.795706018522</v>
      </c>
      <c r="S4078" s="15">
        <f t="shared" si="127"/>
        <v>41933.82708333333</v>
      </c>
      <c r="T4078">
        <f>YEAR(Table1[[#This Row],[Date Created Conversion]])</f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8">
        <f>ROUND(Table1[[#This Row],[pledged]]/Table1[[#This Row],[goal]],2)</f>
        <v>0.09</v>
      </c>
      <c r="Q4079" s="10">
        <f>IFERROR(Table1[[#This Row],[pledged]]/Table1[[#This Row],[backers_count]],0)</f>
        <v>222.5</v>
      </c>
      <c r="R4079" s="15">
        <f t="shared" si="126"/>
        <v>42695.7105787037</v>
      </c>
      <c r="S4079" s="15">
        <f t="shared" si="127"/>
        <v>42725.7105787037</v>
      </c>
      <c r="T4079">
        <f>YEAR(Table1[[#This Row],[Date Created Conversion]])</f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8">
        <f>ROUND(Table1[[#This Row],[pledged]]/Table1[[#This Row],[goal]],2)</f>
        <v>0</v>
      </c>
      <c r="Q4080" s="10">
        <f>IFERROR(Table1[[#This Row],[pledged]]/Table1[[#This Row],[backers_count]],0)</f>
        <v>0</v>
      </c>
      <c r="R4080" s="15">
        <f t="shared" si="126"/>
        <v>42732.787523148145</v>
      </c>
      <c r="S4080" s="15">
        <f t="shared" si="127"/>
        <v>42762.787523148145</v>
      </c>
      <c r="T4080">
        <f>YEAR(Table1[[#This Row],[Date Created Conversion]])</f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8">
        <f>ROUND(Table1[[#This Row],[pledged]]/Table1[[#This Row],[goal]],2)</f>
        <v>0</v>
      </c>
      <c r="Q4081" s="10">
        <f>IFERROR(Table1[[#This Row],[pledged]]/Table1[[#This Row],[backers_count]],0)</f>
        <v>5</v>
      </c>
      <c r="R4081" s="15">
        <f t="shared" si="126"/>
        <v>42510.938900462963</v>
      </c>
      <c r="S4081" s="15">
        <f t="shared" si="127"/>
        <v>42540.938900462963</v>
      </c>
      <c r="T4081">
        <f>YEAR(Table1[[#This Row],[Date Created Conversion]])</f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8">
        <f>ROUND(Table1[[#This Row],[pledged]]/Table1[[#This Row],[goal]],2)</f>
        <v>0</v>
      </c>
      <c r="Q4082" s="10">
        <f>IFERROR(Table1[[#This Row],[pledged]]/Table1[[#This Row],[backers_count]],0)</f>
        <v>0</v>
      </c>
      <c r="R4082" s="15">
        <f t="shared" si="126"/>
        <v>42511.698101851856</v>
      </c>
      <c r="S4082" s="15">
        <f t="shared" si="127"/>
        <v>42535.787500000006</v>
      </c>
      <c r="T4082">
        <f>YEAR(Table1[[#This Row],[Date Created Conversion]])</f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8">
        <f>ROUND(Table1[[#This Row],[pledged]]/Table1[[#This Row],[goal]],2)</f>
        <v>0.16</v>
      </c>
      <c r="Q4083" s="10">
        <f>IFERROR(Table1[[#This Row],[pledged]]/Table1[[#This Row],[backers_count]],0)</f>
        <v>29.166666666666668</v>
      </c>
      <c r="R4083" s="15">
        <f t="shared" si="126"/>
        <v>42041.581307870365</v>
      </c>
      <c r="S4083" s="15">
        <f t="shared" si="127"/>
        <v>42071.539641203708</v>
      </c>
      <c r="T4083">
        <f>YEAR(Table1[[#This Row],[Date Created Conversion]])</f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8">
        <f>ROUND(Table1[[#This Row],[pledged]]/Table1[[#This Row],[goal]],2)</f>
        <v>0.02</v>
      </c>
      <c r="Q4084" s="10">
        <f>IFERROR(Table1[[#This Row],[pledged]]/Table1[[#This Row],[backers_count]],0)</f>
        <v>1.5</v>
      </c>
      <c r="R4084" s="15">
        <f t="shared" si="126"/>
        <v>42307.189270833333</v>
      </c>
      <c r="S4084" s="15">
        <f t="shared" si="127"/>
        <v>42322.958333333328</v>
      </c>
      <c r="T4084">
        <f>YEAR(Table1[[#This Row],[Date Created Conversion]])</f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8">
        <f>ROUND(Table1[[#This Row],[pledged]]/Table1[[#This Row],[goal]],2)</f>
        <v>0.22</v>
      </c>
      <c r="Q4085" s="10">
        <f>IFERROR(Table1[[#This Row],[pledged]]/Table1[[#This Row],[backers_count]],0)</f>
        <v>126.5</v>
      </c>
      <c r="R4085" s="15">
        <f t="shared" si="126"/>
        <v>42353.761759259258</v>
      </c>
      <c r="S4085" s="15">
        <f t="shared" si="127"/>
        <v>42383.761759259258</v>
      </c>
      <c r="T4085">
        <f>YEAR(Table1[[#This Row],[Date Created Conversion]])</f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8">
        <f>ROUND(Table1[[#This Row],[pledged]]/Table1[[#This Row],[goal]],2)</f>
        <v>0</v>
      </c>
      <c r="Q4086" s="10">
        <f>IFERROR(Table1[[#This Row],[pledged]]/Table1[[#This Row],[backers_count]],0)</f>
        <v>10</v>
      </c>
      <c r="R4086" s="15">
        <f t="shared" si="126"/>
        <v>42622.436412037037</v>
      </c>
      <c r="S4086" s="15">
        <f t="shared" si="127"/>
        <v>42652.436412037037</v>
      </c>
      <c r="T4086">
        <f>YEAR(Table1[[#This Row],[Date Created Conversion]])</f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8">
        <f>ROUND(Table1[[#This Row],[pledged]]/Table1[[#This Row],[goal]],2)</f>
        <v>0</v>
      </c>
      <c r="Q4087" s="10">
        <f>IFERROR(Table1[[#This Row],[pledged]]/Table1[[#This Row],[backers_count]],0)</f>
        <v>10</v>
      </c>
      <c r="R4087" s="15">
        <f t="shared" si="126"/>
        <v>42058.603877314818</v>
      </c>
      <c r="S4087" s="15">
        <f t="shared" si="127"/>
        <v>42087.165972222225</v>
      </c>
      <c r="T4087">
        <f>YEAR(Table1[[#This Row],[Date Created Conversion]])</f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8">
        <f>ROUND(Table1[[#This Row],[pledged]]/Table1[[#This Row],[goal]],2)</f>
        <v>0.05</v>
      </c>
      <c r="Q4088" s="10">
        <f>IFERROR(Table1[[#This Row],[pledged]]/Table1[[#This Row],[backers_count]],0)</f>
        <v>9.4</v>
      </c>
      <c r="R4088" s="15">
        <f t="shared" si="126"/>
        <v>42304.940960648149</v>
      </c>
      <c r="S4088" s="15">
        <f t="shared" si="127"/>
        <v>42329.166666666672</v>
      </c>
      <c r="T4088">
        <f>YEAR(Table1[[#This Row],[Date Created Conversion]])</f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8">
        <f>ROUND(Table1[[#This Row],[pledged]]/Table1[[#This Row],[goal]],2)</f>
        <v>0</v>
      </c>
      <c r="Q4089" s="10">
        <f>IFERROR(Table1[[#This Row],[pledged]]/Table1[[#This Row],[backers_count]],0)</f>
        <v>0</v>
      </c>
      <c r="R4089" s="15">
        <f t="shared" si="126"/>
        <v>42538.742893518516</v>
      </c>
      <c r="S4089" s="15">
        <f t="shared" si="127"/>
        <v>42568.742893518516</v>
      </c>
      <c r="T4089">
        <f>YEAR(Table1[[#This Row],[Date Created Conversion]])</f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8">
        <f>ROUND(Table1[[#This Row],[pledged]]/Table1[[#This Row],[goal]],2)</f>
        <v>0.11</v>
      </c>
      <c r="Q4090" s="10">
        <f>IFERROR(Table1[[#This Row],[pledged]]/Table1[[#This Row],[backers_count]],0)</f>
        <v>72</v>
      </c>
      <c r="R4090" s="15">
        <f t="shared" si="126"/>
        <v>41990.612546296295</v>
      </c>
      <c r="S4090" s="15">
        <f t="shared" si="127"/>
        <v>42020.434722222228</v>
      </c>
      <c r="T4090">
        <f>YEAR(Table1[[#This Row],[Date Created Conversion]])</f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8">
        <f>ROUND(Table1[[#This Row],[pledged]]/Table1[[#This Row],[goal]],2)</f>
        <v>0.05</v>
      </c>
      <c r="Q4091" s="10">
        <f>IFERROR(Table1[[#This Row],[pledged]]/Table1[[#This Row],[backers_count]],0)</f>
        <v>30</v>
      </c>
      <c r="R4091" s="15">
        <f t="shared" si="126"/>
        <v>42122.732499999998</v>
      </c>
      <c r="S4091" s="15">
        <f t="shared" si="127"/>
        <v>42155.732638888891</v>
      </c>
      <c r="T4091">
        <f>YEAR(Table1[[#This Row],[Date Created Conversion]])</f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8">
        <f>ROUND(Table1[[#This Row],[pledged]]/Table1[[#This Row],[goal]],2)</f>
        <v>0.03</v>
      </c>
      <c r="Q4092" s="10">
        <f>IFERROR(Table1[[#This Row],[pledged]]/Table1[[#This Row],[backers_count]],0)</f>
        <v>10.666666666666666</v>
      </c>
      <c r="R4092" s="15">
        <f t="shared" si="126"/>
        <v>42209.67288194444</v>
      </c>
      <c r="S4092" s="15">
        <f t="shared" si="127"/>
        <v>42223.625</v>
      </c>
      <c r="T4092">
        <f>YEAR(Table1[[#This Row],[Date Created Conversion]])</f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8">
        <f>ROUND(Table1[[#This Row],[pledged]]/Table1[[#This Row],[goal]],2)</f>
        <v>0.13</v>
      </c>
      <c r="Q4093" s="10">
        <f>IFERROR(Table1[[#This Row],[pledged]]/Table1[[#This Row],[backers_count]],0)</f>
        <v>25.5</v>
      </c>
      <c r="R4093" s="15">
        <f t="shared" si="126"/>
        <v>41990.506377314814</v>
      </c>
      <c r="S4093" s="15">
        <f t="shared" si="127"/>
        <v>42020.506377314814</v>
      </c>
      <c r="T4093">
        <f>YEAR(Table1[[#This Row],[Date Created Conversion]])</f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8">
        <f>ROUND(Table1[[#This Row],[pledged]]/Table1[[#This Row],[goal]],2)</f>
        <v>0</v>
      </c>
      <c r="Q4094" s="10">
        <f>IFERROR(Table1[[#This Row],[pledged]]/Table1[[#This Row],[backers_count]],0)</f>
        <v>20</v>
      </c>
      <c r="R4094" s="15">
        <f t="shared" si="126"/>
        <v>42039.194988425923</v>
      </c>
      <c r="S4094" s="15">
        <f t="shared" si="127"/>
        <v>42099.153321759266</v>
      </c>
      <c r="T4094">
        <f>YEAR(Table1[[#This Row],[Date Created Conversion]])</f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8">
        <f>ROUND(Table1[[#This Row],[pledged]]/Table1[[#This Row],[goal]],2)</f>
        <v>0.02</v>
      </c>
      <c r="Q4095" s="10">
        <f>IFERROR(Table1[[#This Row],[pledged]]/Table1[[#This Row],[backers_count]],0)</f>
        <v>15</v>
      </c>
      <c r="R4095" s="15">
        <f t="shared" si="126"/>
        <v>42178.815891203703</v>
      </c>
      <c r="S4095" s="15">
        <f t="shared" si="127"/>
        <v>42238.815891203703</v>
      </c>
      <c r="T4095">
        <f>YEAR(Table1[[#This Row],[Date Created Conversion]])</f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8">
        <f>ROUND(Table1[[#This Row],[pledged]]/Table1[[#This Row],[goal]],2)</f>
        <v>0.37</v>
      </c>
      <c r="Q4096" s="10">
        <f>IFERROR(Table1[[#This Row],[pledged]]/Table1[[#This Row],[backers_count]],0)</f>
        <v>91.25</v>
      </c>
      <c r="R4096" s="15">
        <f t="shared" si="126"/>
        <v>41890.086805555555</v>
      </c>
      <c r="S4096" s="15">
        <f t="shared" si="127"/>
        <v>41934.207638888889</v>
      </c>
      <c r="T4096">
        <f>YEAR(Table1[[#This Row],[Date Created Conversion]])</f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8">
        <f>ROUND(Table1[[#This Row],[pledged]]/Table1[[#This Row],[goal]],2)</f>
        <v>0.03</v>
      </c>
      <c r="Q4097" s="10">
        <f>IFERROR(Table1[[#This Row],[pledged]]/Table1[[#This Row],[backers_count]],0)</f>
        <v>800</v>
      </c>
      <c r="R4097" s="15">
        <f t="shared" si="126"/>
        <v>42693.031828703708</v>
      </c>
      <c r="S4097" s="15">
        <f t="shared" si="127"/>
        <v>42723.031828703708</v>
      </c>
      <c r="T4097">
        <f>YEAR(Table1[[#This Row],[Date Created Conversion]])</f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8">
        <f>ROUND(Table1[[#This Row],[pledged]]/Table1[[#This Row],[goal]],2)</f>
        <v>0.11</v>
      </c>
      <c r="Q4098" s="10">
        <f>IFERROR(Table1[[#This Row],[pledged]]/Table1[[#This Row],[backers_count]],0)</f>
        <v>80</v>
      </c>
      <c r="R4098" s="15">
        <f t="shared" ref="R4098:R4115" si="128">(((J4098/60)/60)/24)+DATE(1970,1,1)</f>
        <v>42750.530312499999</v>
      </c>
      <c r="S4098" s="15">
        <f t="shared" ref="S4098:S4115" si="129">(((I4098/60)/60)/24)+DATE(1970,1,1)</f>
        <v>42794.368749999994</v>
      </c>
      <c r="T4098">
        <f>YEAR(Table1[[#This Row],[Date Created Conversion]])</f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8">
        <f>ROUND(Table1[[#This Row],[pledged]]/Table1[[#This Row],[goal]],2)</f>
        <v>0</v>
      </c>
      <c r="Q4099" s="10">
        <f>IFERROR(Table1[[#This Row],[pledged]]/Table1[[#This Row],[backers_count]],0)</f>
        <v>0</v>
      </c>
      <c r="R4099" s="15">
        <f t="shared" si="128"/>
        <v>42344.824502314819</v>
      </c>
      <c r="S4099" s="15">
        <f t="shared" si="129"/>
        <v>42400.996527777781</v>
      </c>
      <c r="T4099">
        <f>YEAR(Table1[[#This Row],[Date Created Conversion]])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8">
        <f>ROUND(Table1[[#This Row],[pledged]]/Table1[[#This Row],[goal]],2)</f>
        <v>0</v>
      </c>
      <c r="Q4100" s="10">
        <f>IFERROR(Table1[[#This Row],[pledged]]/Table1[[#This Row],[backers_count]],0)</f>
        <v>0</v>
      </c>
      <c r="R4100" s="15">
        <f t="shared" si="128"/>
        <v>42495.722187499996</v>
      </c>
      <c r="S4100" s="15">
        <f t="shared" si="129"/>
        <v>42525.722187499996</v>
      </c>
      <c r="T4100">
        <f>YEAR(Table1[[#This Row],[Date Created Conversion]])</f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8">
        <f>ROUND(Table1[[#This Row],[pledged]]/Table1[[#This Row],[goal]],2)</f>
        <v>0.01</v>
      </c>
      <c r="Q4101" s="10">
        <f>IFERROR(Table1[[#This Row],[pledged]]/Table1[[#This Row],[backers_count]],0)</f>
        <v>50</v>
      </c>
      <c r="R4101" s="15">
        <f t="shared" si="128"/>
        <v>42570.850381944445</v>
      </c>
      <c r="S4101" s="15">
        <f t="shared" si="129"/>
        <v>42615.850381944445</v>
      </c>
      <c r="T4101">
        <f>YEAR(Table1[[#This Row],[Date Created Conversion]])</f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8">
        <f>ROUND(Table1[[#This Row],[pledged]]/Table1[[#This Row],[goal]],2)</f>
        <v>0</v>
      </c>
      <c r="Q4102" s="10">
        <f>IFERROR(Table1[[#This Row],[pledged]]/Table1[[#This Row],[backers_count]],0)</f>
        <v>0</v>
      </c>
      <c r="R4102" s="15">
        <f t="shared" si="128"/>
        <v>41927.124884259261</v>
      </c>
      <c r="S4102" s="15">
        <f t="shared" si="129"/>
        <v>41937.124884259261</v>
      </c>
      <c r="T4102">
        <f>YEAR(Table1[[#This Row],[Date Created Conversion]])</f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8">
        <f>ROUND(Table1[[#This Row],[pledged]]/Table1[[#This Row],[goal]],2)</f>
        <v>0</v>
      </c>
      <c r="Q4103" s="10">
        <f>IFERROR(Table1[[#This Row],[pledged]]/Table1[[#This Row],[backers_count]],0)</f>
        <v>0</v>
      </c>
      <c r="R4103" s="15">
        <f t="shared" si="128"/>
        <v>42730.903726851851</v>
      </c>
      <c r="S4103" s="15">
        <f t="shared" si="129"/>
        <v>42760.903726851851</v>
      </c>
      <c r="T4103">
        <f>YEAR(Table1[[#This Row],[Date Created Conversion]])</f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8">
        <f>ROUND(Table1[[#This Row],[pledged]]/Table1[[#This Row],[goal]],2)</f>
        <v>0.27</v>
      </c>
      <c r="Q4104" s="10">
        <f>IFERROR(Table1[[#This Row],[pledged]]/Table1[[#This Row],[backers_count]],0)</f>
        <v>22.833333333333332</v>
      </c>
      <c r="R4104" s="15">
        <f t="shared" si="128"/>
        <v>42475.848067129627</v>
      </c>
      <c r="S4104" s="15">
        <f t="shared" si="129"/>
        <v>42505.848067129627</v>
      </c>
      <c r="T4104">
        <f>YEAR(Table1[[#This Row],[Date Created Conversion]])</f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8">
        <f>ROUND(Table1[[#This Row],[pledged]]/Table1[[#This Row],[goal]],2)</f>
        <v>0.1</v>
      </c>
      <c r="Q4105" s="10">
        <f>IFERROR(Table1[[#This Row],[pledged]]/Table1[[#This Row],[backers_count]],0)</f>
        <v>16.666666666666668</v>
      </c>
      <c r="R4105" s="15">
        <f t="shared" si="128"/>
        <v>42188.83293981482</v>
      </c>
      <c r="S4105" s="15">
        <f t="shared" si="129"/>
        <v>42242.772222222222</v>
      </c>
      <c r="T4105">
        <f>YEAR(Table1[[#This Row],[Date Created Conversion]])</f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8">
        <f>ROUND(Table1[[#This Row],[pledged]]/Table1[[#This Row],[goal]],2)</f>
        <v>0.21</v>
      </c>
      <c r="Q4106" s="10">
        <f>IFERROR(Table1[[#This Row],[pledged]]/Table1[[#This Row],[backers_count]],0)</f>
        <v>45.785714285714285</v>
      </c>
      <c r="R4106" s="15">
        <f t="shared" si="128"/>
        <v>42640.278171296297</v>
      </c>
      <c r="S4106" s="15">
        <f t="shared" si="129"/>
        <v>42670.278171296297</v>
      </c>
      <c r="T4106">
        <f>YEAR(Table1[[#This Row],[Date Created Conversion]])</f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8">
        <f>ROUND(Table1[[#This Row],[pledged]]/Table1[[#This Row],[goal]],2)</f>
        <v>7.0000000000000007E-2</v>
      </c>
      <c r="Q4107" s="10">
        <f>IFERROR(Table1[[#This Row],[pledged]]/Table1[[#This Row],[backers_count]],0)</f>
        <v>383.33333333333331</v>
      </c>
      <c r="R4107" s="15">
        <f t="shared" si="128"/>
        <v>42697.010520833333</v>
      </c>
      <c r="S4107" s="15">
        <f t="shared" si="129"/>
        <v>42730.010520833333</v>
      </c>
      <c r="T4107">
        <f>YEAR(Table1[[#This Row],[Date Created Conversion]])</f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8">
        <f>ROUND(Table1[[#This Row],[pledged]]/Table1[[#This Row],[goal]],2)</f>
        <v>0.71</v>
      </c>
      <c r="Q4108" s="10">
        <f>IFERROR(Table1[[#This Row],[pledged]]/Table1[[#This Row],[backers_count]],0)</f>
        <v>106.96969696969697</v>
      </c>
      <c r="R4108" s="15">
        <f t="shared" si="128"/>
        <v>42053.049375000002</v>
      </c>
      <c r="S4108" s="15">
        <f t="shared" si="129"/>
        <v>42096.041666666672</v>
      </c>
      <c r="T4108">
        <f>YEAR(Table1[[#This Row],[Date Created Conversion]])</f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8">
        <f>ROUND(Table1[[#This Row],[pledged]]/Table1[[#This Row],[goal]],2)</f>
        <v>0.02</v>
      </c>
      <c r="Q4109" s="10">
        <f>IFERROR(Table1[[#This Row],[pledged]]/Table1[[#This Row],[backers_count]],0)</f>
        <v>10.25</v>
      </c>
      <c r="R4109" s="15">
        <f t="shared" si="128"/>
        <v>41883.916678240741</v>
      </c>
      <c r="S4109" s="15">
        <f t="shared" si="129"/>
        <v>41906.916678240741</v>
      </c>
      <c r="T4109">
        <f>YEAR(Table1[[#This Row],[Date Created Conversion]])</f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8">
        <f>ROUND(Table1[[#This Row],[pledged]]/Table1[[#This Row],[goal]],2)</f>
        <v>0.02</v>
      </c>
      <c r="Q4110" s="10">
        <f>IFERROR(Table1[[#This Row],[pledged]]/Table1[[#This Row],[backers_count]],0)</f>
        <v>59</v>
      </c>
      <c r="R4110" s="15">
        <f t="shared" si="128"/>
        <v>42767.031678240746</v>
      </c>
      <c r="S4110" s="15">
        <f t="shared" si="129"/>
        <v>42797.208333333328</v>
      </c>
      <c r="T4110">
        <f>YEAR(Table1[[#This Row],[Date Created Conversion]])</f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8">
        <f>ROUND(Table1[[#This Row],[pledged]]/Table1[[#This Row],[goal]],2)</f>
        <v>0</v>
      </c>
      <c r="Q4111" s="10">
        <f>IFERROR(Table1[[#This Row],[pledged]]/Table1[[#This Row],[backers_count]],0)</f>
        <v>0</v>
      </c>
      <c r="R4111" s="15">
        <f t="shared" si="128"/>
        <v>42307.539398148147</v>
      </c>
      <c r="S4111" s="15">
        <f t="shared" si="129"/>
        <v>42337.581064814818</v>
      </c>
      <c r="T4111">
        <f>YEAR(Table1[[#This Row],[Date Created Conversion]])</f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8">
        <f>ROUND(Table1[[#This Row],[pledged]]/Table1[[#This Row],[goal]],2)</f>
        <v>0.28999999999999998</v>
      </c>
      <c r="Q4112" s="10">
        <f>IFERROR(Table1[[#This Row],[pledged]]/Table1[[#This Row],[backers_count]],0)</f>
        <v>14.333333333333334</v>
      </c>
      <c r="R4112" s="15">
        <f t="shared" si="128"/>
        <v>42512.626747685179</v>
      </c>
      <c r="S4112" s="15">
        <f t="shared" si="129"/>
        <v>42572.626747685179</v>
      </c>
      <c r="T4112">
        <f>YEAR(Table1[[#This Row],[Date Created Conversion]])</f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8">
        <f>ROUND(Table1[[#This Row],[pledged]]/Table1[[#This Row],[goal]],2)</f>
        <v>0.03</v>
      </c>
      <c r="Q4113" s="10">
        <f>IFERROR(Table1[[#This Row],[pledged]]/Table1[[#This Row],[backers_count]],0)</f>
        <v>15.666666666666666</v>
      </c>
      <c r="R4113" s="15">
        <f t="shared" si="128"/>
        <v>42029.135879629626</v>
      </c>
      <c r="S4113" s="15">
        <f t="shared" si="129"/>
        <v>42059.135879629626</v>
      </c>
      <c r="T4113">
        <f>YEAR(Table1[[#This Row],[Date Created Conversion]])</f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8">
        <f>ROUND(Table1[[#This Row],[pledged]]/Table1[[#This Row],[goal]],2)</f>
        <v>0</v>
      </c>
      <c r="Q4114" s="10">
        <f>IFERROR(Table1[[#This Row],[pledged]]/Table1[[#This Row],[backers_count]],0)</f>
        <v>1</v>
      </c>
      <c r="R4114" s="15">
        <f t="shared" si="128"/>
        <v>42400.946597222224</v>
      </c>
      <c r="S4114" s="15">
        <f t="shared" si="129"/>
        <v>42428</v>
      </c>
      <c r="T4114">
        <f>YEAR(Table1[[#This Row],[Date Created Conversion]])</f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8">
        <f>ROUND(Table1[[#This Row],[pledged]]/Table1[[#This Row],[goal]],2)</f>
        <v>0</v>
      </c>
      <c r="Q4115" s="10">
        <f>IFERROR(Table1[[#This Row],[pledged]]/Table1[[#This Row],[backers_count]],0)</f>
        <v>1</v>
      </c>
      <c r="R4115" s="15">
        <f t="shared" si="128"/>
        <v>42358.573182870372</v>
      </c>
      <c r="S4115" s="15">
        <f t="shared" si="129"/>
        <v>42377.273611111115</v>
      </c>
      <c r="T4115">
        <f>YEAR(Table1[[#This Row],[Date Created Conversion]])</f>
        <v>2015</v>
      </c>
    </row>
  </sheetData>
  <sortState xmlns:xlrd2="http://schemas.microsoft.com/office/spreadsheetml/2017/richdata2" ref="A2:N4115">
    <sortCondition descending="1" ref="E2:E4115"/>
  </sortState>
  <conditionalFormatting sqref="F2:F4115">
    <cfRule type="cellIs" dxfId="21" priority="2" operator="equal">
      <formula>"failed"</formula>
    </cfRule>
    <cfRule type="cellIs" dxfId="20" priority="3" operator="equal">
      <formula>"canceled"</formula>
    </cfRule>
    <cfRule type="cellIs" dxfId="19" priority="4" operator="equal">
      <formula>"successful"</formula>
    </cfRule>
    <cfRule type="cellIs" dxfId="18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5E6A7-CF54-4801-93E8-6D3978F8F177}">
  <dimension ref="A1:F14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8321</v>
      </c>
      <c r="B3" s="11" t="s">
        <v>8318</v>
      </c>
    </row>
    <row r="4" spans="1:6" x14ac:dyDescent="0.3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2" t="s">
        <v>8266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8287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8273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8319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4099-A5DF-4FA0-9A14-D2ABCCCE8F78}">
  <dimension ref="A1:F47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8317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2" t="s">
        <v>8272</v>
      </c>
      <c r="B6" s="13"/>
      <c r="C6" s="13">
        <v>78</v>
      </c>
      <c r="D6" s="13"/>
      <c r="E6" s="13"/>
      <c r="F6" s="13">
        <v>78</v>
      </c>
    </row>
    <row r="7" spans="1:6" x14ac:dyDescent="0.3">
      <c r="A7" s="12" t="s">
        <v>8300</v>
      </c>
      <c r="B7" s="13">
        <v>16</v>
      </c>
      <c r="C7" s="13"/>
      <c r="D7" s="13"/>
      <c r="E7" s="13"/>
      <c r="F7" s="13">
        <v>16</v>
      </c>
    </row>
    <row r="8" spans="1:6" x14ac:dyDescent="0.3">
      <c r="A8" s="12" t="s">
        <v>8288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8314</v>
      </c>
      <c r="B9" s="13"/>
      <c r="C9" s="13">
        <v>32</v>
      </c>
      <c r="D9" s="13"/>
      <c r="E9" s="13"/>
      <c r="F9" s="13">
        <v>32</v>
      </c>
    </row>
    <row r="10" spans="1:6" x14ac:dyDescent="0.3">
      <c r="A10" s="12" t="s">
        <v>8310</v>
      </c>
      <c r="B10" s="13"/>
      <c r="C10" s="13"/>
      <c r="D10" s="13"/>
      <c r="E10" s="13">
        <v>33</v>
      </c>
      <c r="F10" s="13">
        <v>33</v>
      </c>
    </row>
    <row r="11" spans="1:6" x14ac:dyDescent="0.3">
      <c r="A11" s="12" t="s">
        <v>8271</v>
      </c>
      <c r="B11" s="13"/>
      <c r="C11" s="13"/>
      <c r="D11" s="13"/>
      <c r="E11" s="13">
        <v>164</v>
      </c>
      <c r="F11" s="13">
        <v>164</v>
      </c>
    </row>
    <row r="12" spans="1:6" x14ac:dyDescent="0.3">
      <c r="A12" s="12" t="s">
        <v>8270</v>
      </c>
      <c r="B12" s="13"/>
      <c r="C12" s="13">
        <v>52</v>
      </c>
      <c r="D12" s="13"/>
      <c r="E12" s="13"/>
      <c r="F12" s="13">
        <v>52</v>
      </c>
    </row>
    <row r="13" spans="1:6" x14ac:dyDescent="0.3">
      <c r="A13" s="12" t="s">
        <v>8286</v>
      </c>
      <c r="B13" s="13"/>
      <c r="C13" s="13"/>
      <c r="D13" s="13"/>
      <c r="E13" s="13">
        <v>30</v>
      </c>
      <c r="F13" s="13">
        <v>30</v>
      </c>
    </row>
    <row r="14" spans="1:6" x14ac:dyDescent="0.3">
      <c r="A14" s="12" t="s">
        <v>8303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3">
      <c r="A15" s="12" t="s">
        <v>8280</v>
      </c>
      <c r="B15" s="13"/>
      <c r="C15" s="13">
        <v>34</v>
      </c>
      <c r="D15" s="13"/>
      <c r="E15" s="13"/>
      <c r="F15" s="13">
        <v>34</v>
      </c>
    </row>
    <row r="16" spans="1:6" x14ac:dyDescent="0.3">
      <c r="A16" s="12" t="s">
        <v>8293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3">
      <c r="A17" s="12" t="s">
        <v>8304</v>
      </c>
      <c r="B17" s="13"/>
      <c r="C17" s="13">
        <v>13</v>
      </c>
      <c r="D17" s="13"/>
      <c r="E17" s="13"/>
      <c r="F17" s="13">
        <v>13</v>
      </c>
    </row>
    <row r="18" spans="1:6" x14ac:dyDescent="0.3">
      <c r="A18" s="12" t="s">
        <v>8305</v>
      </c>
      <c r="B18" s="13"/>
      <c r="C18" s="13"/>
      <c r="D18" s="13"/>
      <c r="E18" s="13">
        <v>103</v>
      </c>
      <c r="F18" s="13">
        <v>103</v>
      </c>
    </row>
    <row r="19" spans="1:6" x14ac:dyDescent="0.3">
      <c r="A19" s="12" t="s">
        <v>8285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3">
      <c r="A20" s="12" t="s">
        <v>8284</v>
      </c>
      <c r="B20" s="13"/>
      <c r="C20" s="13">
        <v>53</v>
      </c>
      <c r="D20" s="13"/>
      <c r="E20" s="13"/>
      <c r="F20" s="13">
        <v>53</v>
      </c>
    </row>
    <row r="21" spans="1:6" x14ac:dyDescent="0.3">
      <c r="A21" s="12" t="s">
        <v>8312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3">
      <c r="A22" s="12" t="s">
        <v>8283</v>
      </c>
      <c r="B22" s="13"/>
      <c r="C22" s="13"/>
      <c r="D22" s="13"/>
      <c r="E22" s="13">
        <v>14</v>
      </c>
      <c r="F22" s="13">
        <v>14</v>
      </c>
    </row>
    <row r="23" spans="1:6" x14ac:dyDescent="0.3">
      <c r="A23" s="12" t="s">
        <v>8291</v>
      </c>
      <c r="B23" s="13"/>
      <c r="C23" s="13">
        <v>23</v>
      </c>
      <c r="D23" s="13"/>
      <c r="E23" s="13"/>
      <c r="F23" s="13">
        <v>23</v>
      </c>
    </row>
    <row r="24" spans="1:6" x14ac:dyDescent="0.3">
      <c r="A24" s="12" t="s">
        <v>8315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3">
      <c r="A25" s="12" t="s">
        <v>8299</v>
      </c>
      <c r="B25" s="13"/>
      <c r="C25" s="13">
        <v>14</v>
      </c>
      <c r="D25" s="13"/>
      <c r="E25" s="13"/>
      <c r="F25" s="13">
        <v>14</v>
      </c>
    </row>
    <row r="26" spans="1:6" x14ac:dyDescent="0.3">
      <c r="A26" s="12" t="s">
        <v>8279</v>
      </c>
      <c r="B26" s="13"/>
      <c r="C26" s="13"/>
      <c r="D26" s="13"/>
      <c r="E26" s="13">
        <v>49</v>
      </c>
      <c r="F26" s="13">
        <v>49</v>
      </c>
    </row>
    <row r="27" spans="1:6" x14ac:dyDescent="0.3">
      <c r="A27" s="12" t="s">
        <v>8306</v>
      </c>
      <c r="B27" s="13"/>
      <c r="C27" s="13">
        <v>11</v>
      </c>
      <c r="D27" s="13"/>
      <c r="E27" s="13"/>
      <c r="F27" s="13">
        <v>11</v>
      </c>
    </row>
    <row r="28" spans="1:6" x14ac:dyDescent="0.3">
      <c r="A28" s="12" t="s">
        <v>8295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3">
      <c r="A29" s="12" t="s">
        <v>8301</v>
      </c>
      <c r="B29" s="13"/>
      <c r="C29" s="13">
        <v>13</v>
      </c>
      <c r="D29" s="13"/>
      <c r="E29" s="13"/>
      <c r="F29" s="13">
        <v>13</v>
      </c>
    </row>
    <row r="30" spans="1:6" x14ac:dyDescent="0.3">
      <c r="A30" s="12" t="s">
        <v>8274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3">
      <c r="A31" s="12" t="s">
        <v>8302</v>
      </c>
      <c r="B31" s="13"/>
      <c r="C31" s="13"/>
      <c r="D31" s="13"/>
      <c r="E31" s="13">
        <v>35</v>
      </c>
      <c r="F31" s="13">
        <v>35</v>
      </c>
    </row>
    <row r="32" spans="1:6" x14ac:dyDescent="0.3">
      <c r="A32" s="12" t="s">
        <v>8298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8309</v>
      </c>
      <c r="B33" s="13"/>
      <c r="C33" s="13">
        <v>14</v>
      </c>
      <c r="D33" s="13"/>
      <c r="E33" s="13"/>
      <c r="F33" s="13">
        <v>14</v>
      </c>
    </row>
    <row r="34" spans="1:6" x14ac:dyDescent="0.3">
      <c r="A34" s="12" t="s">
        <v>8282</v>
      </c>
      <c r="B34" s="13"/>
      <c r="C34" s="13"/>
      <c r="D34" s="13"/>
      <c r="E34" s="13">
        <v>240</v>
      </c>
      <c r="F34" s="13">
        <v>240</v>
      </c>
    </row>
    <row r="35" spans="1:6" x14ac:dyDescent="0.3">
      <c r="A35" s="12" t="s">
        <v>8269</v>
      </c>
      <c r="B35" s="13">
        <v>31</v>
      </c>
      <c r="C35" s="13"/>
      <c r="D35" s="13"/>
      <c r="E35" s="13"/>
      <c r="F35" s="13">
        <v>31</v>
      </c>
    </row>
    <row r="36" spans="1:6" x14ac:dyDescent="0.3">
      <c r="A36" s="12" t="s">
        <v>8268</v>
      </c>
      <c r="B36" s="13"/>
      <c r="C36" s="13"/>
      <c r="D36" s="13"/>
      <c r="E36" s="13">
        <v>48</v>
      </c>
      <c r="F36" s="13">
        <v>48</v>
      </c>
    </row>
    <row r="37" spans="1:6" x14ac:dyDescent="0.3">
      <c r="A37" s="12" t="s">
        <v>8308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3">
      <c r="A38" s="12" t="s">
        <v>8311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3">
      <c r="A39" s="12" t="s">
        <v>8313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3">
      <c r="A40" s="12" t="s">
        <v>8307</v>
      </c>
      <c r="B40" s="13"/>
      <c r="C40" s="13"/>
      <c r="D40" s="13"/>
      <c r="E40" s="13">
        <v>52</v>
      </c>
      <c r="F40" s="13">
        <v>52</v>
      </c>
    </row>
    <row r="41" spans="1:6" x14ac:dyDescent="0.3">
      <c r="A41" s="12" t="s">
        <v>8267</v>
      </c>
      <c r="B41" s="13"/>
      <c r="C41" s="13"/>
      <c r="D41" s="13"/>
      <c r="E41" s="13">
        <v>49</v>
      </c>
      <c r="F41" s="13">
        <v>49</v>
      </c>
    </row>
    <row r="42" spans="1:6" x14ac:dyDescent="0.3">
      <c r="A42" s="12" t="s">
        <v>8297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3">
      <c r="A43" s="12" t="s">
        <v>8290</v>
      </c>
      <c r="B43" s="13"/>
      <c r="C43" s="13">
        <v>73</v>
      </c>
      <c r="D43" s="13"/>
      <c r="E43" s="13"/>
      <c r="F43" s="13">
        <v>73</v>
      </c>
    </row>
    <row r="44" spans="1:6" x14ac:dyDescent="0.3">
      <c r="A44" s="12" t="s">
        <v>8277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3">
      <c r="A45" s="12" t="s">
        <v>8276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3">
      <c r="A46" s="12" t="s">
        <v>8296</v>
      </c>
      <c r="B46" s="13">
        <v>19</v>
      </c>
      <c r="C46" s="13"/>
      <c r="D46" s="13"/>
      <c r="E46" s="13"/>
      <c r="F46" s="13">
        <v>19</v>
      </c>
    </row>
    <row r="47" spans="1:6" x14ac:dyDescent="0.3">
      <c r="A47" s="12" t="s">
        <v>8319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B6BE8-8C33-4B41-879C-8455ACBB921D}">
  <dimension ref="A1:E19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t="s">
        <v>8337</v>
      </c>
      <c r="B1" t="s">
        <v>8322</v>
      </c>
    </row>
    <row r="2" spans="1:5" x14ac:dyDescent="0.3">
      <c r="A2" t="s">
        <v>8317</v>
      </c>
      <c r="B2" t="s">
        <v>8273</v>
      </c>
    </row>
    <row r="3" spans="1:5" x14ac:dyDescent="0.3">
      <c r="A3" t="s">
        <v>8316</v>
      </c>
      <c r="B3" t="s">
        <v>8274</v>
      </c>
    </row>
    <row r="5" spans="1:5" x14ac:dyDescent="0.3">
      <c r="A5" t="s">
        <v>8321</v>
      </c>
      <c r="B5" t="s">
        <v>8318</v>
      </c>
    </row>
    <row r="6" spans="1:5" x14ac:dyDescent="0.3">
      <c r="A6" t="s">
        <v>8320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3">
      <c r="A7" s="16" t="s">
        <v>8331</v>
      </c>
      <c r="B7">
        <v>20</v>
      </c>
      <c r="C7">
        <v>1</v>
      </c>
      <c r="D7">
        <v>43</v>
      </c>
      <c r="E7">
        <v>64</v>
      </c>
    </row>
    <row r="8" spans="1:5" x14ac:dyDescent="0.3">
      <c r="A8" s="16" t="s">
        <v>8332</v>
      </c>
      <c r="B8">
        <v>30</v>
      </c>
      <c r="C8">
        <v>6</v>
      </c>
      <c r="D8">
        <v>60</v>
      </c>
      <c r="E8">
        <v>96</v>
      </c>
    </row>
    <row r="9" spans="1:5" x14ac:dyDescent="0.3">
      <c r="A9" s="16" t="s">
        <v>8333</v>
      </c>
      <c r="B9">
        <v>21</v>
      </c>
      <c r="C9">
        <v>12</v>
      </c>
      <c r="D9">
        <v>46</v>
      </c>
      <c r="E9">
        <v>79</v>
      </c>
    </row>
    <row r="10" spans="1:5" x14ac:dyDescent="0.3">
      <c r="A10" s="16" t="s">
        <v>8334</v>
      </c>
      <c r="B10">
        <v>29</v>
      </c>
      <c r="D10">
        <v>57</v>
      </c>
      <c r="E10">
        <v>86</v>
      </c>
    </row>
    <row r="11" spans="1:5" x14ac:dyDescent="0.3">
      <c r="A11" s="16" t="s">
        <v>8325</v>
      </c>
      <c r="B11">
        <v>42</v>
      </c>
      <c r="D11">
        <v>93</v>
      </c>
      <c r="E11">
        <v>135</v>
      </c>
    </row>
    <row r="12" spans="1:5" x14ac:dyDescent="0.3">
      <c r="A12" s="16" t="s">
        <v>8335</v>
      </c>
      <c r="B12">
        <v>35</v>
      </c>
      <c r="D12">
        <v>83</v>
      </c>
      <c r="E12">
        <v>118</v>
      </c>
    </row>
    <row r="13" spans="1:5" x14ac:dyDescent="0.3">
      <c r="A13" s="16" t="s">
        <v>8326</v>
      </c>
      <c r="B13">
        <v>37</v>
      </c>
      <c r="D13">
        <v>75</v>
      </c>
      <c r="E13">
        <v>112</v>
      </c>
    </row>
    <row r="14" spans="1:5" x14ac:dyDescent="0.3">
      <c r="A14" s="16" t="s">
        <v>8327</v>
      </c>
      <c r="B14">
        <v>30</v>
      </c>
      <c r="D14">
        <v>62</v>
      </c>
      <c r="E14">
        <v>92</v>
      </c>
    </row>
    <row r="15" spans="1:5" x14ac:dyDescent="0.3">
      <c r="A15" s="16" t="s">
        <v>8328</v>
      </c>
      <c r="B15">
        <v>24</v>
      </c>
      <c r="D15">
        <v>46</v>
      </c>
      <c r="E15">
        <v>70</v>
      </c>
    </row>
    <row r="16" spans="1:5" x14ac:dyDescent="0.3">
      <c r="A16" s="16" t="s">
        <v>8329</v>
      </c>
      <c r="B16">
        <v>35</v>
      </c>
      <c r="D16">
        <v>55</v>
      </c>
      <c r="E16">
        <v>90</v>
      </c>
    </row>
    <row r="17" spans="1:5" x14ac:dyDescent="0.3">
      <c r="A17" s="16" t="s">
        <v>8330</v>
      </c>
      <c r="B17">
        <v>21</v>
      </c>
      <c r="D17">
        <v>47</v>
      </c>
      <c r="E17">
        <v>68</v>
      </c>
    </row>
    <row r="18" spans="1:5" x14ac:dyDescent="0.3">
      <c r="A18" s="16" t="s">
        <v>8336</v>
      </c>
      <c r="B18">
        <v>29</v>
      </c>
      <c r="D18">
        <v>27</v>
      </c>
      <c r="E18">
        <v>56</v>
      </c>
    </row>
    <row r="19" spans="1:5" x14ac:dyDescent="0.3">
      <c r="A19" s="16" t="s">
        <v>8319</v>
      </c>
      <c r="B19">
        <v>353</v>
      </c>
      <c r="C19">
        <v>19</v>
      </c>
      <c r="D19">
        <v>694</v>
      </c>
      <c r="E1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0F56-2DDD-4EC3-B1C4-F38C8D8259B3}">
  <dimension ref="A1:J13"/>
  <sheetViews>
    <sheetView topLeftCell="C1" workbookViewId="0">
      <selection activeCell="E29" sqref="E29"/>
    </sheetView>
  </sheetViews>
  <sheetFormatPr defaultRowHeight="14.4" x14ac:dyDescent="0.3"/>
  <cols>
    <col min="1" max="1" width="18.109375" hidden="1" customWidth="1"/>
    <col min="2" max="2" width="0" hidden="1" customWidth="1"/>
    <col min="3" max="3" width="16.88671875" bestFit="1" customWidth="1"/>
    <col min="4" max="4" width="18.88671875" customWidth="1"/>
    <col min="5" max="5" width="15.109375" customWidth="1"/>
    <col min="6" max="6" width="17.88671875" customWidth="1"/>
    <col min="7" max="7" width="14.33203125" customWidth="1"/>
    <col min="8" max="8" width="18.44140625" customWidth="1"/>
    <col min="9" max="9" width="14.6640625" customWidth="1"/>
    <col min="10" max="10" width="17.44140625" customWidth="1"/>
  </cols>
  <sheetData>
    <row r="1" spans="1:10" x14ac:dyDescent="0.3">
      <c r="A1" t="s">
        <v>8347</v>
      </c>
      <c r="B1" t="s">
        <v>8348</v>
      </c>
      <c r="C1" t="s">
        <v>8340</v>
      </c>
      <c r="D1" t="s">
        <v>8349</v>
      </c>
      <c r="E1" t="s">
        <v>8350</v>
      </c>
      <c r="F1" t="s">
        <v>8351</v>
      </c>
      <c r="G1" t="s">
        <v>8352</v>
      </c>
      <c r="H1" t="s">
        <v>8353</v>
      </c>
      <c r="I1" t="s">
        <v>8354</v>
      </c>
      <c r="J1" t="s">
        <v>8355</v>
      </c>
    </row>
    <row r="2" spans="1:10" x14ac:dyDescent="0.3">
      <c r="B2">
        <v>1000</v>
      </c>
      <c r="C2" t="str">
        <f>"Less than "&amp;TEXT(B2,0)</f>
        <v>Less than 1000</v>
      </c>
      <c r="D2">
        <f>COUNTIFS(Kickstarter!$F:$F,"successful",Kickstarter!$D:$D,"&lt;"&amp;$B2, Kickstarter!$O:$O,"plays")</f>
        <v>141</v>
      </c>
      <c r="E2">
        <f>COUNTIFS(Kickstarter!$F:$F,"failed",Kickstarter!$D:$D,"&lt;"&amp;$B2, Kickstarter!$O:$O,"plays")</f>
        <v>45</v>
      </c>
      <c r="F2">
        <f>COUNTIFS(Kickstarter!$F:$F,"c*",Kickstarter!$D:$D,"&lt;"&amp;$B2, Kickstarter!$O:$O,"plays")</f>
        <v>0</v>
      </c>
      <c r="G2">
        <f>SUM(D2:F2)</f>
        <v>186</v>
      </c>
      <c r="H2" s="19">
        <f>D2/G2</f>
        <v>0.75806451612903225</v>
      </c>
      <c r="I2" s="19">
        <f>E2/G2</f>
        <v>0.24193548387096775</v>
      </c>
      <c r="J2" s="19">
        <f>F2/G2</f>
        <v>0</v>
      </c>
    </row>
    <row r="3" spans="1:10" x14ac:dyDescent="0.3">
      <c r="A3">
        <v>1000</v>
      </c>
      <c r="B3">
        <v>4999</v>
      </c>
      <c r="C3" t="str">
        <f>TEXT(A3,0)&amp;" to "&amp;TEXT(B3,0)</f>
        <v>1000 to 4999</v>
      </c>
      <c r="D3">
        <f>COUNTIFS(Kickstarter!$F:$F,"successful", Kickstarter!$D:$D,"&gt;="&amp;$A3, Kickstarter!$D:$D,"&lt;"&amp;$B3+1, Kickstarter!$O:$O,"plays")</f>
        <v>388</v>
      </c>
      <c r="E3">
        <f>COUNTIFS(Kickstarter!$F:$F,"failed", Kickstarter!$D:$D,"&gt;="&amp;$A3, Kickstarter!$D:$D,"&lt;"&amp;$B3+1, Kickstarter!$O:$O,"plays")</f>
        <v>146</v>
      </c>
      <c r="F3">
        <f>COUNTIFS(Kickstarter!$F:$F,"c*", Kickstarter!$D:$D,"&gt;="&amp;$A3, Kickstarter!$D:$D,"&lt;"&amp;$B3+1, Kickstarter!$O:$O,"plays")</f>
        <v>0</v>
      </c>
      <c r="G3">
        <f t="shared" ref="G3:G13" si="0">SUM(D3:F3)</f>
        <v>534</v>
      </c>
      <c r="H3" s="19">
        <f t="shared" ref="H3:H13" si="1">D3/G3</f>
        <v>0.72659176029962547</v>
      </c>
      <c r="I3" s="19">
        <f t="shared" ref="I3:I13" si="2">E3/G3</f>
        <v>0.27340823970037453</v>
      </c>
      <c r="J3" s="19">
        <f t="shared" ref="J3:J13" si="3">F3/G3</f>
        <v>0</v>
      </c>
    </row>
    <row r="4" spans="1:10" x14ac:dyDescent="0.3">
      <c r="A4">
        <v>5000</v>
      </c>
      <c r="B4">
        <v>9999</v>
      </c>
      <c r="C4" t="str">
        <f t="shared" ref="C4:C12" si="4">TEXT(A4,0)&amp;" to "&amp;TEXT(B4,0)</f>
        <v>5000 to 9999</v>
      </c>
      <c r="D4">
        <f>COUNTIFS(Kickstarter!$F:$F,"successful", Kickstarter!$D:$D,"&gt;="&amp;$A4, Kickstarter!$D:$D,"&lt;"&amp;$B4+1, Kickstarter!$O:$O,"plays")</f>
        <v>93</v>
      </c>
      <c r="E4">
        <f>COUNTIFS(Kickstarter!$F:$F,"failed", Kickstarter!$D:$D,"&gt;="&amp;$A4, Kickstarter!$D:$D,"&lt;"&amp;$B4+1, Kickstarter!$O:$O,"plays")</f>
        <v>76</v>
      </c>
      <c r="F4">
        <f>COUNTIFS(Kickstarter!$F:$F,"c*", Kickstarter!$D:$D,"&gt;="&amp;$A4, Kickstarter!$D:$D,"&lt;"&amp;$B4+1, Kickstarter!$O:$O,"plays")</f>
        <v>0</v>
      </c>
      <c r="G4">
        <f t="shared" si="0"/>
        <v>169</v>
      </c>
      <c r="H4" s="19">
        <f t="shared" si="1"/>
        <v>0.55029585798816572</v>
      </c>
      <c r="I4" s="19">
        <f t="shared" si="2"/>
        <v>0.44970414201183434</v>
      </c>
      <c r="J4" s="19">
        <f t="shared" si="3"/>
        <v>0</v>
      </c>
    </row>
    <row r="5" spans="1:10" x14ac:dyDescent="0.3">
      <c r="A5">
        <v>10000</v>
      </c>
      <c r="B5">
        <v>14999</v>
      </c>
      <c r="C5" t="str">
        <f t="shared" si="4"/>
        <v>10000 to 14999</v>
      </c>
      <c r="D5">
        <f>COUNTIFS(Kickstarter!$F:$F,"successful", Kickstarter!$D:$D,"&gt;="&amp;$A5, Kickstarter!$D:$D,"&lt;"&amp;$B5+1, Kickstarter!$O:$O,"plays")</f>
        <v>39</v>
      </c>
      <c r="E5">
        <f>COUNTIFS(Kickstarter!$F:$F,"failed", Kickstarter!$D:$D,"&gt;="&amp;$A5, Kickstarter!$D:$D,"&lt;"&amp;$B5+1, Kickstarter!$O:$O,"plays")</f>
        <v>33</v>
      </c>
      <c r="F5">
        <f>COUNTIFS(Kickstarter!$F:$F,"c*", Kickstarter!$D:$D,"&gt;="&amp;$A5, Kickstarter!$D:$D,"&lt;"&amp;$B5+1, Kickstarter!$O:$O,"plays")</f>
        <v>0</v>
      </c>
      <c r="G5">
        <f t="shared" si="0"/>
        <v>72</v>
      </c>
      <c r="H5" s="19">
        <f t="shared" si="1"/>
        <v>0.54166666666666663</v>
      </c>
      <c r="I5" s="19">
        <f t="shared" si="2"/>
        <v>0.45833333333333331</v>
      </c>
      <c r="J5" s="19">
        <f t="shared" si="3"/>
        <v>0</v>
      </c>
    </row>
    <row r="6" spans="1:10" x14ac:dyDescent="0.3">
      <c r="A6">
        <v>15000</v>
      </c>
      <c r="B6">
        <v>19999</v>
      </c>
      <c r="C6" t="str">
        <f t="shared" si="4"/>
        <v>15000 to 19999</v>
      </c>
      <c r="D6">
        <f>COUNTIFS(Kickstarter!$F:$F,"successful", Kickstarter!$D:$D,"&gt;="&amp;$A6, Kickstarter!$D:$D,"&lt;"&amp;$B6+1, Kickstarter!$O:$O,"plays")</f>
        <v>12</v>
      </c>
      <c r="E6">
        <f>COUNTIFS(Kickstarter!$F:$F,"failed", Kickstarter!$D:$D,"&gt;="&amp;$A6, Kickstarter!$D:$D,"&lt;"&amp;$B6+1, Kickstarter!$O:$O,"plays")</f>
        <v>12</v>
      </c>
      <c r="F6">
        <f>COUNTIFS(Kickstarter!$F:$F,"c*", Kickstarter!$D:$D,"&gt;="&amp;$A6, Kickstarter!$D:$D,"&lt;"&amp;$B6+1, Kickstarter!$O:$O,"plays")</f>
        <v>0</v>
      </c>
      <c r="G6">
        <f t="shared" si="0"/>
        <v>24</v>
      </c>
      <c r="H6" s="19">
        <f t="shared" si="1"/>
        <v>0.5</v>
      </c>
      <c r="I6" s="19">
        <f t="shared" si="2"/>
        <v>0.5</v>
      </c>
      <c r="J6" s="19">
        <f t="shared" si="3"/>
        <v>0</v>
      </c>
    </row>
    <row r="7" spans="1:10" x14ac:dyDescent="0.3">
      <c r="A7">
        <v>20000</v>
      </c>
      <c r="B7">
        <v>24999</v>
      </c>
      <c r="C7" t="str">
        <f t="shared" si="4"/>
        <v>20000 to 24999</v>
      </c>
      <c r="D7">
        <f>COUNTIFS(Kickstarter!$F:$F,"successful", Kickstarter!$D:$D,"&gt;="&amp;$A7, Kickstarter!$D:$D,"&lt;"&amp;$B7+1, Kickstarter!$O:$O,"plays")</f>
        <v>9</v>
      </c>
      <c r="E7">
        <f>COUNTIFS(Kickstarter!$F:$F,"failed", Kickstarter!$D:$D,"&gt;="&amp;$A7, Kickstarter!$D:$D,"&lt;"&amp;$B7+1, Kickstarter!$O:$O,"plays")</f>
        <v>11</v>
      </c>
      <c r="F7">
        <f>COUNTIFS(Kickstarter!$F:$F,"c*", Kickstarter!$D:$D,"&gt;="&amp;$A7, Kickstarter!$D:$D,"&lt;"&amp;$B7+1, Kickstarter!$O:$O,"plays")</f>
        <v>0</v>
      </c>
      <c r="G7">
        <f t="shared" si="0"/>
        <v>20</v>
      </c>
      <c r="H7" s="19">
        <f t="shared" si="1"/>
        <v>0.45</v>
      </c>
      <c r="I7" s="19">
        <f t="shared" si="2"/>
        <v>0.55000000000000004</v>
      </c>
      <c r="J7" s="19">
        <f t="shared" si="3"/>
        <v>0</v>
      </c>
    </row>
    <row r="8" spans="1:10" x14ac:dyDescent="0.3">
      <c r="A8">
        <v>25000</v>
      </c>
      <c r="B8">
        <v>29999</v>
      </c>
      <c r="C8" t="str">
        <f t="shared" si="4"/>
        <v>25000 to 29999</v>
      </c>
      <c r="D8">
        <f>COUNTIFS(Kickstarter!$F:$F,"successful", Kickstarter!$D:$D,"&gt;="&amp;$A8, Kickstarter!$D:$D,"&lt;"&amp;$B8+1, Kickstarter!$O:$O,"plays")</f>
        <v>1</v>
      </c>
      <c r="E8">
        <f>COUNTIFS(Kickstarter!$F:$F,"failed", Kickstarter!$D:$D,"&gt;="&amp;$A8, Kickstarter!$D:$D,"&lt;"&amp;$B8+1, Kickstarter!$O:$O,"plays")</f>
        <v>4</v>
      </c>
      <c r="F8">
        <f>COUNTIFS(Kickstarter!$F:$F,"c*", Kickstarter!$D:$D,"&gt;="&amp;$A8, Kickstarter!$D:$D,"&lt;"&amp;$B8+1, Kickstarter!$O:$O,"plays")</f>
        <v>0</v>
      </c>
      <c r="G8">
        <f t="shared" si="0"/>
        <v>5</v>
      </c>
      <c r="H8" s="19">
        <f t="shared" si="1"/>
        <v>0.2</v>
      </c>
      <c r="I8" s="19">
        <f t="shared" si="2"/>
        <v>0.8</v>
      </c>
      <c r="J8" s="19">
        <f t="shared" si="3"/>
        <v>0</v>
      </c>
    </row>
    <row r="9" spans="1:10" x14ac:dyDescent="0.3">
      <c r="A9">
        <v>30000</v>
      </c>
      <c r="B9">
        <v>34999</v>
      </c>
      <c r="C9" t="str">
        <f t="shared" si="4"/>
        <v>30000 to 34999</v>
      </c>
      <c r="D9">
        <f>COUNTIFS(Kickstarter!$F:$F,"successful", Kickstarter!$D:$D,"&gt;="&amp;$A9, Kickstarter!$D:$D,"&lt;"&amp;$B9+1, Kickstarter!$O:$O,"plays")</f>
        <v>3</v>
      </c>
      <c r="E9">
        <f>COUNTIFS(Kickstarter!$F:$F,"failed", Kickstarter!$D:$D,"&gt;="&amp;$A9, Kickstarter!$D:$D,"&lt;"&amp;$B9+1, Kickstarter!$O:$O,"plays")</f>
        <v>8</v>
      </c>
      <c r="F9">
        <f>COUNTIFS(Kickstarter!$F:$F,"c*", Kickstarter!$D:$D,"&gt;="&amp;$A9, Kickstarter!$D:$D,"&lt;"&amp;$B9+1, Kickstarter!$O:$O,"plays")</f>
        <v>0</v>
      </c>
      <c r="G9">
        <f t="shared" si="0"/>
        <v>11</v>
      </c>
      <c r="H9" s="19">
        <f t="shared" si="1"/>
        <v>0.27272727272727271</v>
      </c>
      <c r="I9" s="19">
        <f t="shared" si="2"/>
        <v>0.72727272727272729</v>
      </c>
      <c r="J9" s="19">
        <f t="shared" si="3"/>
        <v>0</v>
      </c>
    </row>
    <row r="10" spans="1:10" x14ac:dyDescent="0.3">
      <c r="A10">
        <v>35000</v>
      </c>
      <c r="B10">
        <v>39999</v>
      </c>
      <c r="C10" t="str">
        <f t="shared" si="4"/>
        <v>35000 to 39999</v>
      </c>
      <c r="D10">
        <f>COUNTIFS(Kickstarter!$F:$F,"successful", Kickstarter!$D:$D,"&gt;="&amp;$A10, Kickstarter!$D:$D,"&lt;"&amp;$B10+1, Kickstarter!$O:$O,"plays")</f>
        <v>4</v>
      </c>
      <c r="E10">
        <f>COUNTIFS(Kickstarter!$F:$F,"failed", Kickstarter!$D:$D,"&gt;="&amp;$A10, Kickstarter!$D:$D,"&lt;"&amp;$B10+1, Kickstarter!$O:$O,"plays")</f>
        <v>2</v>
      </c>
      <c r="F10">
        <f>COUNTIFS(Kickstarter!$F:$F,"c*", Kickstarter!$D:$D,"&gt;="&amp;$A10, Kickstarter!$D:$D,"&lt;"&amp;$B10+1, Kickstarter!$O:$O,"plays")</f>
        <v>0</v>
      </c>
      <c r="G10">
        <f t="shared" si="0"/>
        <v>6</v>
      </c>
      <c r="H10" s="19">
        <f t="shared" si="1"/>
        <v>0.66666666666666663</v>
      </c>
      <c r="I10" s="19">
        <f t="shared" si="2"/>
        <v>0.33333333333333331</v>
      </c>
      <c r="J10" s="19">
        <f t="shared" si="3"/>
        <v>0</v>
      </c>
    </row>
    <row r="11" spans="1:10" x14ac:dyDescent="0.3">
      <c r="A11">
        <v>40000</v>
      </c>
      <c r="B11">
        <v>44999</v>
      </c>
      <c r="C11" t="str">
        <f t="shared" si="4"/>
        <v>40000 to 44999</v>
      </c>
      <c r="D11">
        <f>COUNTIFS(Kickstarter!$F:$F,"successful", Kickstarter!$D:$D,"&gt;="&amp;$A11, Kickstarter!$D:$D,"&lt;"&amp;$B11+1, Kickstarter!$O:$O,"plays")</f>
        <v>2</v>
      </c>
      <c r="E11">
        <f>COUNTIFS(Kickstarter!$F:$F,"failed", Kickstarter!$D:$D,"&gt;="&amp;$A11, Kickstarter!$D:$D,"&lt;"&amp;$B11+1, Kickstarter!$O:$O,"plays")</f>
        <v>1</v>
      </c>
      <c r="F11">
        <f>COUNTIFS(Kickstarter!$F:$F,"c*", Kickstarter!$D:$D,"&gt;="&amp;$A11, Kickstarter!$D:$D,"&lt;"&amp;$B11+1, Kickstarter!$O:$O,"plays")</f>
        <v>0</v>
      </c>
      <c r="G11">
        <f t="shared" si="0"/>
        <v>3</v>
      </c>
      <c r="H11" s="19">
        <f t="shared" si="1"/>
        <v>0.66666666666666663</v>
      </c>
      <c r="I11" s="19">
        <f t="shared" si="2"/>
        <v>0.33333333333333331</v>
      </c>
      <c r="J11" s="19">
        <f t="shared" si="3"/>
        <v>0</v>
      </c>
    </row>
    <row r="12" spans="1:10" x14ac:dyDescent="0.3">
      <c r="A12">
        <v>45000</v>
      </c>
      <c r="B12">
        <v>49999</v>
      </c>
      <c r="C12" t="str">
        <f t="shared" si="4"/>
        <v>45000 to 49999</v>
      </c>
      <c r="D12">
        <f>COUNTIFS(Kickstarter!$F:$F,"successful", Kickstarter!$D:$D,"&gt;="&amp;$A12, Kickstarter!$D:$D,"&lt;"&amp;$B12+1, Kickstarter!$O:$O,"plays")</f>
        <v>0</v>
      </c>
      <c r="E12">
        <f>COUNTIFS(Kickstarter!$F:$F,"failed", Kickstarter!$D:$D,"&gt;="&amp;$A12, Kickstarter!$D:$D,"&lt;"&amp;$B12+1, Kickstarter!$O:$O,"plays")</f>
        <v>1</v>
      </c>
      <c r="F12">
        <f>COUNTIFS(Kickstarter!$F:$F,"c*", Kickstarter!$D:$D,"&gt;="&amp;$A12, Kickstarter!$D:$D,"&lt;"&amp;$B12+1, Kickstarter!$O:$O,"plays")</f>
        <v>0</v>
      </c>
      <c r="G12">
        <f t="shared" si="0"/>
        <v>1</v>
      </c>
      <c r="H12" s="19">
        <f t="shared" si="1"/>
        <v>0</v>
      </c>
      <c r="I12" s="19">
        <f t="shared" si="2"/>
        <v>1</v>
      </c>
      <c r="J12" s="19">
        <f t="shared" si="3"/>
        <v>0</v>
      </c>
    </row>
    <row r="13" spans="1:10" x14ac:dyDescent="0.3">
      <c r="A13">
        <v>50000</v>
      </c>
      <c r="C13" t="str">
        <f>"Greater than "&amp;TEXT(A13,0)</f>
        <v>Greater than 50000</v>
      </c>
      <c r="D13">
        <f>COUNTIFS(Kickstarter!$F:$F,"successful",Kickstarter!$D:$D,"&gt;"&amp;$A13, Kickstarter!$O:$O,"plays")</f>
        <v>2</v>
      </c>
      <c r="E13">
        <f>COUNTIFS(Kickstarter!$F:$F,"failed",Kickstarter!$D:$D,"&gt;"&amp;$A13, Kickstarter!$O:$O,"plays")</f>
        <v>10</v>
      </c>
      <c r="F13">
        <f>COUNTIFS(Kickstarter!$F:$F,"c*",Kickstarter!$D:$D,"&gt;"&amp;$A13, Kickstarter!$O:$O,"plays")</f>
        <v>0</v>
      </c>
      <c r="G13">
        <f t="shared" si="0"/>
        <v>12</v>
      </c>
      <c r="H13" s="19">
        <f t="shared" si="1"/>
        <v>0.16666666666666666</v>
      </c>
      <c r="I13" s="19">
        <f t="shared" si="2"/>
        <v>0.83333333333333337</v>
      </c>
      <c r="J13" s="19">
        <f t="shared" si="3"/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9FD2-4B33-4806-A869-D37AC683E83A}">
  <dimension ref="A1:D6"/>
  <sheetViews>
    <sheetView workbookViewId="0">
      <selection activeCell="C12" sqref="C12"/>
    </sheetView>
  </sheetViews>
  <sheetFormatPr defaultRowHeight="14.4" x14ac:dyDescent="0.3"/>
  <cols>
    <col min="1" max="1" width="35" customWidth="1"/>
    <col min="2" max="2" width="65.109375" customWidth="1"/>
    <col min="3" max="4" width="14.109375" style="10" customWidth="1"/>
  </cols>
  <sheetData>
    <row r="1" spans="1:4" x14ac:dyDescent="0.3">
      <c r="A1" t="s">
        <v>8338</v>
      </c>
      <c r="B1" t="s">
        <v>8339</v>
      </c>
      <c r="C1" s="10" t="s">
        <v>8340</v>
      </c>
      <c r="D1" s="10" t="s">
        <v>8341</v>
      </c>
    </row>
    <row r="2" spans="1:4" ht="28.8" x14ac:dyDescent="0.3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</row>
    <row r="3" spans="1:4" ht="28.8" x14ac:dyDescent="0.3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</row>
    <row r="4" spans="1:4" ht="28.8" x14ac:dyDescent="0.3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</row>
    <row r="5" spans="1:4" ht="28.8" x14ac:dyDescent="0.3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</row>
    <row r="6" spans="1:4" ht="28.8" x14ac:dyDescent="0.3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D7AF-36B5-4C53-B08E-7D3D0AED2A37}">
  <dimension ref="A2:E18"/>
  <sheetViews>
    <sheetView workbookViewId="0">
      <selection activeCell="C9" sqref="C9"/>
    </sheetView>
  </sheetViews>
  <sheetFormatPr defaultRowHeight="14.4" x14ac:dyDescent="0.3"/>
  <cols>
    <col min="1" max="1" width="14.21875" bestFit="1" customWidth="1"/>
    <col min="2" max="2" width="13.88671875" bestFit="1" customWidth="1"/>
    <col min="3" max="3" width="14" bestFit="1" customWidth="1"/>
    <col min="4" max="4" width="15.44140625" bestFit="1" customWidth="1"/>
    <col min="5" max="6" width="17" bestFit="1" customWidth="1"/>
    <col min="7" max="7" width="11" bestFit="1" customWidth="1"/>
    <col min="8" max="8" width="10" bestFit="1" customWidth="1"/>
    <col min="9" max="9" width="12" bestFit="1" customWidth="1"/>
    <col min="10" max="10" width="15.77734375" bestFit="1" customWidth="1"/>
    <col min="11" max="11" width="19.109375" bestFit="1" customWidth="1"/>
  </cols>
  <sheetData>
    <row r="2" spans="1:5" x14ac:dyDescent="0.3">
      <c r="A2" s="11" t="s">
        <v>8222</v>
      </c>
      <c r="B2" t="s" vm="1">
        <v>8223</v>
      </c>
    </row>
    <row r="3" spans="1:5" x14ac:dyDescent="0.3">
      <c r="A3" s="11" t="s">
        <v>8344</v>
      </c>
      <c r="B3" t="s" vm="2">
        <v>8273</v>
      </c>
    </row>
    <row r="5" spans="1:5" x14ac:dyDescent="0.3">
      <c r="A5" s="11" t="s">
        <v>8320</v>
      </c>
      <c r="B5" t="s">
        <v>8345</v>
      </c>
      <c r="C5" t="s">
        <v>8342</v>
      </c>
      <c r="D5" t="s">
        <v>8346</v>
      </c>
      <c r="E5" t="s">
        <v>8343</v>
      </c>
    </row>
    <row r="6" spans="1:5" x14ac:dyDescent="0.3">
      <c r="A6" s="12" t="s">
        <v>8315</v>
      </c>
      <c r="B6" s="10"/>
      <c r="C6" s="10"/>
      <c r="D6" s="10"/>
      <c r="E6" s="10"/>
    </row>
    <row r="7" spans="1:5" x14ac:dyDescent="0.3">
      <c r="A7" s="17" t="s">
        <v>8219</v>
      </c>
      <c r="B7" s="10">
        <v>43237.36363636364</v>
      </c>
      <c r="C7" s="10">
        <v>10000</v>
      </c>
      <c r="D7" s="10">
        <v>300.27272727272725</v>
      </c>
      <c r="E7" s="10">
        <v>25</v>
      </c>
    </row>
    <row r="8" spans="1:5" x14ac:dyDescent="0.3">
      <c r="A8" s="17" t="s">
        <v>8220</v>
      </c>
      <c r="B8" s="10">
        <v>121471.25</v>
      </c>
      <c r="C8" s="10">
        <v>7500</v>
      </c>
      <c r="D8" s="10">
        <v>1046.175</v>
      </c>
      <c r="E8" s="10">
        <v>326</v>
      </c>
    </row>
    <row r="9" spans="1:5" x14ac:dyDescent="0.3">
      <c r="A9" s="17" t="s">
        <v>8218</v>
      </c>
      <c r="B9" s="10">
        <v>5105.5555555555557</v>
      </c>
      <c r="C9" s="10">
        <v>3500</v>
      </c>
      <c r="D9" s="10">
        <v>5407.8644444444444</v>
      </c>
      <c r="E9" s="10">
        <v>3750</v>
      </c>
    </row>
    <row r="10" spans="1:5" x14ac:dyDescent="0.3">
      <c r="A10" s="12" t="s">
        <v>8274</v>
      </c>
      <c r="B10" s="10"/>
      <c r="C10" s="10"/>
      <c r="D10" s="10"/>
      <c r="E10" s="10"/>
    </row>
    <row r="11" spans="1:5" x14ac:dyDescent="0.3">
      <c r="A11" s="17" t="s">
        <v>8220</v>
      </c>
      <c r="B11" s="10">
        <v>10554.212</v>
      </c>
      <c r="C11" s="10">
        <v>5000</v>
      </c>
      <c r="D11" s="10">
        <v>558.65483999999992</v>
      </c>
      <c r="E11" s="10">
        <v>103</v>
      </c>
    </row>
    <row r="12" spans="1:5" x14ac:dyDescent="0.3">
      <c r="A12" s="17" t="s">
        <v>8221</v>
      </c>
      <c r="B12" s="10">
        <v>10847.444444444445</v>
      </c>
      <c r="C12" s="10">
        <v>10000</v>
      </c>
      <c r="D12" s="10">
        <v>2787</v>
      </c>
      <c r="E12" s="10">
        <v>162</v>
      </c>
    </row>
    <row r="13" spans="1:5" x14ac:dyDescent="0.3">
      <c r="A13" s="17" t="s">
        <v>8218</v>
      </c>
      <c r="B13" s="10">
        <v>5048.8786407766993</v>
      </c>
      <c r="C13" s="10">
        <v>3000</v>
      </c>
      <c r="D13" s="10">
        <v>5601.5458009708736</v>
      </c>
      <c r="E13" s="10">
        <v>3167.5</v>
      </c>
    </row>
    <row r="14" spans="1:5" x14ac:dyDescent="0.3">
      <c r="A14" s="12" t="s">
        <v>8313</v>
      </c>
      <c r="B14" s="10"/>
      <c r="C14" s="10"/>
      <c r="D14" s="10"/>
      <c r="E14" s="10"/>
    </row>
    <row r="15" spans="1:5" x14ac:dyDescent="0.3">
      <c r="A15" s="17" t="s">
        <v>8219</v>
      </c>
      <c r="B15" s="10">
        <v>2209286.6</v>
      </c>
      <c r="C15" s="10">
        <v>50000</v>
      </c>
      <c r="D15" s="10">
        <v>6133.1333333333332</v>
      </c>
      <c r="E15" s="10">
        <v>280</v>
      </c>
    </row>
    <row r="16" spans="1:5" x14ac:dyDescent="0.3">
      <c r="A16" s="17" t="s">
        <v>8220</v>
      </c>
      <c r="B16" s="10">
        <v>264984.57627118647</v>
      </c>
      <c r="C16" s="10">
        <v>25000</v>
      </c>
      <c r="D16" s="10">
        <v>1626.3591525423728</v>
      </c>
      <c r="E16" s="10">
        <v>278</v>
      </c>
    </row>
    <row r="17" spans="1:5" x14ac:dyDescent="0.3">
      <c r="A17" s="17" t="s">
        <v>8221</v>
      </c>
      <c r="B17" s="10">
        <v>15166.666666666666</v>
      </c>
      <c r="C17" s="10">
        <v>16500</v>
      </c>
      <c r="D17" s="10">
        <v>2108.3333333333335</v>
      </c>
      <c r="E17" s="10">
        <v>1739</v>
      </c>
    </row>
    <row r="18" spans="1:5" x14ac:dyDescent="0.3">
      <c r="A18" s="17" t="s">
        <v>8218</v>
      </c>
      <c r="B18" s="10">
        <v>18396.529411764706</v>
      </c>
      <c r="C18" s="10">
        <v>8500</v>
      </c>
      <c r="D18" s="10">
        <v>22944.292205882353</v>
      </c>
      <c r="E18" s="10">
        <v>11347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Category Outcomes</vt:lpstr>
      <vt:lpstr>Subcategory Statistics</vt:lpstr>
      <vt:lpstr>Outcomes Based on Launch Date</vt:lpstr>
      <vt:lpstr>Outcomes Based on Goals</vt:lpstr>
      <vt:lpstr>Edinburgh Research</vt:lpstr>
      <vt:lpstr>Descriptive Stats Skill Drill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Stan Holko</cp:lastModifiedBy>
  <cp:lastPrinted>2020-08-25T19:13:47Z</cp:lastPrinted>
  <dcterms:created xsi:type="dcterms:W3CDTF">2017-04-20T15:17:24Z</dcterms:created>
  <dcterms:modified xsi:type="dcterms:W3CDTF">2020-08-28T10:32:39Z</dcterms:modified>
</cp:coreProperties>
</file>