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ty\OneDrive - incubate B2C technologies\바탕 화면\"/>
    </mc:Choice>
  </mc:AlternateContent>
  <xr:revisionPtr revIDLastSave="77" documentId="8_{8529EBEE-4632-42F4-BDD9-13273AADA8A2}" xr6:coauthVersionLast="44" xr6:coauthVersionMax="44" xr10:uidLastSave="{85C851B2-F0DA-4FF9-8E51-9E1E333F6943}"/>
  <bookViews>
    <workbookView xWindow="28680" yWindow="-120" windowWidth="29040" windowHeight="15840" xr2:uid="{1CBD4F6D-9E3A-48CB-BE0D-97D2CABC2B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17" i="1"/>
  <c r="R20" i="1"/>
  <c r="R21" i="1"/>
  <c r="R30" i="1"/>
  <c r="R32" i="1"/>
  <c r="R33" i="1"/>
  <c r="R37" i="1"/>
  <c r="R38" i="1"/>
  <c r="R50" i="1"/>
  <c r="R51" i="1"/>
  <c r="R54" i="1"/>
  <c r="R56" i="1"/>
  <c r="R58" i="1"/>
  <c r="Q12" i="1"/>
  <c r="Q16" i="1"/>
  <c r="Q17" i="1"/>
  <c r="Q29" i="1"/>
  <c r="Q30" i="1"/>
  <c r="Q32" i="1"/>
  <c r="Q33" i="1"/>
  <c r="Q46" i="1"/>
  <c r="Q50" i="1"/>
  <c r="Q51" i="1"/>
  <c r="Q58" i="1"/>
  <c r="F6" i="1"/>
  <c r="R6" i="1" s="1"/>
  <c r="F7" i="1"/>
  <c r="S7" i="1" s="1"/>
  <c r="F8" i="1"/>
  <c r="R8" i="1" s="1"/>
  <c r="F9" i="1"/>
  <c r="R9" i="1" s="1"/>
  <c r="F10" i="1"/>
  <c r="R10" i="1" s="1"/>
  <c r="F11" i="1"/>
  <c r="Q11" i="1" s="1"/>
  <c r="F12" i="1"/>
  <c r="R12" i="1" s="1"/>
  <c r="F13" i="1"/>
  <c r="R13" i="1" s="1"/>
  <c r="F15" i="1"/>
  <c r="R15" i="1" s="1"/>
  <c r="F16" i="1"/>
  <c r="F17" i="1"/>
  <c r="F18" i="1"/>
  <c r="Q18" i="1" s="1"/>
  <c r="F19" i="1"/>
  <c r="Q19" i="1" s="1"/>
  <c r="F20" i="1"/>
  <c r="Q20" i="1" s="1"/>
  <c r="F21" i="1"/>
  <c r="Q21" i="1" s="1"/>
  <c r="F22" i="1"/>
  <c r="R22" i="1" s="1"/>
  <c r="F23" i="1"/>
  <c r="R23" i="1" s="1"/>
  <c r="F24" i="1"/>
  <c r="R24" i="1" s="1"/>
  <c r="F25" i="1"/>
  <c r="R25" i="1" s="1"/>
  <c r="F26" i="1"/>
  <c r="R26" i="1" s="1"/>
  <c r="F27" i="1"/>
  <c r="R27" i="1" s="1"/>
  <c r="F28" i="1"/>
  <c r="Q28" i="1" s="1"/>
  <c r="F29" i="1"/>
  <c r="R29" i="1" s="1"/>
  <c r="F31" i="1"/>
  <c r="R31" i="1" s="1"/>
  <c r="F32" i="1"/>
  <c r="F33" i="1"/>
  <c r="F34" i="1"/>
  <c r="Q34" i="1" s="1"/>
  <c r="F36" i="1"/>
  <c r="Q36" i="1" s="1"/>
  <c r="F37" i="1"/>
  <c r="Q37" i="1" s="1"/>
  <c r="F38" i="1"/>
  <c r="Q38" i="1" s="1"/>
  <c r="F39" i="1"/>
  <c r="R39" i="1" s="1"/>
  <c r="F40" i="1"/>
  <c r="R40" i="1" s="1"/>
  <c r="F41" i="1"/>
  <c r="R41" i="1" s="1"/>
  <c r="F42" i="1"/>
  <c r="R42" i="1" s="1"/>
  <c r="F44" i="1"/>
  <c r="R44" i="1" s="1"/>
  <c r="F45" i="1"/>
  <c r="R45" i="1" s="1"/>
  <c r="F46" i="1"/>
  <c r="R46" i="1" s="1"/>
  <c r="F47" i="1"/>
  <c r="R47" i="1" s="1"/>
  <c r="F48" i="1"/>
  <c r="R48" i="1" s="1"/>
  <c r="F49" i="1"/>
  <c r="R49" i="1" s="1"/>
  <c r="F50" i="1"/>
  <c r="F51" i="1"/>
  <c r="F52" i="1"/>
  <c r="Q52" i="1" s="1"/>
  <c r="F53" i="1"/>
  <c r="Q53" i="1" s="1"/>
  <c r="F54" i="1"/>
  <c r="Q54" i="1" s="1"/>
  <c r="F56" i="1"/>
  <c r="Q56" i="1" s="1"/>
  <c r="F57" i="1"/>
  <c r="F59" i="1"/>
  <c r="R59" i="1" s="1"/>
  <c r="F60" i="1"/>
  <c r="R60" i="1" s="1"/>
  <c r="F5" i="1"/>
  <c r="R5" i="1" s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9" i="1"/>
  <c r="E60" i="1"/>
  <c r="D5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9" i="1"/>
  <c r="D60" i="1"/>
  <c r="D8" i="1"/>
  <c r="D9" i="1"/>
  <c r="D10" i="1"/>
  <c r="D6" i="1"/>
  <c r="D7" i="1"/>
  <c r="P7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5" i="1"/>
  <c r="R57" i="1" l="1"/>
  <c r="Q49" i="1"/>
  <c r="Q31" i="1"/>
  <c r="Q15" i="1"/>
  <c r="R53" i="1"/>
  <c r="R36" i="1"/>
  <c r="R19" i="1"/>
  <c r="Q48" i="1"/>
  <c r="Q13" i="1"/>
  <c r="R52" i="1"/>
  <c r="R34" i="1"/>
  <c r="R18" i="1"/>
  <c r="Q45" i="1"/>
  <c r="Q27" i="1"/>
  <c r="Q10" i="1"/>
  <c r="Q47" i="1"/>
  <c r="Q5" i="1"/>
  <c r="Q44" i="1"/>
  <c r="Q26" i="1"/>
  <c r="Q9" i="1"/>
  <c r="Q60" i="1"/>
  <c r="Q42" i="1"/>
  <c r="Q25" i="1"/>
  <c r="Q8" i="1"/>
  <c r="Q59" i="1"/>
  <c r="Q41" i="1"/>
  <c r="Q24" i="1"/>
  <c r="Q7" i="1"/>
  <c r="R28" i="1"/>
  <c r="R11" i="1"/>
  <c r="Q40" i="1"/>
  <c r="Q23" i="1"/>
  <c r="Q6" i="1"/>
  <c r="Q57" i="1"/>
  <c r="Q39" i="1"/>
  <c r="Q22" i="1"/>
  <c r="R7" i="1"/>
</calcChain>
</file>

<file path=xl/sharedStrings.xml><?xml version="1.0" encoding="utf-8"?>
<sst xmlns="http://schemas.openxmlformats.org/spreadsheetml/2006/main" count="270" uniqueCount="111">
  <si>
    <t>연번</t>
  </si>
  <si>
    <t>현 부처명</t>
  </si>
  <si>
    <t>구 부처명</t>
  </si>
  <si>
    <t>가습기살균제사건</t>
  </si>
  <si>
    <t>특별조사위원회</t>
  </si>
  <si>
    <t>(신설 기관)</t>
  </si>
  <si>
    <t>감사원</t>
  </si>
  <si>
    <t>경찰청</t>
  </si>
  <si>
    <t>고용노동부</t>
  </si>
  <si>
    <t>공정거래위원회</t>
  </si>
  <si>
    <t>과학기술정보통신부</t>
  </si>
  <si>
    <t>미래창조과학부</t>
  </si>
  <si>
    <t>관세청</t>
  </si>
  <si>
    <t>교육부</t>
  </si>
  <si>
    <t>국가보훈처</t>
  </si>
  <si>
    <t>국가인권위원회</t>
  </si>
  <si>
    <t>국무조정실</t>
  </si>
  <si>
    <t>-</t>
  </si>
  <si>
    <t>국무총리비서실</t>
  </si>
  <si>
    <t>국무총리실</t>
  </si>
  <si>
    <t>국민권익위원회</t>
  </si>
  <si>
    <t>국세청</t>
  </si>
  <si>
    <t>국토교통부</t>
  </si>
  <si>
    <t>국회도서관</t>
  </si>
  <si>
    <t>국회사무처</t>
  </si>
  <si>
    <t>국회예산정책처</t>
  </si>
  <si>
    <t>국회입법조사처</t>
  </si>
  <si>
    <t>금융위원회</t>
  </si>
  <si>
    <t>기상청</t>
  </si>
  <si>
    <t>기획재정부</t>
  </si>
  <si>
    <t>농림축산식품부</t>
  </si>
  <si>
    <t>농촌진흥청</t>
  </si>
  <si>
    <t>대법원</t>
  </si>
  <si>
    <t>대통령경호처</t>
  </si>
  <si>
    <t>대통령경호실</t>
  </si>
  <si>
    <t>대통령비서실 및 국가안보실</t>
  </si>
  <si>
    <t>대통령비서실및국가안보실</t>
  </si>
  <si>
    <t>문화재청</t>
  </si>
  <si>
    <t>문화체육관광부</t>
  </si>
  <si>
    <t>민주평화통일자문회의</t>
  </si>
  <si>
    <t>방송통신위원회</t>
  </si>
  <si>
    <t>방위사업청</t>
  </si>
  <si>
    <t>법무부</t>
  </si>
  <si>
    <t>법제처</t>
  </si>
  <si>
    <t>병무청</t>
  </si>
  <si>
    <t>보건복지부</t>
  </si>
  <si>
    <t>산림청</t>
  </si>
  <si>
    <t>산업통상자원부</t>
  </si>
  <si>
    <t>새만금개발청</t>
  </si>
  <si>
    <t>소방청</t>
  </si>
  <si>
    <t>식품의약품안전처</t>
  </si>
  <si>
    <t>여성가족부</t>
  </si>
  <si>
    <t>외교부</t>
  </si>
  <si>
    <t>원자력안전위원회</t>
  </si>
  <si>
    <t>인사혁신처</t>
  </si>
  <si>
    <t>조달청</t>
  </si>
  <si>
    <t>중소벤처기업부</t>
  </si>
  <si>
    <t>중소기업청</t>
  </si>
  <si>
    <t>중앙선거관리위원회</t>
  </si>
  <si>
    <t>통계청</t>
  </si>
  <si>
    <t>통일부</t>
  </si>
  <si>
    <t>특허청</t>
  </si>
  <si>
    <t>해양경찰청</t>
  </si>
  <si>
    <t>해양수산부</t>
  </si>
  <si>
    <t>행정안전부</t>
  </si>
  <si>
    <t>행정자치부</t>
  </si>
  <si>
    <t>행정중심복합도시건설청</t>
  </si>
  <si>
    <t>헌법재판소</t>
  </si>
  <si>
    <t>환경부</t>
  </si>
  <si>
    <t>인건비</t>
    <phoneticPr fontId="5" type="noConversion"/>
  </si>
  <si>
    <t>기본경비1</t>
    <phoneticPr fontId="5" type="noConversion"/>
  </si>
  <si>
    <t>기본경비2</t>
    <phoneticPr fontId="5" type="noConversion"/>
  </si>
  <si>
    <t>기본경비</t>
    <phoneticPr fontId="5" type="noConversion"/>
  </si>
  <si>
    <t xml:space="preserve"> 비율</t>
    <phoneticPr fontId="5" type="noConversion"/>
  </si>
  <si>
    <t>코드</t>
    <phoneticPr fontId="5" type="noConversion"/>
  </si>
  <si>
    <t>비율1</t>
    <phoneticPr fontId="5" type="noConversion"/>
  </si>
  <si>
    <t>비율2</t>
    <phoneticPr fontId="5" type="noConversion"/>
  </si>
  <si>
    <t>선행연구</t>
    <phoneticPr fontId="5" type="noConversion"/>
  </si>
  <si>
    <t>우리연구</t>
    <phoneticPr fontId="5" type="noConversion"/>
  </si>
  <si>
    <t>[7111]</t>
  </si>
  <si>
    <t>[200]</t>
  </si>
  <si>
    <t>[1111]</t>
  </si>
  <si>
    <t>[251]</t>
  </si>
  <si>
    <t>[7111]</t>
    <phoneticPr fontId="5" type="noConversion"/>
  </si>
  <si>
    <t>[211~225,251~265]</t>
    <phoneticPr fontId="5" type="noConversion"/>
  </si>
  <si>
    <t>[7011]</t>
    <phoneticPr fontId="5" type="noConversion"/>
  </si>
  <si>
    <t>[211]</t>
    <phoneticPr fontId="5" type="noConversion"/>
  </si>
  <si>
    <t>기본경비3</t>
    <phoneticPr fontId="5" type="noConversion"/>
  </si>
  <si>
    <t>[212]</t>
    <phoneticPr fontId="5" type="noConversion"/>
  </si>
  <si>
    <t>[7011]</t>
  </si>
  <si>
    <t>[200]</t>
    <phoneticPr fontId="5" type="noConversion"/>
  </si>
  <si>
    <t>[7112]</t>
    <phoneticPr fontId="5" type="noConversion"/>
  </si>
  <si>
    <t>[1011]</t>
  </si>
  <si>
    <t>[201]</t>
    <phoneticPr fontId="5" type="noConversion"/>
  </si>
  <si>
    <t>[7018]</t>
    <phoneticPr fontId="5" type="noConversion"/>
  </si>
  <si>
    <t>[250]</t>
    <phoneticPr fontId="5" type="noConversion"/>
  </si>
  <si>
    <t>[250]</t>
  </si>
  <si>
    <t>[7019]</t>
    <phoneticPr fontId="5" type="noConversion"/>
  </si>
  <si>
    <t>[7020]</t>
    <phoneticPr fontId="5" type="noConversion"/>
  </si>
  <si>
    <t>[201]</t>
  </si>
  <si>
    <t>[1011]</t>
    <phoneticPr fontId="5" type="noConversion"/>
  </si>
  <si>
    <t>[210]</t>
    <phoneticPr fontId="5" type="noConversion"/>
  </si>
  <si>
    <t>[[200]</t>
    <phoneticPr fontId="5" type="noConversion"/>
  </si>
  <si>
    <t>[211]</t>
  </si>
  <si>
    <t>[7211]</t>
    <phoneticPr fontId="5" type="noConversion"/>
  </si>
  <si>
    <t>[7202]</t>
    <phoneticPr fontId="5" type="noConversion"/>
  </si>
  <si>
    <t>비율3</t>
    <phoneticPr fontId="5" type="noConversion"/>
  </si>
  <si>
    <t>-</t>
    <phoneticPr fontId="5" type="noConversion"/>
  </si>
  <si>
    <t>비율1-선행비율</t>
    <phoneticPr fontId="5" type="noConversion"/>
  </si>
  <si>
    <t>비율2-선행비율</t>
    <phoneticPr fontId="5" type="noConversion"/>
  </si>
  <si>
    <t>비율3-선행비율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</si>
</sst>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;#,##0"/>
    <numFmt numFmtId="177" formatCode="###0.0;###0.0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���� ���"/>
      <family val="2"/>
    </font>
    <font>
      <sz val="8"/>
      <color rgb="FF000000"/>
      <name val="휴먼명조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1" fontId="7" fillId="0" borderId="1" xfId="1" applyFont="1" applyBorder="1">
      <alignment vertical="center"/>
    </xf>
    <xf numFmtId="41" fontId="8" fillId="0" borderId="1" xfId="1" applyFont="1" applyBorder="1" applyAlignment="1">
      <alignment vertical="top"/>
    </xf>
    <xf numFmtId="41" fontId="9" fillId="0" borderId="1" xfId="1" applyFont="1" applyBorder="1" applyAlignment="1">
      <alignment vertical="top"/>
    </xf>
    <xf numFmtId="0" fontId="2" fillId="2" borderId="1" xfId="0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41" fontId="8" fillId="0" borderId="1" xfId="1" applyFont="1" applyBorder="1">
      <alignment vertical="center"/>
    </xf>
    <xf numFmtId="41" fontId="9" fillId="0" borderId="1" xfId="1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9" fillId="0" borderId="1" xfId="1" applyFont="1" applyBorder="1" applyAlignment="1">
      <alignment vertical="top" wrapText="1"/>
    </xf>
    <xf numFmtId="41" fontId="8" fillId="0" borderId="1" xfId="1" applyFont="1" applyBorder="1" applyAlignment="1">
      <alignment vertical="top" wrapText="1"/>
    </xf>
    <xf numFmtId="41" fontId="7" fillId="0" borderId="1" xfId="1" applyFont="1" applyBorder="1" applyAlignment="1">
      <alignment vertical="top" wrapText="1"/>
    </xf>
    <xf numFmtId="3" fontId="4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41" fontId="8" fillId="0" borderId="1" xfId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3" fontId="6" fillId="0" borderId="0" xfId="0" applyNumberFormat="1" applyFont="1" applyBorder="1">
      <alignment vertical="center"/>
    </xf>
    <xf numFmtId="0" fontId="11" fillId="0" borderId="1" xfId="0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1" fontId="12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ohnezh-my.sharepoint.com/personal/m11142_auto365vip_com/Documents/&#48148;&#53461;%20&#54868;&#47732;/&#50857;&#50669;/&#50857;&#50669;%20&#50756;&#47308;&#48376;/&#54168;&#51060;&#51648;_%20&#48277;&#50504;&#48708;&#50857;&#52628;&#44228;&#51228;&#46020;&#50640;_&#51060;&#50857;&#46104;&#45716;_&#45800;&#44032;_&#48143;_&#44592;&#51456;&#51221;&#48372;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Sheet1"/>
    </sheetNames>
    <sheetDataSet>
      <sheetData sheetId="0"/>
      <sheetData sheetId="1">
        <row r="7">
          <cell r="H7" t="str">
            <v>교육부</v>
          </cell>
          <cell r="I7">
            <v>47653680</v>
          </cell>
          <cell r="J7">
            <v>13947000</v>
          </cell>
          <cell r="K7">
            <v>29.3</v>
          </cell>
        </row>
        <row r="8">
          <cell r="H8" t="str">
            <v>문화재청</v>
          </cell>
          <cell r="I8">
            <v>43876930</v>
          </cell>
          <cell r="J8">
            <v>3573000</v>
          </cell>
          <cell r="K8">
            <v>8.1</v>
          </cell>
        </row>
        <row r="9">
          <cell r="H9" t="str">
            <v>문화체육관광부</v>
          </cell>
          <cell r="I9">
            <v>61106222</v>
          </cell>
          <cell r="J9">
            <v>36632</v>
          </cell>
          <cell r="K9">
            <v>6.6</v>
          </cell>
        </row>
        <row r="10">
          <cell r="H10" t="str">
            <v>병무청</v>
          </cell>
          <cell r="I10">
            <v>117233600</v>
          </cell>
          <cell r="J10">
            <v>10637000</v>
          </cell>
          <cell r="K10">
            <v>9.1</v>
          </cell>
        </row>
        <row r="11">
          <cell r="H11" t="str">
            <v>국토교통부</v>
          </cell>
          <cell r="I11">
            <v>106696317</v>
          </cell>
          <cell r="J11">
            <v>21156000</v>
          </cell>
          <cell r="K11">
            <v>19.8</v>
          </cell>
        </row>
        <row r="12">
          <cell r="H12" t="str">
            <v>새만금개발청</v>
          </cell>
          <cell r="I12">
            <v>8588573</v>
          </cell>
          <cell r="J12">
            <v>2978000</v>
          </cell>
          <cell r="K12">
            <v>34.700000000000003</v>
          </cell>
        </row>
        <row r="13">
          <cell r="H13" t="str">
            <v>행정중심복합도시
건설청</v>
          </cell>
          <cell r="I13">
            <v>11616626</v>
          </cell>
          <cell r="J13">
            <v>3050000</v>
          </cell>
          <cell r="K13">
            <v>26.3</v>
          </cell>
        </row>
        <row r="14">
          <cell r="H14" t="str">
            <v>국가인권위원회</v>
          </cell>
          <cell r="I14">
            <v>13666803</v>
          </cell>
          <cell r="J14">
            <v>7608000</v>
          </cell>
          <cell r="K14">
            <v>55.7</v>
          </cell>
        </row>
        <row r="15">
          <cell r="H15" t="str">
            <v>대통령경호실</v>
          </cell>
          <cell r="I15">
            <v>43886517</v>
          </cell>
          <cell r="J15">
            <v>8849000</v>
          </cell>
          <cell r="K15">
            <v>20.2</v>
          </cell>
        </row>
        <row r="16">
          <cell r="H16" t="str">
            <v>대통령비서실 및
국가안보실</v>
          </cell>
          <cell r="I16">
            <v>33517845</v>
          </cell>
          <cell r="J16">
            <v>18793000</v>
          </cell>
          <cell r="K16">
            <v>56.1</v>
          </cell>
        </row>
        <row r="17">
          <cell r="H17" t="str">
            <v>국회사무처</v>
          </cell>
          <cell r="I17">
            <v>277250119</v>
          </cell>
          <cell r="J17">
            <v>20642000</v>
          </cell>
          <cell r="K17">
            <v>7.4</v>
          </cell>
        </row>
        <row r="18">
          <cell r="H18" t="str">
            <v>국회도서관</v>
          </cell>
          <cell r="I18">
            <v>22873600</v>
          </cell>
          <cell r="J18">
            <v>1523000</v>
          </cell>
          <cell r="K18">
            <v>6.7</v>
          </cell>
        </row>
        <row r="19">
          <cell r="H19" t="str">
            <v>국회예산정책처</v>
          </cell>
          <cell r="I19">
            <v>10291348</v>
          </cell>
          <cell r="J19">
            <v>2073000</v>
          </cell>
          <cell r="K19">
            <v>20.100000000000001</v>
          </cell>
        </row>
        <row r="20">
          <cell r="H20" t="str">
            <v>국회입법조사처</v>
          </cell>
          <cell r="I20">
            <v>9512233</v>
          </cell>
          <cell r="J20">
            <v>1387000</v>
          </cell>
          <cell r="K20">
            <v>14.6</v>
          </cell>
        </row>
        <row r="21">
          <cell r="H21" t="str">
            <v>기획재정부</v>
          </cell>
          <cell r="I21">
            <v>79188211</v>
          </cell>
          <cell r="J21">
            <v>20613000</v>
          </cell>
          <cell r="K21">
            <v>26</v>
          </cell>
        </row>
        <row r="22">
          <cell r="H22" t="str">
            <v>조달청</v>
          </cell>
          <cell r="I22">
            <v>64400119</v>
          </cell>
          <cell r="J22">
            <v>1833000</v>
          </cell>
          <cell r="K22">
            <v>2.8</v>
          </cell>
        </row>
        <row r="23">
          <cell r="H23" t="str">
            <v>관세청</v>
          </cell>
          <cell r="I23">
            <v>48242594</v>
          </cell>
          <cell r="J23">
            <v>9278499</v>
          </cell>
          <cell r="K23">
            <v>19.2</v>
          </cell>
        </row>
        <row r="24">
          <cell r="H24" t="str">
            <v>통계청</v>
          </cell>
          <cell r="I24">
            <v>43836146</v>
          </cell>
          <cell r="J24">
            <v>5590413</v>
          </cell>
          <cell r="K24">
            <v>12.8</v>
          </cell>
        </row>
        <row r="25">
          <cell r="H25" t="str">
            <v>국세청</v>
          </cell>
          <cell r="I25">
            <v>1078912487</v>
          </cell>
          <cell r="J25">
            <v>41053722</v>
          </cell>
          <cell r="K25">
            <v>3.8</v>
          </cell>
        </row>
        <row r="26">
          <cell r="H26" t="str">
            <v>농림축산식품부</v>
          </cell>
          <cell r="I26">
            <v>49787361</v>
          </cell>
          <cell r="J26">
            <v>10183059</v>
          </cell>
          <cell r="K26">
            <v>20.5</v>
          </cell>
        </row>
        <row r="27">
          <cell r="H27" t="str">
            <v>농촌진흥청</v>
          </cell>
          <cell r="I27">
            <v>32156753</v>
          </cell>
          <cell r="J27">
            <v>9975000</v>
          </cell>
          <cell r="K27">
            <v>31</v>
          </cell>
        </row>
        <row r="28">
          <cell r="H28" t="str">
            <v>산림청</v>
          </cell>
          <cell r="I28">
            <v>25558804</v>
          </cell>
          <cell r="J28">
            <v>11346000</v>
          </cell>
          <cell r="K28">
            <v>44.4</v>
          </cell>
        </row>
        <row r="29">
          <cell r="H29" t="str">
            <v>해양수산부</v>
          </cell>
          <cell r="I29">
            <v>12362614</v>
          </cell>
          <cell r="J29">
            <v>2856000</v>
          </cell>
          <cell r="K29">
            <v>23.1</v>
          </cell>
        </row>
        <row r="30">
          <cell r="H30" t="str">
            <v>방송통신위원회</v>
          </cell>
          <cell r="I30">
            <v>16728604</v>
          </cell>
          <cell r="J30">
            <v>4164000</v>
          </cell>
          <cell r="K30">
            <v>24.9</v>
          </cell>
        </row>
        <row r="31">
          <cell r="H31" t="str">
            <v>미래창조과학부</v>
          </cell>
          <cell r="I31">
            <v>33600660</v>
          </cell>
          <cell r="J31">
            <v>15724450</v>
          </cell>
          <cell r="K31">
            <v>46.8</v>
          </cell>
        </row>
        <row r="32">
          <cell r="H32" t="str">
            <v>원자력안전위원회</v>
          </cell>
          <cell r="I32">
            <v>9815152</v>
          </cell>
          <cell r="J32">
            <v>4372000</v>
          </cell>
          <cell r="K32">
            <v>44.5</v>
          </cell>
        </row>
        <row r="33">
          <cell r="H33" t="str">
            <v>감사원</v>
          </cell>
          <cell r="I33">
            <v>75980563</v>
          </cell>
          <cell r="J33">
            <v>10619600</v>
          </cell>
          <cell r="K33">
            <v>14</v>
          </cell>
        </row>
        <row r="34">
          <cell r="H34" t="str">
            <v>헌법재판소</v>
          </cell>
          <cell r="I34">
            <v>23191750</v>
          </cell>
          <cell r="J34">
            <v>4819000</v>
          </cell>
          <cell r="K34">
            <v>20.8</v>
          </cell>
        </row>
        <row r="35">
          <cell r="H35" t="str">
            <v>대법원</v>
          </cell>
          <cell r="I35">
            <v>941521955</v>
          </cell>
          <cell r="J35">
            <v>66121000</v>
          </cell>
          <cell r="K35">
            <v>7</v>
          </cell>
        </row>
        <row r="36">
          <cell r="H36" t="str">
            <v>법무부</v>
          </cell>
          <cell r="I36">
            <v>169113048</v>
          </cell>
          <cell r="J36">
            <v>13832100</v>
          </cell>
          <cell r="K36">
            <v>8.1999999999999993</v>
          </cell>
        </row>
        <row r="37">
          <cell r="H37" t="str">
            <v>법제처</v>
          </cell>
          <cell r="I37">
            <v>15462646</v>
          </cell>
          <cell r="J37">
            <v>3427600</v>
          </cell>
          <cell r="K37">
            <v>22.2</v>
          </cell>
        </row>
        <row r="38">
          <cell r="H38" t="str">
            <v>보건복지부</v>
          </cell>
          <cell r="I38">
            <v>149502284</v>
          </cell>
          <cell r="J38">
            <v>10118000</v>
          </cell>
          <cell r="K38">
            <v>6.8</v>
          </cell>
        </row>
        <row r="39">
          <cell r="H39" t="str">
            <v>식품의약품안전처</v>
          </cell>
          <cell r="I39">
            <v>117893723</v>
          </cell>
          <cell r="J39">
            <v>8091000</v>
          </cell>
          <cell r="K39">
            <v>6.9</v>
          </cell>
        </row>
        <row r="40">
          <cell r="H40" t="str">
            <v>산업통상자원부</v>
          </cell>
          <cell r="I40">
            <v>73239393</v>
          </cell>
          <cell r="J40">
            <v>14498000</v>
          </cell>
          <cell r="K40">
            <v>19.8</v>
          </cell>
        </row>
        <row r="41">
          <cell r="H41" t="str">
            <v>중소기업청</v>
          </cell>
          <cell r="I41">
            <v>54689023</v>
          </cell>
          <cell r="J41">
            <v>9972226</v>
          </cell>
          <cell r="K41">
            <v>18.2</v>
          </cell>
        </row>
        <row r="42">
          <cell r="H42" t="str">
            <v>특허청</v>
          </cell>
          <cell r="I42">
            <v>127340597</v>
          </cell>
          <cell r="J42">
            <v>12975000</v>
          </cell>
          <cell r="K42">
            <v>10.199999999999999</v>
          </cell>
        </row>
        <row r="43">
          <cell r="H43" t="str">
            <v>경찰청</v>
          </cell>
          <cell r="I43">
            <v>100977509</v>
          </cell>
          <cell r="J43">
            <v>5527296</v>
          </cell>
          <cell r="K43">
            <v>5.5</v>
          </cell>
        </row>
        <row r="44">
          <cell r="H44" t="str">
            <v>국민안전처</v>
          </cell>
          <cell r="I44">
            <v>50003101</v>
          </cell>
          <cell r="J44">
            <v>11208000</v>
          </cell>
          <cell r="K44">
            <v>22.4</v>
          </cell>
        </row>
        <row r="45">
          <cell r="H45" t="str">
            <v>인사혁신처</v>
          </cell>
          <cell r="I45">
            <v>23067593</v>
          </cell>
          <cell r="J45">
            <v>5561290</v>
          </cell>
          <cell r="K45">
            <v>24.1</v>
          </cell>
        </row>
        <row r="46">
          <cell r="H46" t="str">
            <v>중앙선거관리위원회</v>
          </cell>
          <cell r="I46">
            <v>184654173</v>
          </cell>
          <cell r="J46">
            <v>14234000</v>
          </cell>
          <cell r="K46">
            <v>7.7</v>
          </cell>
        </row>
        <row r="47">
          <cell r="H47" t="str">
            <v>행정자치부</v>
          </cell>
          <cell r="I47">
            <v>89052165</v>
          </cell>
          <cell r="J47">
            <v>14715000</v>
          </cell>
          <cell r="K47">
            <v>16.5</v>
          </cell>
        </row>
        <row r="48">
          <cell r="H48" t="str">
            <v>여성가족부</v>
          </cell>
          <cell r="I48">
            <v>17802105</v>
          </cell>
          <cell r="J48">
            <v>4597000</v>
          </cell>
          <cell r="K48">
            <v>25.8</v>
          </cell>
        </row>
        <row r="49">
          <cell r="H49" t="str">
            <v>민주평화통일자문회의</v>
          </cell>
          <cell r="I49">
            <v>5075779</v>
          </cell>
          <cell r="J49">
            <v>1314000</v>
          </cell>
          <cell r="K49">
            <v>25.9</v>
          </cell>
        </row>
        <row r="50">
          <cell r="H50" t="str">
            <v>외교부</v>
          </cell>
          <cell r="I50">
            <v>65912738</v>
          </cell>
          <cell r="J50">
            <v>42493000</v>
          </cell>
          <cell r="K50">
            <v>64.5</v>
          </cell>
        </row>
        <row r="51">
          <cell r="H51" t="str">
            <v>통일부</v>
          </cell>
          <cell r="I51">
            <v>39848655</v>
          </cell>
          <cell r="J51">
            <v>4495000</v>
          </cell>
          <cell r="K51">
            <v>11.3</v>
          </cell>
        </row>
        <row r="52">
          <cell r="H52" t="str">
            <v>공정거래위원회</v>
          </cell>
          <cell r="I52">
            <v>39369171</v>
          </cell>
          <cell r="J52">
            <v>6971400</v>
          </cell>
          <cell r="K52">
            <v>17.7</v>
          </cell>
        </row>
        <row r="53">
          <cell r="H53" t="str">
            <v>국가보훈처</v>
          </cell>
          <cell r="I53">
            <v>28653137</v>
          </cell>
          <cell r="J53">
            <v>5153780</v>
          </cell>
          <cell r="K53">
            <v>18</v>
          </cell>
        </row>
        <row r="54">
          <cell r="H54" t="str">
            <v>국무총리실</v>
          </cell>
          <cell r="I54">
            <v>39866177</v>
          </cell>
          <cell r="J54">
            <v>10370700</v>
          </cell>
          <cell r="K54">
            <v>26</v>
          </cell>
        </row>
        <row r="55">
          <cell r="H55" t="str">
            <v>국민권익위원회</v>
          </cell>
          <cell r="I55">
            <v>36055576</v>
          </cell>
          <cell r="J55">
            <v>7344100</v>
          </cell>
          <cell r="K55">
            <v>20.399999999999999</v>
          </cell>
        </row>
        <row r="56">
          <cell r="H56" t="str">
            <v>금융위원회</v>
          </cell>
          <cell r="I56">
            <v>18459976</v>
          </cell>
          <cell r="J56">
            <v>6338200</v>
          </cell>
          <cell r="K56">
            <v>34.299999999999997</v>
          </cell>
        </row>
        <row r="57">
          <cell r="H57" t="str">
            <v>고용노동부</v>
          </cell>
          <cell r="I57">
            <v>59899654</v>
          </cell>
          <cell r="J57">
            <v>16335000</v>
          </cell>
          <cell r="K57">
            <v>27.3</v>
          </cell>
        </row>
        <row r="58">
          <cell r="H58" t="str">
            <v>기상청</v>
          </cell>
          <cell r="I58">
            <v>32986102</v>
          </cell>
          <cell r="J58">
            <v>7727000</v>
          </cell>
          <cell r="K58">
            <v>23.4</v>
          </cell>
        </row>
        <row r="59">
          <cell r="H59" t="str">
            <v>환경부</v>
          </cell>
          <cell r="I59">
            <v>56252297</v>
          </cell>
          <cell r="J59">
            <v>9255000</v>
          </cell>
          <cell r="K59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D9F7-6CB4-45E5-B14B-B33AF4B78CE3}">
  <dimension ref="A1:S63"/>
  <sheetViews>
    <sheetView tabSelected="1" topLeftCell="A31" workbookViewId="0">
      <selection activeCell="I56" sqref="I56"/>
    </sheetView>
  </sheetViews>
  <sheetFormatPr defaultRowHeight="11.25"/>
  <cols>
    <col min="1" max="1" width="4.25" style="1" bestFit="1" customWidth="1"/>
    <col min="2" max="3" width="9.75" style="1" bestFit="1" customWidth="1"/>
    <col min="4" max="6" width="10.125" style="1" bestFit="1" customWidth="1"/>
    <col min="7" max="7" width="11.875" style="1" bestFit="1" customWidth="1"/>
    <col min="8" max="8" width="10.125" style="1" bestFit="1" customWidth="1"/>
    <col min="9" max="9" width="11.875" style="1" bestFit="1" customWidth="1"/>
    <col min="10" max="10" width="13.5" style="1" customWidth="1"/>
    <col min="11" max="11" width="23.375" style="1" customWidth="1"/>
    <col min="12" max="12" width="13.5" style="1" customWidth="1"/>
    <col min="13" max="13" width="11.875" style="1" bestFit="1" customWidth="1"/>
    <col min="14" max="16" width="10.125" style="1" bestFit="1" customWidth="1"/>
    <col min="17" max="18" width="11.25" style="1" bestFit="1" customWidth="1"/>
    <col min="19" max="16384" width="9" style="1"/>
  </cols>
  <sheetData>
    <row r="1" spans="1:19">
      <c r="A1" s="28" t="s">
        <v>0</v>
      </c>
      <c r="B1" s="28" t="s">
        <v>1</v>
      </c>
      <c r="C1" s="28" t="s">
        <v>2</v>
      </c>
      <c r="D1" s="28" t="s">
        <v>77</v>
      </c>
      <c r="E1" s="28"/>
      <c r="F1" s="28"/>
      <c r="G1" s="28" t="s">
        <v>78</v>
      </c>
      <c r="H1" s="28"/>
      <c r="I1" s="28"/>
      <c r="J1" s="28"/>
      <c r="K1" s="28"/>
      <c r="L1" s="28"/>
      <c r="M1" s="28"/>
      <c r="N1" s="28"/>
      <c r="O1" s="4"/>
      <c r="P1" s="4"/>
    </row>
    <row r="2" spans="1:19">
      <c r="A2" s="28"/>
      <c r="B2" s="29"/>
      <c r="C2" s="28"/>
      <c r="D2" s="5" t="s">
        <v>69</v>
      </c>
      <c r="E2" s="5" t="s">
        <v>72</v>
      </c>
      <c r="F2" s="5" t="s">
        <v>73</v>
      </c>
      <c r="G2" s="5" t="s">
        <v>69</v>
      </c>
      <c r="H2" s="5" t="s">
        <v>74</v>
      </c>
      <c r="I2" s="5" t="s">
        <v>70</v>
      </c>
      <c r="J2" s="5" t="s">
        <v>74</v>
      </c>
      <c r="K2" s="5" t="s">
        <v>71</v>
      </c>
      <c r="L2" s="5" t="s">
        <v>74</v>
      </c>
      <c r="M2" s="5" t="s">
        <v>87</v>
      </c>
      <c r="N2" s="5" t="s">
        <v>75</v>
      </c>
      <c r="O2" s="5" t="s">
        <v>76</v>
      </c>
      <c r="P2" s="5" t="s">
        <v>106</v>
      </c>
      <c r="Q2" s="1" t="s">
        <v>108</v>
      </c>
      <c r="R2" s="1" t="s">
        <v>109</v>
      </c>
      <c r="S2" s="1" t="s">
        <v>110</v>
      </c>
    </row>
    <row r="3" spans="1:19" ht="21">
      <c r="A3" s="30">
        <v>1</v>
      </c>
      <c r="B3" s="2" t="s">
        <v>3</v>
      </c>
      <c r="C3" s="31" t="s">
        <v>5</v>
      </c>
      <c r="D3" s="27"/>
      <c r="E3" s="27"/>
      <c r="F3" s="27"/>
      <c r="G3" s="27">
        <v>5605000</v>
      </c>
      <c r="H3" s="26" t="s">
        <v>79</v>
      </c>
      <c r="I3" s="27">
        <v>6365000</v>
      </c>
      <c r="J3" s="27" t="s">
        <v>80</v>
      </c>
      <c r="K3" s="27">
        <v>1644000</v>
      </c>
      <c r="L3" s="27"/>
      <c r="M3" s="27"/>
      <c r="N3" s="27"/>
      <c r="O3" s="27"/>
      <c r="P3" s="27"/>
    </row>
    <row r="4" spans="1:19" ht="21">
      <c r="A4" s="28"/>
      <c r="B4" s="23" t="s">
        <v>4</v>
      </c>
      <c r="C4" s="28"/>
      <c r="D4" s="27"/>
      <c r="E4" s="27"/>
      <c r="F4" s="27"/>
      <c r="G4" s="27"/>
      <c r="H4" s="26"/>
      <c r="I4" s="27"/>
      <c r="J4" s="27"/>
      <c r="K4" s="27"/>
      <c r="L4" s="27"/>
      <c r="M4" s="27"/>
      <c r="N4" s="27"/>
      <c r="O4" s="27"/>
      <c r="P4" s="27"/>
    </row>
    <row r="5" spans="1:19">
      <c r="A5" s="5">
        <v>2</v>
      </c>
      <c r="B5" s="6" t="s">
        <v>6</v>
      </c>
      <c r="C5" s="6" t="s">
        <v>6</v>
      </c>
      <c r="D5" s="3">
        <f>VLOOKUP(C5,[1]Sheet1!$H$7:$K$59,2,FALSE)</f>
        <v>75980563</v>
      </c>
      <c r="E5" s="3">
        <f>VLOOKUP(C5,[1]Sheet1!$H$7:$K$59,3,FALSE)</f>
        <v>10619600</v>
      </c>
      <c r="F5" s="3">
        <f>VLOOKUP(C5,[1]Sheet1!$H$7:$K$59,4,FALSE)</f>
        <v>14</v>
      </c>
      <c r="G5" s="3">
        <v>87671000</v>
      </c>
      <c r="H5" s="7" t="s">
        <v>81</v>
      </c>
      <c r="I5" s="7">
        <v>12768000</v>
      </c>
      <c r="J5" s="7" t="s">
        <v>82</v>
      </c>
      <c r="K5" s="7">
        <v>12768000</v>
      </c>
      <c r="L5" s="7"/>
      <c r="M5" s="7"/>
      <c r="N5" s="3">
        <f>I5/G5*100</f>
        <v>14.56353868439963</v>
      </c>
      <c r="O5" s="3">
        <f>K5/G5*100</f>
        <v>14.56353868439963</v>
      </c>
      <c r="P5" s="3"/>
      <c r="Q5" s="24">
        <f>N5-F5</f>
        <v>0.56353868439962973</v>
      </c>
      <c r="R5" s="24">
        <f>O5-F5</f>
        <v>0.56353868439962973</v>
      </c>
    </row>
    <row r="6" spans="1:19" ht="21" customHeight="1">
      <c r="A6" s="5">
        <v>3</v>
      </c>
      <c r="B6" s="6" t="s">
        <v>7</v>
      </c>
      <c r="C6" s="6" t="s">
        <v>7</v>
      </c>
      <c r="D6" s="3">
        <f>VLOOKUP(C6,[1]Sheet1!$H$7:$K$59,2,FALSE)</f>
        <v>100977509</v>
      </c>
      <c r="E6" s="3">
        <f>VLOOKUP(C6,[1]Sheet1!$H$7:$K$59,3,FALSE)</f>
        <v>5527296</v>
      </c>
      <c r="F6" s="3">
        <f>VLOOKUP(C6,[1]Sheet1!$H$7:$K$59,4,FALSE)</f>
        <v>5.5</v>
      </c>
      <c r="G6" s="3">
        <v>569831000</v>
      </c>
      <c r="H6" s="8" t="s">
        <v>83</v>
      </c>
      <c r="I6" s="9">
        <v>405130000</v>
      </c>
      <c r="J6" s="3" t="s">
        <v>84</v>
      </c>
      <c r="K6" s="3">
        <v>116986000</v>
      </c>
      <c r="L6" s="3"/>
      <c r="M6" s="3"/>
      <c r="N6" s="3">
        <f t="shared" ref="N6:N60" si="0">I6/G6*100</f>
        <v>71.096518090451383</v>
      </c>
      <c r="O6" s="3">
        <f t="shared" ref="O6:O60" si="1">K6/G6*100</f>
        <v>20.529946598201924</v>
      </c>
      <c r="P6" s="3"/>
      <c r="Q6" s="24">
        <f t="shared" ref="Q6:Q60" si="2">N6-F6</f>
        <v>65.596518090451383</v>
      </c>
      <c r="R6" s="24">
        <f t="shared" ref="R6:R60" si="3">O6-F6</f>
        <v>15.029946598201924</v>
      </c>
    </row>
    <row r="7" spans="1:19">
      <c r="A7" s="5">
        <v>4</v>
      </c>
      <c r="B7" s="6" t="s">
        <v>8</v>
      </c>
      <c r="C7" s="6" t="s">
        <v>8</v>
      </c>
      <c r="D7" s="3">
        <f>VLOOKUP(C7,[1]Sheet1!$H$7:$K$59,2,FALSE)</f>
        <v>59899654</v>
      </c>
      <c r="E7" s="3">
        <f>VLOOKUP(C7,[1]Sheet1!$H$7:$K$59,3,FALSE)</f>
        <v>16335000</v>
      </c>
      <c r="F7" s="3">
        <f>VLOOKUP(C7,[1]Sheet1!$H$7:$K$59,4,FALSE)</f>
        <v>27.3</v>
      </c>
      <c r="G7" s="3">
        <v>58867000</v>
      </c>
      <c r="H7" s="7" t="s">
        <v>85</v>
      </c>
      <c r="I7" s="7">
        <v>19425000</v>
      </c>
      <c r="J7" s="7" t="s">
        <v>86</v>
      </c>
      <c r="K7" s="7">
        <v>621000</v>
      </c>
      <c r="L7" s="7" t="s">
        <v>88</v>
      </c>
      <c r="M7" s="7">
        <v>5688000</v>
      </c>
      <c r="N7" s="3">
        <f t="shared" si="0"/>
        <v>32.998114393463226</v>
      </c>
      <c r="O7" s="3">
        <f t="shared" si="1"/>
        <v>1.0549204138141912</v>
      </c>
      <c r="P7" s="3">
        <f>K7/G7*100</f>
        <v>1.0549204138141912</v>
      </c>
      <c r="Q7" s="24">
        <f t="shared" si="2"/>
        <v>5.698114393463225</v>
      </c>
      <c r="R7" s="24">
        <f t="shared" si="3"/>
        <v>-26.24507958618581</v>
      </c>
      <c r="S7" s="24">
        <f>P7-F7</f>
        <v>-26.24507958618581</v>
      </c>
    </row>
    <row r="8" spans="1:19" ht="21">
      <c r="A8" s="5">
        <v>5</v>
      </c>
      <c r="B8" s="6" t="s">
        <v>9</v>
      </c>
      <c r="C8" s="6" t="s">
        <v>9</v>
      </c>
      <c r="D8" s="3">
        <f>VLOOKUP(C8,[1]Sheet1!$H$7:$K$59,2,FALSE)</f>
        <v>39369171</v>
      </c>
      <c r="E8" s="3">
        <f>VLOOKUP(C8,[1]Sheet1!$H$7:$K$59,3,FALSE)</f>
        <v>6971400</v>
      </c>
      <c r="F8" s="3">
        <f>VLOOKUP(C8,[1]Sheet1!$H$7:$K$59,4,FALSE)</f>
        <v>17.7</v>
      </c>
      <c r="G8" s="3">
        <v>49566000</v>
      </c>
      <c r="H8" s="7" t="s">
        <v>89</v>
      </c>
      <c r="I8" s="7">
        <v>8528000</v>
      </c>
      <c r="J8" s="7" t="s">
        <v>80</v>
      </c>
      <c r="K8" s="7">
        <v>2964000</v>
      </c>
      <c r="L8" s="3"/>
      <c r="M8" s="3"/>
      <c r="N8" s="3">
        <f t="shared" si="0"/>
        <v>17.205342371787115</v>
      </c>
      <c r="O8" s="3">
        <f t="shared" si="1"/>
        <v>5.9799055804382037</v>
      </c>
      <c r="P8" s="3"/>
      <c r="Q8" s="24">
        <f t="shared" si="2"/>
        <v>-0.4946576282128845</v>
      </c>
      <c r="R8" s="24">
        <f t="shared" si="3"/>
        <v>-11.720094419561796</v>
      </c>
    </row>
    <row r="9" spans="1:19" ht="21">
      <c r="A9" s="5">
        <v>6</v>
      </c>
      <c r="B9" s="6" t="s">
        <v>10</v>
      </c>
      <c r="C9" s="10" t="s">
        <v>11</v>
      </c>
      <c r="D9" s="3">
        <f>VLOOKUP(C9,[1]Sheet1!$H$7:$K$59,2,FALSE)</f>
        <v>33600660</v>
      </c>
      <c r="E9" s="3">
        <f>VLOOKUP(C9,[1]Sheet1!$H$7:$K$59,3,FALSE)</f>
        <v>15724450</v>
      </c>
      <c r="F9" s="3">
        <f>VLOOKUP(C9,[1]Sheet1!$H$7:$K$59,4,FALSE)</f>
        <v>46.8</v>
      </c>
      <c r="G9" s="3">
        <v>73164000</v>
      </c>
      <c r="H9" s="7" t="s">
        <v>89</v>
      </c>
      <c r="I9" s="7">
        <v>15344000</v>
      </c>
      <c r="J9" s="7" t="s">
        <v>80</v>
      </c>
      <c r="K9" s="7">
        <v>3633000</v>
      </c>
      <c r="L9" s="3"/>
      <c r="M9" s="3"/>
      <c r="N9" s="3">
        <f t="shared" si="0"/>
        <v>20.972062763107537</v>
      </c>
      <c r="O9" s="3">
        <f t="shared" si="1"/>
        <v>4.965556831228473</v>
      </c>
      <c r="P9" s="3"/>
      <c r="Q9" s="24">
        <f t="shared" si="2"/>
        <v>-25.82793723689246</v>
      </c>
      <c r="R9" s="24">
        <f t="shared" si="3"/>
        <v>-41.834443168771521</v>
      </c>
    </row>
    <row r="10" spans="1:19">
      <c r="A10" s="5">
        <v>7</v>
      </c>
      <c r="B10" s="6" t="s">
        <v>12</v>
      </c>
      <c r="C10" s="6" t="s">
        <v>12</v>
      </c>
      <c r="D10" s="3">
        <f>VLOOKUP(C10,[1]Sheet1!$H$7:$K$59,2,FALSE)</f>
        <v>48242594</v>
      </c>
      <c r="E10" s="3">
        <f>VLOOKUP(C10,[1]Sheet1!$H$7:$K$59,3,FALSE)</f>
        <v>9278499</v>
      </c>
      <c r="F10" s="3">
        <f>VLOOKUP(C10,[1]Sheet1!$H$7:$K$59,4,FALSE)</f>
        <v>19.2</v>
      </c>
      <c r="G10" s="3">
        <v>316897000</v>
      </c>
      <c r="H10" s="7" t="s">
        <v>79</v>
      </c>
      <c r="I10" s="7">
        <v>11341000</v>
      </c>
      <c r="J10" s="7" t="s">
        <v>80</v>
      </c>
      <c r="K10" s="7">
        <v>5028000</v>
      </c>
      <c r="L10" s="3"/>
      <c r="M10" s="3"/>
      <c r="N10" s="3">
        <f t="shared" si="0"/>
        <v>3.5787653401578434</v>
      </c>
      <c r="O10" s="3">
        <f t="shared" si="1"/>
        <v>1.5866354051947478</v>
      </c>
      <c r="P10" s="3"/>
      <c r="Q10" s="24">
        <f t="shared" si="2"/>
        <v>-15.621234659842155</v>
      </c>
      <c r="R10" s="24">
        <f t="shared" si="3"/>
        <v>-17.613364594805251</v>
      </c>
    </row>
    <row r="11" spans="1:19" ht="16.5" customHeight="1">
      <c r="A11" s="5">
        <v>8</v>
      </c>
      <c r="B11" s="6" t="s">
        <v>13</v>
      </c>
      <c r="C11" s="6" t="s">
        <v>13</v>
      </c>
      <c r="D11" s="3">
        <f>VLOOKUP(C11,[1]Sheet1!$H$7:$K$59,2,FALSE)</f>
        <v>47653680</v>
      </c>
      <c r="E11" s="3">
        <f>VLOOKUP(C11,[1]Sheet1!$H$7:$K$59,3,FALSE)</f>
        <v>13947000</v>
      </c>
      <c r="F11" s="3">
        <f>VLOOKUP(C11,[1]Sheet1!$H$7:$K$59,4,FALSE)</f>
        <v>29.3</v>
      </c>
      <c r="G11" s="7">
        <v>57948000</v>
      </c>
      <c r="H11" s="11" t="s">
        <v>85</v>
      </c>
      <c r="I11" s="7">
        <v>16019000</v>
      </c>
      <c r="J11" s="11" t="s">
        <v>90</v>
      </c>
      <c r="K11" s="7">
        <v>2620000</v>
      </c>
      <c r="L11" s="12"/>
      <c r="M11" s="3"/>
      <c r="N11" s="3">
        <f t="shared" si="0"/>
        <v>27.643749568578723</v>
      </c>
      <c r="O11" s="3">
        <f t="shared" si="1"/>
        <v>4.5212949540967768</v>
      </c>
      <c r="P11" s="3"/>
      <c r="Q11" s="24">
        <f t="shared" si="2"/>
        <v>-1.6562504314212774</v>
      </c>
      <c r="R11" s="24">
        <f t="shared" si="3"/>
        <v>-24.778705045903223</v>
      </c>
    </row>
    <row r="12" spans="1:19">
      <c r="A12" s="5">
        <v>9</v>
      </c>
      <c r="B12" s="6" t="s">
        <v>14</v>
      </c>
      <c r="C12" s="6" t="s">
        <v>14</v>
      </c>
      <c r="D12" s="3">
        <f>VLOOKUP(C12,[1]Sheet1!$H$7:$K$59,2,FALSE)</f>
        <v>28653137</v>
      </c>
      <c r="E12" s="3">
        <f>VLOOKUP(C12,[1]Sheet1!$H$7:$K$59,3,FALSE)</f>
        <v>5153780</v>
      </c>
      <c r="F12" s="3">
        <f>VLOOKUP(C12,[1]Sheet1!$H$7:$K$59,4,FALSE)</f>
        <v>18</v>
      </c>
      <c r="G12" s="3">
        <v>34292000</v>
      </c>
      <c r="H12" s="13" t="s">
        <v>91</v>
      </c>
      <c r="I12" s="14">
        <v>5221000</v>
      </c>
      <c r="J12" s="13" t="s">
        <v>90</v>
      </c>
      <c r="K12" s="14">
        <v>1861000</v>
      </c>
      <c r="L12" s="3"/>
      <c r="M12" s="3"/>
      <c r="N12" s="3">
        <f t="shared" si="0"/>
        <v>15.225125393677827</v>
      </c>
      <c r="O12" s="3">
        <f t="shared" si="1"/>
        <v>5.4269217310159803</v>
      </c>
      <c r="P12" s="3"/>
      <c r="Q12" s="24">
        <f t="shared" si="2"/>
        <v>-2.7748746063221734</v>
      </c>
      <c r="R12" s="24">
        <f t="shared" si="3"/>
        <v>-12.57307826898402</v>
      </c>
    </row>
    <row r="13" spans="1:19" ht="21">
      <c r="A13" s="5">
        <v>10</v>
      </c>
      <c r="B13" s="6" t="s">
        <v>15</v>
      </c>
      <c r="C13" s="6" t="s">
        <v>15</v>
      </c>
      <c r="D13" s="3">
        <f>VLOOKUP(C13,[1]Sheet1!$H$7:$K$59,2,FALSE)</f>
        <v>13666803</v>
      </c>
      <c r="E13" s="3">
        <f>VLOOKUP(C13,[1]Sheet1!$H$7:$K$59,3,FALSE)</f>
        <v>7608000</v>
      </c>
      <c r="F13" s="3">
        <f>VLOOKUP(C13,[1]Sheet1!$H$7:$K$59,4,FALSE)</f>
        <v>55.7</v>
      </c>
      <c r="G13" s="3">
        <v>18515000</v>
      </c>
      <c r="H13" s="7" t="s">
        <v>92</v>
      </c>
      <c r="I13" s="7">
        <v>8610000</v>
      </c>
      <c r="J13" s="7" t="s">
        <v>80</v>
      </c>
      <c r="K13" s="7">
        <v>1696000</v>
      </c>
      <c r="L13" s="3"/>
      <c r="M13" s="3"/>
      <c r="N13" s="3">
        <f t="shared" si="0"/>
        <v>46.502835538752365</v>
      </c>
      <c r="O13" s="3">
        <f t="shared" si="1"/>
        <v>9.1601404266810693</v>
      </c>
      <c r="P13" s="3"/>
      <c r="Q13" s="24">
        <f t="shared" si="2"/>
        <v>-9.1971644612476382</v>
      </c>
      <c r="R13" s="24">
        <f t="shared" si="3"/>
        <v>-46.539859573318935</v>
      </c>
    </row>
    <row r="14" spans="1:19">
      <c r="A14" s="5">
        <v>11</v>
      </c>
      <c r="B14" s="6" t="s">
        <v>16</v>
      </c>
      <c r="C14" s="15" t="s">
        <v>17</v>
      </c>
      <c r="D14" s="3" t="s">
        <v>107</v>
      </c>
      <c r="E14" s="3" t="s">
        <v>107</v>
      </c>
      <c r="F14" s="3" t="s">
        <v>107</v>
      </c>
      <c r="G14" s="16">
        <v>32118000</v>
      </c>
      <c r="H14" s="17" t="s">
        <v>85</v>
      </c>
      <c r="I14" s="17">
        <v>11747000</v>
      </c>
      <c r="J14" s="17" t="s">
        <v>80</v>
      </c>
      <c r="K14" s="16">
        <v>2509000</v>
      </c>
      <c r="L14" s="3"/>
      <c r="M14" s="3"/>
      <c r="N14" s="3">
        <f t="shared" si="0"/>
        <v>36.574506507254497</v>
      </c>
      <c r="O14" s="3">
        <f t="shared" si="1"/>
        <v>7.8118189177408297</v>
      </c>
      <c r="P14" s="3"/>
      <c r="Q14" s="24" t="s">
        <v>107</v>
      </c>
      <c r="R14" s="24" t="s">
        <v>107</v>
      </c>
    </row>
    <row r="15" spans="1:19" ht="21">
      <c r="A15" s="5">
        <v>12</v>
      </c>
      <c r="B15" s="6" t="s">
        <v>18</v>
      </c>
      <c r="C15" s="10" t="s">
        <v>19</v>
      </c>
      <c r="D15" s="3">
        <f>VLOOKUP(C15,[1]Sheet1!$H$7:$K$59,2,FALSE)</f>
        <v>39866177</v>
      </c>
      <c r="E15" s="3">
        <f>VLOOKUP(C15,[1]Sheet1!$H$7:$K$59,3,FALSE)</f>
        <v>10370700</v>
      </c>
      <c r="F15" s="3">
        <f>VLOOKUP(C15,[1]Sheet1!$H$7:$K$59,4,FALSE)</f>
        <v>26</v>
      </c>
      <c r="G15" s="16">
        <v>9640000</v>
      </c>
      <c r="H15" s="17" t="s">
        <v>85</v>
      </c>
      <c r="I15" s="16">
        <v>11747000</v>
      </c>
      <c r="J15" s="17" t="s">
        <v>93</v>
      </c>
      <c r="K15" s="17">
        <v>1090000</v>
      </c>
      <c r="L15" s="3"/>
      <c r="M15" s="3"/>
      <c r="N15" s="3">
        <f t="shared" si="0"/>
        <v>121.85684647302904</v>
      </c>
      <c r="O15" s="3">
        <f t="shared" si="1"/>
        <v>11.307053941908714</v>
      </c>
      <c r="P15" s="3"/>
      <c r="Q15" s="24">
        <f t="shared" si="2"/>
        <v>95.856846473029037</v>
      </c>
      <c r="R15" s="24">
        <f t="shared" si="3"/>
        <v>-14.692946058091286</v>
      </c>
    </row>
    <row r="16" spans="1:19" ht="21">
      <c r="A16" s="5">
        <v>13</v>
      </c>
      <c r="B16" s="6" t="s">
        <v>20</v>
      </c>
      <c r="C16" s="6" t="s">
        <v>20</v>
      </c>
      <c r="D16" s="3">
        <f>VLOOKUP(C16,[1]Sheet1!$H$7:$K$59,2,FALSE)</f>
        <v>36055576</v>
      </c>
      <c r="E16" s="3">
        <f>VLOOKUP(C16,[1]Sheet1!$H$7:$K$59,3,FALSE)</f>
        <v>7344100</v>
      </c>
      <c r="F16" s="3">
        <f>VLOOKUP(C16,[1]Sheet1!$H$7:$K$59,4,FALSE)</f>
        <v>20.399999999999999</v>
      </c>
      <c r="G16" s="3">
        <v>47029000</v>
      </c>
      <c r="H16" s="7" t="s">
        <v>81</v>
      </c>
      <c r="I16" s="7">
        <v>7402600</v>
      </c>
      <c r="J16" s="7" t="s">
        <v>80</v>
      </c>
      <c r="K16" s="7">
        <v>2909600</v>
      </c>
      <c r="L16" s="3"/>
      <c r="M16" s="3"/>
      <c r="N16" s="3">
        <f t="shared" si="0"/>
        <v>15.74050054221863</v>
      </c>
      <c r="O16" s="3">
        <f t="shared" si="1"/>
        <v>6.1868208977439449</v>
      </c>
      <c r="P16" s="3"/>
      <c r="Q16" s="24">
        <f t="shared" si="2"/>
        <v>-4.6594994577813686</v>
      </c>
      <c r="R16" s="24">
        <f t="shared" si="3"/>
        <v>-14.213179102256053</v>
      </c>
    </row>
    <row r="17" spans="1:18">
      <c r="A17" s="5">
        <v>14</v>
      </c>
      <c r="B17" s="6" t="s">
        <v>21</v>
      </c>
      <c r="C17" s="6" t="s">
        <v>21</v>
      </c>
      <c r="D17" s="3">
        <f>VLOOKUP(C17,[1]Sheet1!$H$7:$K$59,2,FALSE)</f>
        <v>1078912487</v>
      </c>
      <c r="E17" s="3">
        <f>VLOOKUP(C17,[1]Sheet1!$H$7:$K$59,3,FALSE)</f>
        <v>41053722</v>
      </c>
      <c r="F17" s="3">
        <f>VLOOKUP(C17,[1]Sheet1!$H$7:$K$59,4,FALSE)</f>
        <v>3.8</v>
      </c>
      <c r="G17" s="3">
        <v>1279885000</v>
      </c>
      <c r="H17" s="7" t="s">
        <v>79</v>
      </c>
      <c r="I17" s="7">
        <v>42594000</v>
      </c>
      <c r="J17" s="7" t="s">
        <v>80</v>
      </c>
      <c r="K17" s="7">
        <v>20469000</v>
      </c>
      <c r="L17" s="3"/>
      <c r="M17" s="3"/>
      <c r="N17" s="3">
        <f t="shared" si="0"/>
        <v>3.3279552459791306</v>
      </c>
      <c r="O17" s="3">
        <f t="shared" si="1"/>
        <v>1.5992843106997894</v>
      </c>
      <c r="P17" s="3"/>
      <c r="Q17" s="24">
        <f t="shared" si="2"/>
        <v>-0.47204475402086921</v>
      </c>
      <c r="R17" s="24">
        <f t="shared" si="3"/>
        <v>-2.2007156893002104</v>
      </c>
    </row>
    <row r="18" spans="1:18">
      <c r="A18" s="5">
        <v>15</v>
      </c>
      <c r="B18" s="6" t="s">
        <v>22</v>
      </c>
      <c r="C18" s="6" t="s">
        <v>22</v>
      </c>
      <c r="D18" s="3">
        <f>VLOOKUP(C18,[1]Sheet1!$H$7:$K$59,2,FALSE)</f>
        <v>106696317</v>
      </c>
      <c r="E18" s="3">
        <f>VLOOKUP(C18,[1]Sheet1!$H$7:$K$59,3,FALSE)</f>
        <v>21156000</v>
      </c>
      <c r="F18" s="3">
        <f>VLOOKUP(C18,[1]Sheet1!$H$7:$K$59,4,FALSE)</f>
        <v>19.8</v>
      </c>
      <c r="G18" s="3">
        <v>119350000</v>
      </c>
      <c r="H18" s="7" t="s">
        <v>85</v>
      </c>
      <c r="I18" s="7">
        <v>19174000</v>
      </c>
      <c r="J18" s="7" t="s">
        <v>93</v>
      </c>
      <c r="K18" s="7">
        <v>3810000</v>
      </c>
      <c r="L18" s="3"/>
      <c r="M18" s="3"/>
      <c r="N18" s="3">
        <f t="shared" si="0"/>
        <v>16.065354000837871</v>
      </c>
      <c r="O18" s="3">
        <f t="shared" si="1"/>
        <v>3.1922915793883537</v>
      </c>
      <c r="P18" s="3"/>
      <c r="Q18" s="24">
        <f t="shared" si="2"/>
        <v>-3.7346459991621295</v>
      </c>
      <c r="R18" s="24">
        <f t="shared" si="3"/>
        <v>-16.607708420611647</v>
      </c>
    </row>
    <row r="19" spans="1:18">
      <c r="A19" s="5">
        <v>16</v>
      </c>
      <c r="B19" s="6" t="s">
        <v>23</v>
      </c>
      <c r="C19" s="6" t="s">
        <v>23</v>
      </c>
      <c r="D19" s="3">
        <f>VLOOKUP(C19,[1]Sheet1!$H$7:$K$59,2,FALSE)</f>
        <v>22873600</v>
      </c>
      <c r="E19" s="3">
        <f>VLOOKUP(C19,[1]Sheet1!$H$7:$K$59,3,FALSE)</f>
        <v>1523000</v>
      </c>
      <c r="F19" s="3">
        <f>VLOOKUP(C19,[1]Sheet1!$H$7:$K$59,4,FALSE)</f>
        <v>6.7</v>
      </c>
      <c r="G19" s="3">
        <v>26767000</v>
      </c>
      <c r="H19" s="17" t="s">
        <v>94</v>
      </c>
      <c r="I19" s="16">
        <v>1670000</v>
      </c>
      <c r="J19" s="17" t="s">
        <v>95</v>
      </c>
      <c r="K19" s="16">
        <v>1408000</v>
      </c>
      <c r="L19" s="3"/>
      <c r="M19" s="3"/>
      <c r="N19" s="3">
        <f t="shared" si="0"/>
        <v>6.2390256659319316</v>
      </c>
      <c r="O19" s="3">
        <f t="shared" si="1"/>
        <v>5.2602084656479997</v>
      </c>
      <c r="P19" s="3"/>
      <c r="Q19" s="24">
        <f t="shared" si="2"/>
        <v>-0.46097433406806854</v>
      </c>
      <c r="R19" s="24">
        <f t="shared" si="3"/>
        <v>-1.4397915343520005</v>
      </c>
    </row>
    <row r="20" spans="1:18">
      <c r="A20" s="5">
        <v>17</v>
      </c>
      <c r="B20" s="6" t="s">
        <v>24</v>
      </c>
      <c r="C20" s="6" t="s">
        <v>24</v>
      </c>
      <c r="D20" s="3">
        <f>VLOOKUP(C20,[1]Sheet1!$H$7:$K$59,2,FALSE)</f>
        <v>277250119</v>
      </c>
      <c r="E20" s="3">
        <f>VLOOKUP(C20,[1]Sheet1!$H$7:$K$59,3,FALSE)</f>
        <v>20642000</v>
      </c>
      <c r="F20" s="3">
        <f>VLOOKUP(C20,[1]Sheet1!$H$7:$K$59,4,FALSE)</f>
        <v>7.4</v>
      </c>
      <c r="G20" s="3">
        <v>334192000</v>
      </c>
      <c r="H20" s="17" t="s">
        <v>89</v>
      </c>
      <c r="I20" s="18">
        <v>23347000</v>
      </c>
      <c r="J20" s="17" t="s">
        <v>96</v>
      </c>
      <c r="K20" s="16">
        <v>13728000</v>
      </c>
      <c r="L20" s="3"/>
      <c r="M20" s="3"/>
      <c r="N20" s="3">
        <f t="shared" si="0"/>
        <v>6.9861037966199069</v>
      </c>
      <c r="O20" s="3">
        <f t="shared" si="1"/>
        <v>4.1078182601618236</v>
      </c>
      <c r="P20" s="3"/>
      <c r="Q20" s="24">
        <f t="shared" si="2"/>
        <v>-0.41389620338009347</v>
      </c>
      <c r="R20" s="24">
        <f t="shared" si="3"/>
        <v>-3.2921817398381767</v>
      </c>
    </row>
    <row r="21" spans="1:18" ht="21">
      <c r="A21" s="5">
        <v>18</v>
      </c>
      <c r="B21" s="6" t="s">
        <v>25</v>
      </c>
      <c r="C21" s="6" t="s">
        <v>25</v>
      </c>
      <c r="D21" s="3">
        <f>VLOOKUP(C21,[1]Sheet1!$H$7:$K$59,2,FALSE)</f>
        <v>10291348</v>
      </c>
      <c r="E21" s="3">
        <f>VLOOKUP(C21,[1]Sheet1!$H$7:$K$59,3,FALSE)</f>
        <v>2073000</v>
      </c>
      <c r="F21" s="3">
        <f>VLOOKUP(C21,[1]Sheet1!$H$7:$K$59,4,FALSE)</f>
        <v>20.100000000000001</v>
      </c>
      <c r="G21" s="3">
        <v>12834000</v>
      </c>
      <c r="H21" s="17" t="s">
        <v>97</v>
      </c>
      <c r="I21" s="16">
        <v>2600000</v>
      </c>
      <c r="J21" s="17" t="s">
        <v>95</v>
      </c>
      <c r="K21" s="16">
        <v>2411000</v>
      </c>
      <c r="L21" s="3"/>
      <c r="M21" s="3"/>
      <c r="N21" s="3">
        <f t="shared" si="0"/>
        <v>20.258687860370888</v>
      </c>
      <c r="O21" s="3">
        <f t="shared" si="1"/>
        <v>18.78603708898239</v>
      </c>
      <c r="P21" s="3"/>
      <c r="Q21" s="24">
        <f t="shared" si="2"/>
        <v>0.15868786037088611</v>
      </c>
      <c r="R21" s="24">
        <f t="shared" si="3"/>
        <v>-1.3139629110176116</v>
      </c>
    </row>
    <row r="22" spans="1:18" ht="21">
      <c r="A22" s="5">
        <v>19</v>
      </c>
      <c r="B22" s="6" t="s">
        <v>26</v>
      </c>
      <c r="C22" s="6" t="s">
        <v>26</v>
      </c>
      <c r="D22" s="3">
        <f>VLOOKUP(C22,[1]Sheet1!$H$7:$K$59,2,FALSE)</f>
        <v>9512233</v>
      </c>
      <c r="E22" s="3">
        <f>VLOOKUP(C22,[1]Sheet1!$H$7:$K$59,3,FALSE)</f>
        <v>1387000</v>
      </c>
      <c r="F22" s="3">
        <f>VLOOKUP(C22,[1]Sheet1!$H$7:$K$59,4,FALSE)</f>
        <v>14.6</v>
      </c>
      <c r="G22" s="3">
        <v>11954000</v>
      </c>
      <c r="H22" s="17" t="s">
        <v>98</v>
      </c>
      <c r="I22" s="16">
        <v>1664000</v>
      </c>
      <c r="J22" s="17" t="s">
        <v>95</v>
      </c>
      <c r="K22" s="16">
        <v>161100</v>
      </c>
      <c r="L22" s="3"/>
      <c r="M22" s="3"/>
      <c r="N22" s="3">
        <f t="shared" si="0"/>
        <v>13.920026769282249</v>
      </c>
      <c r="O22" s="3">
        <f t="shared" si="1"/>
        <v>1.3476660532039486</v>
      </c>
      <c r="P22" s="3"/>
      <c r="Q22" s="24">
        <f t="shared" si="2"/>
        <v>-0.67997323071775106</v>
      </c>
      <c r="R22" s="24">
        <f t="shared" si="3"/>
        <v>-13.252333946796051</v>
      </c>
    </row>
    <row r="23" spans="1:18">
      <c r="A23" s="5">
        <v>20</v>
      </c>
      <c r="B23" s="6" t="s">
        <v>27</v>
      </c>
      <c r="C23" s="6" t="s">
        <v>27</v>
      </c>
      <c r="D23" s="3">
        <f>VLOOKUP(C23,[1]Sheet1!$H$7:$K$59,2,FALSE)</f>
        <v>18459976</v>
      </c>
      <c r="E23" s="3">
        <f>VLOOKUP(C23,[1]Sheet1!$H$7:$K$59,3,FALSE)</f>
        <v>6338200</v>
      </c>
      <c r="F23" s="3">
        <f>VLOOKUP(C23,[1]Sheet1!$H$7:$K$59,4,FALSE)</f>
        <v>34.299999999999997</v>
      </c>
      <c r="G23" s="3">
        <v>22954000</v>
      </c>
      <c r="H23" s="17" t="s">
        <v>83</v>
      </c>
      <c r="I23" s="16">
        <v>6684000</v>
      </c>
      <c r="J23" s="17" t="s">
        <v>93</v>
      </c>
      <c r="K23" s="16">
        <v>2662000</v>
      </c>
      <c r="L23" s="3"/>
      <c r="M23" s="3"/>
      <c r="N23" s="3">
        <f t="shared" si="0"/>
        <v>29.119107780778947</v>
      </c>
      <c r="O23" s="3">
        <f t="shared" si="1"/>
        <v>11.597107257994249</v>
      </c>
      <c r="P23" s="3"/>
      <c r="Q23" s="24">
        <f t="shared" si="2"/>
        <v>-5.1808922192210503</v>
      </c>
      <c r="R23" s="24">
        <f t="shared" si="3"/>
        <v>-22.702892742005748</v>
      </c>
    </row>
    <row r="24" spans="1:18">
      <c r="A24" s="5">
        <v>21</v>
      </c>
      <c r="B24" s="6" t="s">
        <v>28</v>
      </c>
      <c r="C24" s="6" t="s">
        <v>28</v>
      </c>
      <c r="D24" s="3">
        <f>VLOOKUP(C24,[1]Sheet1!$H$7:$K$59,2,FALSE)</f>
        <v>32986102</v>
      </c>
      <c r="E24" s="3">
        <f>VLOOKUP(C24,[1]Sheet1!$H$7:$K$59,3,FALSE)</f>
        <v>7727000</v>
      </c>
      <c r="F24" s="3">
        <f>VLOOKUP(C24,[1]Sheet1!$H$7:$K$59,4,FALSE)</f>
        <v>23.4</v>
      </c>
      <c r="G24" s="16">
        <v>37600000</v>
      </c>
      <c r="H24" s="17" t="s">
        <v>83</v>
      </c>
      <c r="I24" s="16">
        <v>7098000</v>
      </c>
      <c r="J24" s="17" t="s">
        <v>90</v>
      </c>
      <c r="K24" s="16">
        <v>1841000</v>
      </c>
      <c r="L24" s="19"/>
      <c r="M24" s="19"/>
      <c r="N24" s="3">
        <f t="shared" si="0"/>
        <v>18.877659574468087</v>
      </c>
      <c r="O24" s="3">
        <f t="shared" si="1"/>
        <v>4.8962765957446805</v>
      </c>
      <c r="P24" s="3"/>
      <c r="Q24" s="24">
        <f t="shared" si="2"/>
        <v>-4.5223404255319117</v>
      </c>
      <c r="R24" s="24">
        <f t="shared" si="3"/>
        <v>-18.503723404255318</v>
      </c>
    </row>
    <row r="25" spans="1:18" ht="16.5" customHeight="1">
      <c r="A25" s="5">
        <v>22</v>
      </c>
      <c r="B25" s="6" t="s">
        <v>29</v>
      </c>
      <c r="C25" s="6" t="s">
        <v>29</v>
      </c>
      <c r="D25" s="3">
        <f>VLOOKUP(C25,[1]Sheet1!$H$7:$K$59,2,FALSE)</f>
        <v>79188211</v>
      </c>
      <c r="E25" s="3">
        <f>VLOOKUP(C25,[1]Sheet1!$H$7:$K$59,3,FALSE)</f>
        <v>20613000</v>
      </c>
      <c r="F25" s="3">
        <f>VLOOKUP(C25,[1]Sheet1!$H$7:$K$59,4,FALSE)</f>
        <v>26</v>
      </c>
      <c r="G25" s="7">
        <v>99081000</v>
      </c>
      <c r="H25" s="11" t="s">
        <v>79</v>
      </c>
      <c r="I25" s="7">
        <v>22650000</v>
      </c>
      <c r="J25" s="11" t="s">
        <v>99</v>
      </c>
      <c r="K25" s="7">
        <v>6282000</v>
      </c>
      <c r="L25" s="12"/>
      <c r="M25" s="3"/>
      <c r="N25" s="3">
        <f t="shared" si="0"/>
        <v>22.86008417355497</v>
      </c>
      <c r="O25" s="3">
        <f t="shared" si="1"/>
        <v>6.3402670542283586</v>
      </c>
      <c r="P25" s="3"/>
      <c r="Q25" s="24">
        <f t="shared" si="2"/>
        <v>-3.13991582644503</v>
      </c>
      <c r="R25" s="24">
        <f t="shared" si="3"/>
        <v>-19.659732945771641</v>
      </c>
    </row>
    <row r="26" spans="1:18" ht="21">
      <c r="A26" s="5">
        <v>23</v>
      </c>
      <c r="B26" s="6" t="s">
        <v>30</v>
      </c>
      <c r="C26" s="6" t="s">
        <v>30</v>
      </c>
      <c r="D26" s="3">
        <f>VLOOKUP(C26,[1]Sheet1!$H$7:$K$59,2,FALSE)</f>
        <v>49787361</v>
      </c>
      <c r="E26" s="3">
        <f>VLOOKUP(C26,[1]Sheet1!$H$7:$K$59,3,FALSE)</f>
        <v>10183059</v>
      </c>
      <c r="F26" s="3">
        <f>VLOOKUP(C26,[1]Sheet1!$H$7:$K$59,4,FALSE)</f>
        <v>20.5</v>
      </c>
      <c r="G26" s="3">
        <v>67389000</v>
      </c>
      <c r="H26" s="7" t="s">
        <v>85</v>
      </c>
      <c r="I26" s="7">
        <v>10319000</v>
      </c>
      <c r="J26" s="7" t="s">
        <v>90</v>
      </c>
      <c r="K26" s="7">
        <v>1921000</v>
      </c>
      <c r="L26" s="3"/>
      <c r="M26" s="3"/>
      <c r="N26" s="3">
        <f t="shared" si="0"/>
        <v>15.312588107851429</v>
      </c>
      <c r="O26" s="3">
        <f t="shared" si="1"/>
        <v>2.8506136016263781</v>
      </c>
      <c r="P26" s="3"/>
      <c r="Q26" s="24">
        <f t="shared" si="2"/>
        <v>-5.187411892148571</v>
      </c>
      <c r="R26" s="24">
        <f t="shared" si="3"/>
        <v>-17.649386398373622</v>
      </c>
    </row>
    <row r="27" spans="1:18">
      <c r="A27" s="5">
        <v>24</v>
      </c>
      <c r="B27" s="6" t="s">
        <v>31</v>
      </c>
      <c r="C27" s="6" t="s">
        <v>31</v>
      </c>
      <c r="D27" s="3">
        <f>VLOOKUP(C27,[1]Sheet1!$H$7:$K$59,2,FALSE)</f>
        <v>32156753</v>
      </c>
      <c r="E27" s="3">
        <f>VLOOKUP(C27,[1]Sheet1!$H$7:$K$59,3,FALSE)</f>
        <v>9975000</v>
      </c>
      <c r="F27" s="3">
        <f>VLOOKUP(C27,[1]Sheet1!$H$7:$K$59,4,FALSE)</f>
        <v>31</v>
      </c>
      <c r="G27" s="3">
        <v>36109000</v>
      </c>
      <c r="H27" s="7" t="s">
        <v>83</v>
      </c>
      <c r="I27" s="7">
        <v>9451000</v>
      </c>
      <c r="J27" s="7" t="s">
        <v>90</v>
      </c>
      <c r="K27" s="7">
        <v>1921000</v>
      </c>
      <c r="L27" s="3"/>
      <c r="M27" s="3"/>
      <c r="N27" s="3">
        <f t="shared" si="0"/>
        <v>26.173530144839237</v>
      </c>
      <c r="O27" s="3">
        <f t="shared" si="1"/>
        <v>5.320003323271207</v>
      </c>
      <c r="P27" s="3"/>
      <c r="Q27" s="24">
        <f t="shared" si="2"/>
        <v>-4.826469855160763</v>
      </c>
      <c r="R27" s="24">
        <f t="shared" si="3"/>
        <v>-25.679996676728791</v>
      </c>
    </row>
    <row r="28" spans="1:18">
      <c r="A28" s="5">
        <v>25</v>
      </c>
      <c r="B28" s="6" t="s">
        <v>32</v>
      </c>
      <c r="C28" s="6" t="s">
        <v>32</v>
      </c>
      <c r="D28" s="3">
        <f>VLOOKUP(C28,[1]Sheet1!$H$7:$K$59,2,FALSE)</f>
        <v>941521955</v>
      </c>
      <c r="E28" s="3">
        <f>VLOOKUP(C28,[1]Sheet1!$H$7:$K$59,3,FALSE)</f>
        <v>66121000</v>
      </c>
      <c r="F28" s="3">
        <f>VLOOKUP(C28,[1]Sheet1!$H$7:$K$59,4,FALSE)</f>
        <v>7</v>
      </c>
      <c r="G28" s="3">
        <v>1166201000</v>
      </c>
      <c r="H28" s="7" t="s">
        <v>85</v>
      </c>
      <c r="I28" s="7">
        <v>72748000</v>
      </c>
      <c r="J28" s="7" t="s">
        <v>95</v>
      </c>
      <c r="K28" s="7">
        <v>72748000</v>
      </c>
      <c r="L28" s="3"/>
      <c r="M28" s="3"/>
      <c r="N28" s="3">
        <f t="shared" si="0"/>
        <v>6.238032723347005</v>
      </c>
      <c r="O28" s="3">
        <f t="shared" si="1"/>
        <v>6.238032723347005</v>
      </c>
      <c r="P28" s="3"/>
      <c r="Q28" s="24">
        <f t="shared" si="2"/>
        <v>-0.76196727665299502</v>
      </c>
      <c r="R28" s="24">
        <f t="shared" si="3"/>
        <v>-0.76196727665299502</v>
      </c>
    </row>
    <row r="29" spans="1:18">
      <c r="A29" s="5">
        <v>26</v>
      </c>
      <c r="B29" s="6" t="s">
        <v>33</v>
      </c>
      <c r="C29" s="10" t="s">
        <v>34</v>
      </c>
      <c r="D29" s="3">
        <f>VLOOKUP(C29,[1]Sheet1!$H$7:$K$59,2,FALSE)</f>
        <v>43886517</v>
      </c>
      <c r="E29" s="3">
        <f>VLOOKUP(C29,[1]Sheet1!$H$7:$K$59,3,FALSE)</f>
        <v>8849000</v>
      </c>
      <c r="F29" s="3">
        <f>VLOOKUP(C29,[1]Sheet1!$H$7:$K$59,4,FALSE)</f>
        <v>20.2</v>
      </c>
      <c r="G29" s="3">
        <v>51705000</v>
      </c>
      <c r="H29" s="11" t="s">
        <v>100</v>
      </c>
      <c r="I29" s="7">
        <v>11147000</v>
      </c>
      <c r="J29" s="11" t="s">
        <v>93</v>
      </c>
      <c r="K29" s="7">
        <v>5757000</v>
      </c>
      <c r="L29" s="3"/>
      <c r="M29" s="3"/>
      <c r="N29" s="3">
        <f t="shared" si="0"/>
        <v>21.558843438739</v>
      </c>
      <c r="O29" s="3">
        <f t="shared" si="1"/>
        <v>11.134319698288367</v>
      </c>
      <c r="P29" s="3"/>
      <c r="Q29" s="24">
        <f t="shared" si="2"/>
        <v>1.3588434387390009</v>
      </c>
      <c r="R29" s="24">
        <f t="shared" si="3"/>
        <v>-9.0656803017116321</v>
      </c>
    </row>
    <row r="30" spans="1:18" ht="31.5" customHeight="1">
      <c r="A30" s="5">
        <v>27</v>
      </c>
      <c r="B30" s="6" t="s">
        <v>35</v>
      </c>
      <c r="C30" s="6" t="s">
        <v>36</v>
      </c>
      <c r="D30" s="20">
        <v>33517845</v>
      </c>
      <c r="E30" s="20">
        <v>18793000</v>
      </c>
      <c r="F30" s="21">
        <v>56.1</v>
      </c>
      <c r="G30" s="7">
        <v>42066000</v>
      </c>
      <c r="H30" s="11" t="s">
        <v>100</v>
      </c>
      <c r="I30" s="7">
        <v>20197000</v>
      </c>
      <c r="J30" s="11" t="s">
        <v>90</v>
      </c>
      <c r="K30" s="7">
        <v>20197000</v>
      </c>
      <c r="L30" s="19"/>
      <c r="M30" s="19"/>
      <c r="N30" s="3">
        <f t="shared" si="0"/>
        <v>48.0126467931346</v>
      </c>
      <c r="O30" s="3">
        <f t="shared" si="1"/>
        <v>48.0126467931346</v>
      </c>
      <c r="P30" s="3"/>
      <c r="Q30" s="24">
        <f t="shared" si="2"/>
        <v>-8.0873532068654015</v>
      </c>
      <c r="R30" s="24">
        <f t="shared" si="3"/>
        <v>-8.0873532068654015</v>
      </c>
    </row>
    <row r="31" spans="1:18">
      <c r="A31" s="5">
        <v>28</v>
      </c>
      <c r="B31" s="6" t="s">
        <v>37</v>
      </c>
      <c r="C31" s="6" t="s">
        <v>37</v>
      </c>
      <c r="D31" s="3">
        <f>VLOOKUP(C31,[1]Sheet1!$H$7:$K$59,2,FALSE)</f>
        <v>43876930</v>
      </c>
      <c r="E31" s="3">
        <f>VLOOKUP(C31,[1]Sheet1!$H$7:$K$59,3,FALSE)</f>
        <v>3573000</v>
      </c>
      <c r="F31" s="3">
        <f>VLOOKUP(C31,[1]Sheet1!$H$7:$K$59,4,FALSE)</f>
        <v>8.1</v>
      </c>
      <c r="G31" s="3">
        <v>34489000</v>
      </c>
      <c r="H31" s="7" t="s">
        <v>83</v>
      </c>
      <c r="I31" s="7">
        <v>3775000</v>
      </c>
      <c r="J31" s="7" t="s">
        <v>93</v>
      </c>
      <c r="K31" s="7">
        <v>1230000</v>
      </c>
      <c r="L31" s="3"/>
      <c r="M31" s="3"/>
      <c r="N31" s="3">
        <f t="shared" si="0"/>
        <v>10.945518861086144</v>
      </c>
      <c r="O31" s="3">
        <f t="shared" si="1"/>
        <v>3.5663544898373396</v>
      </c>
      <c r="P31" s="3"/>
      <c r="Q31" s="24">
        <f t="shared" si="2"/>
        <v>2.8455188610861448</v>
      </c>
      <c r="R31" s="24">
        <f t="shared" si="3"/>
        <v>-4.5336455101626605</v>
      </c>
    </row>
    <row r="32" spans="1:18" ht="21">
      <c r="A32" s="5">
        <v>29</v>
      </c>
      <c r="B32" s="6" t="s">
        <v>38</v>
      </c>
      <c r="C32" s="6" t="s">
        <v>38</v>
      </c>
      <c r="D32" s="3">
        <f>VLOOKUP(C32,[1]Sheet1!$H$7:$K$59,2,FALSE)</f>
        <v>61106222</v>
      </c>
      <c r="E32" s="3">
        <f>VLOOKUP(C32,[1]Sheet1!$H$7:$K$59,3,FALSE)</f>
        <v>36632</v>
      </c>
      <c r="F32" s="3">
        <f>VLOOKUP(C32,[1]Sheet1!$H$7:$K$59,4,FALSE)</f>
        <v>6.6</v>
      </c>
      <c r="G32" s="3">
        <v>74224000</v>
      </c>
      <c r="H32" s="17" t="s">
        <v>83</v>
      </c>
      <c r="I32" s="16">
        <v>4773000</v>
      </c>
      <c r="J32" s="17" t="s">
        <v>101</v>
      </c>
      <c r="K32" s="16">
        <v>3898000</v>
      </c>
      <c r="L32" s="3"/>
      <c r="M32" s="3"/>
      <c r="N32" s="3">
        <f t="shared" si="0"/>
        <v>6.4305345979737014</v>
      </c>
      <c r="O32" s="3">
        <f t="shared" si="1"/>
        <v>5.2516706186678164</v>
      </c>
      <c r="P32" s="3"/>
      <c r="Q32" s="24">
        <f t="shared" si="2"/>
        <v>-0.16946540202629823</v>
      </c>
      <c r="R32" s="24">
        <f t="shared" si="3"/>
        <v>-1.3483293813321833</v>
      </c>
    </row>
    <row r="33" spans="1:18" ht="21">
      <c r="A33" s="5">
        <v>30</v>
      </c>
      <c r="B33" s="6" t="s">
        <v>39</v>
      </c>
      <c r="C33" s="6" t="s">
        <v>39</v>
      </c>
      <c r="D33" s="3">
        <f>VLOOKUP(C33,[1]Sheet1!$H$7:$K$59,2,FALSE)</f>
        <v>5075779</v>
      </c>
      <c r="E33" s="3">
        <f>VLOOKUP(C33,[1]Sheet1!$H$7:$K$59,3,FALSE)</f>
        <v>1314000</v>
      </c>
      <c r="F33" s="3">
        <f>VLOOKUP(C33,[1]Sheet1!$H$7:$K$59,4,FALSE)</f>
        <v>25.9</v>
      </c>
      <c r="G33" s="3">
        <v>6599000</v>
      </c>
      <c r="H33" s="7" t="s">
        <v>92</v>
      </c>
      <c r="I33" s="7">
        <v>1572000</v>
      </c>
      <c r="J33" s="7" t="s">
        <v>80</v>
      </c>
      <c r="K33" s="7">
        <v>344000</v>
      </c>
      <c r="L33" s="3"/>
      <c r="M33" s="3"/>
      <c r="N33" s="3">
        <f t="shared" si="0"/>
        <v>23.821791180481892</v>
      </c>
      <c r="O33" s="3">
        <f t="shared" si="1"/>
        <v>5.2129110471283528</v>
      </c>
      <c r="P33" s="3"/>
      <c r="Q33" s="24">
        <f t="shared" si="2"/>
        <v>-2.0782088195181068</v>
      </c>
      <c r="R33" s="24">
        <f t="shared" si="3"/>
        <v>-20.687088952871648</v>
      </c>
    </row>
    <row r="34" spans="1:18" ht="21">
      <c r="A34" s="5">
        <v>31</v>
      </c>
      <c r="B34" s="6" t="s">
        <v>40</v>
      </c>
      <c r="C34" s="6" t="s">
        <v>40</v>
      </c>
      <c r="D34" s="3">
        <f>VLOOKUP(C34,[1]Sheet1!$H$7:$K$59,2,FALSE)</f>
        <v>16728604</v>
      </c>
      <c r="E34" s="3">
        <f>VLOOKUP(C34,[1]Sheet1!$H$7:$K$59,3,FALSE)</f>
        <v>4164000</v>
      </c>
      <c r="F34" s="3">
        <f>VLOOKUP(C34,[1]Sheet1!$H$7:$K$59,4,FALSE)</f>
        <v>24.9</v>
      </c>
      <c r="G34" s="3">
        <v>23111000</v>
      </c>
      <c r="H34" s="7" t="s">
        <v>83</v>
      </c>
      <c r="I34" s="7">
        <v>3993000</v>
      </c>
      <c r="J34" s="7" t="s">
        <v>93</v>
      </c>
      <c r="K34" s="7">
        <v>1127000</v>
      </c>
      <c r="L34" s="3"/>
      <c r="M34" s="3"/>
      <c r="N34" s="3">
        <f t="shared" si="0"/>
        <v>17.277486910994764</v>
      </c>
      <c r="O34" s="3">
        <f t="shared" si="1"/>
        <v>4.8764657522391932</v>
      </c>
      <c r="P34" s="3"/>
      <c r="Q34" s="24">
        <f t="shared" si="2"/>
        <v>-7.6225130890052348</v>
      </c>
      <c r="R34" s="24">
        <f t="shared" si="3"/>
        <v>-20.023534247760807</v>
      </c>
    </row>
    <row r="35" spans="1:18">
      <c r="A35" s="5">
        <v>32</v>
      </c>
      <c r="B35" s="6" t="s">
        <v>41</v>
      </c>
      <c r="C35" s="6" t="s">
        <v>41</v>
      </c>
      <c r="D35" s="3" t="s">
        <v>107</v>
      </c>
      <c r="E35" s="3" t="s">
        <v>107</v>
      </c>
      <c r="F35" s="3" t="s">
        <v>107</v>
      </c>
      <c r="G35" s="3">
        <v>84073000</v>
      </c>
      <c r="H35" s="7" t="s">
        <v>89</v>
      </c>
      <c r="I35" s="7">
        <v>9969000</v>
      </c>
      <c r="J35" s="7" t="s">
        <v>103</v>
      </c>
      <c r="K35" s="7">
        <v>4614000</v>
      </c>
      <c r="L35" s="3"/>
      <c r="M35" s="3"/>
      <c r="N35" s="3">
        <f t="shared" si="0"/>
        <v>11.857552365206429</v>
      </c>
      <c r="O35" s="3">
        <f t="shared" si="1"/>
        <v>5.4880877332794125</v>
      </c>
      <c r="P35" s="3"/>
      <c r="Q35" s="24" t="s">
        <v>107</v>
      </c>
      <c r="R35" s="24" t="s">
        <v>107</v>
      </c>
    </row>
    <row r="36" spans="1:18">
      <c r="A36" s="5">
        <v>33</v>
      </c>
      <c r="B36" s="6" t="s">
        <v>42</v>
      </c>
      <c r="C36" s="6" t="s">
        <v>42</v>
      </c>
      <c r="D36" s="3">
        <f>VLOOKUP(C36,[1]Sheet1!$H$7:$K$59,2,FALSE)</f>
        <v>169113048</v>
      </c>
      <c r="E36" s="3">
        <f>VLOOKUP(C36,[1]Sheet1!$H$7:$K$59,3,FALSE)</f>
        <v>13832100</v>
      </c>
      <c r="F36" s="3">
        <f>VLOOKUP(C36,[1]Sheet1!$H$7:$K$59,4,FALSE)</f>
        <v>8.1999999999999993</v>
      </c>
      <c r="G36" s="3">
        <v>184048000</v>
      </c>
      <c r="H36" s="22" t="s">
        <v>85</v>
      </c>
      <c r="I36" s="16">
        <v>17071000</v>
      </c>
      <c r="J36" s="22" t="s">
        <v>90</v>
      </c>
      <c r="K36" s="16">
        <v>2979000</v>
      </c>
      <c r="L36" s="3"/>
      <c r="M36" s="3"/>
      <c r="N36" s="3">
        <f t="shared" si="0"/>
        <v>9.2752977484134576</v>
      </c>
      <c r="O36" s="3">
        <f t="shared" si="1"/>
        <v>1.6185994957837087</v>
      </c>
      <c r="P36" s="3"/>
      <c r="Q36" s="24">
        <f t="shared" si="2"/>
        <v>1.0752977484134583</v>
      </c>
      <c r="R36" s="24">
        <f t="shared" si="3"/>
        <v>-6.5814005042162904</v>
      </c>
    </row>
    <row r="37" spans="1:18">
      <c r="A37" s="5">
        <v>34</v>
      </c>
      <c r="B37" s="6" t="s">
        <v>43</v>
      </c>
      <c r="C37" s="6" t="s">
        <v>43</v>
      </c>
      <c r="D37" s="3">
        <f>VLOOKUP(C37,[1]Sheet1!$H$7:$K$59,2,FALSE)</f>
        <v>15462646</v>
      </c>
      <c r="E37" s="3">
        <f>VLOOKUP(C37,[1]Sheet1!$H$7:$K$59,3,FALSE)</f>
        <v>3427600</v>
      </c>
      <c r="F37" s="3">
        <f>VLOOKUP(C37,[1]Sheet1!$H$7:$K$59,4,FALSE)</f>
        <v>22.2</v>
      </c>
      <c r="G37" s="3">
        <v>22199000</v>
      </c>
      <c r="H37" s="11" t="s">
        <v>92</v>
      </c>
      <c r="I37" s="7">
        <v>3551410</v>
      </c>
      <c r="J37" s="11" t="s">
        <v>80</v>
      </c>
      <c r="K37" s="7">
        <v>1441000</v>
      </c>
      <c r="L37" s="3"/>
      <c r="M37" s="3"/>
      <c r="N37" s="3">
        <f t="shared" si="0"/>
        <v>15.99806297580972</v>
      </c>
      <c r="O37" s="3">
        <f t="shared" si="1"/>
        <v>6.491283391143746</v>
      </c>
      <c r="P37" s="3"/>
      <c r="Q37" s="24">
        <f t="shared" si="2"/>
        <v>-6.2019370241902791</v>
      </c>
      <c r="R37" s="24">
        <f t="shared" si="3"/>
        <v>-15.708716608856253</v>
      </c>
    </row>
    <row r="38" spans="1:18">
      <c r="A38" s="5">
        <v>35</v>
      </c>
      <c r="B38" s="6" t="s">
        <v>44</v>
      </c>
      <c r="C38" s="6" t="s">
        <v>44</v>
      </c>
      <c r="D38" s="3">
        <f>VLOOKUP(C38,[1]Sheet1!$H$7:$K$59,2,FALSE)</f>
        <v>117233600</v>
      </c>
      <c r="E38" s="3">
        <f>VLOOKUP(C38,[1]Sheet1!$H$7:$K$59,3,FALSE)</f>
        <v>10637000</v>
      </c>
      <c r="F38" s="3">
        <f>VLOOKUP(C38,[1]Sheet1!$H$7:$K$59,4,FALSE)</f>
        <v>9.1</v>
      </c>
      <c r="G38" s="3">
        <v>133284000</v>
      </c>
      <c r="H38" s="7" t="s">
        <v>79</v>
      </c>
      <c r="I38" s="7">
        <v>9864000</v>
      </c>
      <c r="J38" s="7" t="s">
        <v>80</v>
      </c>
      <c r="K38" s="7">
        <v>3906000</v>
      </c>
      <c r="L38" s="3"/>
      <c r="M38" s="3"/>
      <c r="N38" s="3">
        <f t="shared" si="0"/>
        <v>7.4007382731610702</v>
      </c>
      <c r="O38" s="3">
        <f t="shared" si="1"/>
        <v>2.9305843161969927</v>
      </c>
      <c r="P38" s="3"/>
      <c r="Q38" s="24">
        <f t="shared" si="2"/>
        <v>-1.6992617268389294</v>
      </c>
      <c r="R38" s="24">
        <f t="shared" si="3"/>
        <v>-6.169415683803007</v>
      </c>
    </row>
    <row r="39" spans="1:18">
      <c r="A39" s="5">
        <v>36</v>
      </c>
      <c r="B39" s="6" t="s">
        <v>45</v>
      </c>
      <c r="C39" s="6" t="s">
        <v>45</v>
      </c>
      <c r="D39" s="3">
        <f>VLOOKUP(C39,[1]Sheet1!$H$7:$K$59,2,FALSE)</f>
        <v>149502284</v>
      </c>
      <c r="E39" s="3">
        <f>VLOOKUP(C39,[1]Sheet1!$H$7:$K$59,3,FALSE)</f>
        <v>10118000</v>
      </c>
      <c r="F39" s="3">
        <f>VLOOKUP(C39,[1]Sheet1!$H$7:$K$59,4,FALSE)</f>
        <v>6.8</v>
      </c>
      <c r="G39" s="3">
        <v>178977000</v>
      </c>
      <c r="H39" s="17" t="s">
        <v>85</v>
      </c>
      <c r="I39" s="16">
        <v>10484000</v>
      </c>
      <c r="J39" s="17" t="s">
        <v>90</v>
      </c>
      <c r="K39" s="16">
        <v>1533000</v>
      </c>
      <c r="L39" s="3"/>
      <c r="M39" s="3"/>
      <c r="N39" s="3">
        <f t="shared" si="0"/>
        <v>5.857735910200752</v>
      </c>
      <c r="O39" s="3">
        <f t="shared" si="1"/>
        <v>0.85653463852897305</v>
      </c>
      <c r="P39" s="3"/>
      <c r="Q39" s="24">
        <f t="shared" si="2"/>
        <v>-0.94226408979924781</v>
      </c>
      <c r="R39" s="24">
        <f t="shared" si="3"/>
        <v>-5.9434653614710271</v>
      </c>
    </row>
    <row r="40" spans="1:18">
      <c r="A40" s="5">
        <v>37</v>
      </c>
      <c r="B40" s="6" t="s">
        <v>46</v>
      </c>
      <c r="C40" s="6" t="s">
        <v>46</v>
      </c>
      <c r="D40" s="3">
        <f>VLOOKUP(C40,[1]Sheet1!$H$7:$K$59,2,FALSE)</f>
        <v>25558804</v>
      </c>
      <c r="E40" s="3">
        <f>VLOOKUP(C40,[1]Sheet1!$H$7:$K$59,3,FALSE)</f>
        <v>11346000</v>
      </c>
      <c r="F40" s="3">
        <f>VLOOKUP(C40,[1]Sheet1!$H$7:$K$59,4,FALSE)</f>
        <v>44.4</v>
      </c>
      <c r="G40" s="3">
        <v>25736000</v>
      </c>
      <c r="H40" s="7" t="s">
        <v>85</v>
      </c>
      <c r="I40" s="7">
        <v>11693000</v>
      </c>
      <c r="J40" s="7" t="s">
        <v>102</v>
      </c>
      <c r="K40" s="7">
        <v>1888000</v>
      </c>
      <c r="L40" s="3"/>
      <c r="M40" s="3"/>
      <c r="N40" s="3">
        <f t="shared" si="0"/>
        <v>45.434410941871306</v>
      </c>
      <c r="O40" s="3">
        <f t="shared" si="1"/>
        <v>7.3360273546782722</v>
      </c>
      <c r="P40" s="3"/>
      <c r="Q40" s="24">
        <f t="shared" si="2"/>
        <v>1.0344109418713074</v>
      </c>
      <c r="R40" s="24">
        <f t="shared" si="3"/>
        <v>-37.063972645321726</v>
      </c>
    </row>
    <row r="41" spans="1:18" ht="21">
      <c r="A41" s="5">
        <v>38</v>
      </c>
      <c r="B41" s="6" t="s">
        <v>47</v>
      </c>
      <c r="C41" s="6" t="s">
        <v>47</v>
      </c>
      <c r="D41" s="3">
        <f>VLOOKUP(C41,[1]Sheet1!$H$7:$K$59,2,FALSE)</f>
        <v>73239393</v>
      </c>
      <c r="E41" s="3">
        <f>VLOOKUP(C41,[1]Sheet1!$H$7:$K$59,3,FALSE)</f>
        <v>14498000</v>
      </c>
      <c r="F41" s="3">
        <f>VLOOKUP(C41,[1]Sheet1!$H$7:$K$59,4,FALSE)</f>
        <v>19.8</v>
      </c>
      <c r="G41" s="3">
        <v>92183000</v>
      </c>
      <c r="H41" s="32" t="s">
        <v>83</v>
      </c>
      <c r="I41" s="32">
        <v>16190000</v>
      </c>
      <c r="J41" s="32" t="s">
        <v>93</v>
      </c>
      <c r="K41" s="32">
        <v>2543000</v>
      </c>
      <c r="L41" s="3"/>
      <c r="M41" s="3"/>
      <c r="N41" s="3">
        <f t="shared" si="0"/>
        <v>17.562891205536811</v>
      </c>
      <c r="O41" s="3">
        <f t="shared" si="1"/>
        <v>2.7586431337665296</v>
      </c>
      <c r="P41" s="3"/>
      <c r="Q41" s="24">
        <f t="shared" si="2"/>
        <v>-2.2371087944631896</v>
      </c>
      <c r="R41" s="24">
        <f t="shared" si="3"/>
        <v>-17.041356866233471</v>
      </c>
    </row>
    <row r="42" spans="1:18">
      <c r="A42" s="5">
        <v>39</v>
      </c>
      <c r="B42" s="6" t="s">
        <v>48</v>
      </c>
      <c r="C42" s="6" t="s">
        <v>48</v>
      </c>
      <c r="D42" s="3">
        <f>VLOOKUP(C42,[1]Sheet1!$H$7:$K$59,2,FALSE)</f>
        <v>8588573</v>
      </c>
      <c r="E42" s="3">
        <f>VLOOKUP(C42,[1]Sheet1!$H$7:$K$59,3,FALSE)</f>
        <v>2978000</v>
      </c>
      <c r="F42" s="3">
        <f>VLOOKUP(C42,[1]Sheet1!$H$7:$K$59,4,FALSE)</f>
        <v>34.700000000000003</v>
      </c>
      <c r="G42" s="3">
        <v>11434000</v>
      </c>
      <c r="H42" s="7" t="s">
        <v>89</v>
      </c>
      <c r="I42" s="7">
        <v>3648000</v>
      </c>
      <c r="J42" s="7" t="s">
        <v>80</v>
      </c>
      <c r="K42" s="7">
        <v>953000</v>
      </c>
      <c r="L42" s="3"/>
      <c r="M42" s="3"/>
      <c r="N42" s="3">
        <f t="shared" si="0"/>
        <v>31.904845198530694</v>
      </c>
      <c r="O42" s="3">
        <f t="shared" si="1"/>
        <v>8.3347909742872144</v>
      </c>
      <c r="P42" s="3"/>
      <c r="Q42" s="24">
        <f t="shared" si="2"/>
        <v>-2.7951548014693088</v>
      </c>
      <c r="R42" s="24">
        <f t="shared" si="3"/>
        <v>-26.365209025712787</v>
      </c>
    </row>
    <row r="43" spans="1:18">
      <c r="A43" s="5">
        <v>40</v>
      </c>
      <c r="B43" s="6" t="s">
        <v>49</v>
      </c>
      <c r="C43" s="15" t="s">
        <v>17</v>
      </c>
      <c r="D43" s="3" t="s">
        <v>107</v>
      </c>
      <c r="E43" s="3" t="s">
        <v>107</v>
      </c>
      <c r="F43" s="3" t="s">
        <v>107</v>
      </c>
      <c r="G43" s="3">
        <v>17886000</v>
      </c>
      <c r="H43" s="17" t="s">
        <v>85</v>
      </c>
      <c r="I43" s="16">
        <v>5126000</v>
      </c>
      <c r="J43" s="17" t="s">
        <v>90</v>
      </c>
      <c r="K43" s="16">
        <v>14000</v>
      </c>
      <c r="L43" s="3"/>
      <c r="M43" s="3"/>
      <c r="N43" s="3">
        <f t="shared" si="0"/>
        <v>28.659286592865929</v>
      </c>
      <c r="O43" s="3">
        <f t="shared" si="1"/>
        <v>7.827351000782734E-2</v>
      </c>
      <c r="P43" s="3"/>
      <c r="Q43" s="24" t="s">
        <v>107</v>
      </c>
      <c r="R43" s="24" t="s">
        <v>107</v>
      </c>
    </row>
    <row r="44" spans="1:18" ht="21">
      <c r="A44" s="5">
        <v>41</v>
      </c>
      <c r="B44" s="6" t="s">
        <v>50</v>
      </c>
      <c r="C44" s="6" t="s">
        <v>50</v>
      </c>
      <c r="D44" s="3">
        <f>VLOOKUP(C44,[1]Sheet1!$H$7:$K$59,2,FALSE)</f>
        <v>117893723</v>
      </c>
      <c r="E44" s="3">
        <f>VLOOKUP(C44,[1]Sheet1!$H$7:$K$59,3,FALSE)</f>
        <v>8091000</v>
      </c>
      <c r="F44" s="3">
        <f>VLOOKUP(C44,[1]Sheet1!$H$7:$K$59,4,FALSE)</f>
        <v>6.9</v>
      </c>
      <c r="G44" s="3">
        <v>141039000</v>
      </c>
      <c r="H44" s="7" t="s">
        <v>89</v>
      </c>
      <c r="I44" s="7">
        <v>9527000</v>
      </c>
      <c r="J44" s="7" t="s">
        <v>80</v>
      </c>
      <c r="K44" s="7">
        <v>4970000</v>
      </c>
      <c r="L44" s="3"/>
      <c r="M44" s="3"/>
      <c r="N44" s="3">
        <f t="shared" si="0"/>
        <v>6.7548692205701961</v>
      </c>
      <c r="O44" s="3">
        <f t="shared" si="1"/>
        <v>3.5238480136699781</v>
      </c>
      <c r="P44" s="3"/>
      <c r="Q44" s="24">
        <f t="shared" si="2"/>
        <v>-0.14513077942980424</v>
      </c>
      <c r="R44" s="24">
        <f t="shared" si="3"/>
        <v>-3.3761519863300222</v>
      </c>
    </row>
    <row r="45" spans="1:18">
      <c r="A45" s="5">
        <v>42</v>
      </c>
      <c r="B45" s="6" t="s">
        <v>51</v>
      </c>
      <c r="C45" s="6" t="s">
        <v>51</v>
      </c>
      <c r="D45" s="3">
        <f>VLOOKUP(C45,[1]Sheet1!$H$7:$K$59,2,FALSE)</f>
        <v>17802105</v>
      </c>
      <c r="E45" s="3">
        <f>VLOOKUP(C45,[1]Sheet1!$H$7:$K$59,3,FALSE)</f>
        <v>4597000</v>
      </c>
      <c r="F45" s="3">
        <f>VLOOKUP(C45,[1]Sheet1!$H$7:$K$59,4,FALSE)</f>
        <v>25.8</v>
      </c>
      <c r="G45" s="3">
        <v>22248000</v>
      </c>
      <c r="H45" s="11" t="s">
        <v>79</v>
      </c>
      <c r="I45" s="7">
        <v>4347000</v>
      </c>
      <c r="J45" s="11" t="s">
        <v>103</v>
      </c>
      <c r="K45" s="7">
        <v>794000</v>
      </c>
      <c r="L45" s="3"/>
      <c r="M45" s="3"/>
      <c r="N45" s="3">
        <f t="shared" si="0"/>
        <v>19.538834951456309</v>
      </c>
      <c r="O45" s="3">
        <f t="shared" si="1"/>
        <v>3.5688601222581808</v>
      </c>
      <c r="P45" s="3"/>
      <c r="Q45" s="24">
        <f t="shared" si="2"/>
        <v>-6.2611650485436918</v>
      </c>
      <c r="R45" s="24">
        <f t="shared" si="3"/>
        <v>-22.231139877741821</v>
      </c>
    </row>
    <row r="46" spans="1:18">
      <c r="A46" s="5">
        <v>43</v>
      </c>
      <c r="B46" s="6" t="s">
        <v>52</v>
      </c>
      <c r="C46" s="6" t="s">
        <v>52</v>
      </c>
      <c r="D46" s="3">
        <f>VLOOKUP(C46,[1]Sheet1!$H$7:$K$59,2,FALSE)</f>
        <v>65912738</v>
      </c>
      <c r="E46" s="3">
        <f>VLOOKUP(C46,[1]Sheet1!$H$7:$K$59,3,FALSE)</f>
        <v>42493000</v>
      </c>
      <c r="F46" s="3">
        <f>VLOOKUP(C46,[1]Sheet1!$H$7:$K$59,4,FALSE)</f>
        <v>64.5</v>
      </c>
      <c r="G46" s="3">
        <v>88099000</v>
      </c>
      <c r="H46" s="7" t="s">
        <v>85</v>
      </c>
      <c r="I46" s="7">
        <v>41894000</v>
      </c>
      <c r="J46" s="7" t="s">
        <v>93</v>
      </c>
      <c r="K46" s="7">
        <v>8665000</v>
      </c>
      <c r="L46" s="3"/>
      <c r="M46" s="3"/>
      <c r="N46" s="3">
        <f t="shared" si="0"/>
        <v>47.553320696035136</v>
      </c>
      <c r="O46" s="3">
        <f t="shared" si="1"/>
        <v>9.8355259424057024</v>
      </c>
      <c r="P46" s="3"/>
      <c r="Q46" s="24">
        <f t="shared" si="2"/>
        <v>-16.946679303964864</v>
      </c>
      <c r="R46" s="24">
        <f t="shared" si="3"/>
        <v>-54.664474057594298</v>
      </c>
    </row>
    <row r="47" spans="1:18" ht="21">
      <c r="A47" s="5">
        <v>44</v>
      </c>
      <c r="B47" s="6" t="s">
        <v>53</v>
      </c>
      <c r="C47" s="6" t="s">
        <v>53</v>
      </c>
      <c r="D47" s="3">
        <f>VLOOKUP(C47,[1]Sheet1!$H$7:$K$59,2,FALSE)</f>
        <v>9815152</v>
      </c>
      <c r="E47" s="3">
        <f>VLOOKUP(C47,[1]Sheet1!$H$7:$K$59,3,FALSE)</f>
        <v>4372000</v>
      </c>
      <c r="F47" s="3">
        <f>VLOOKUP(C47,[1]Sheet1!$H$7:$K$59,4,FALSE)</f>
        <v>44.5</v>
      </c>
      <c r="G47" s="3">
        <v>12809000</v>
      </c>
      <c r="H47" s="7" t="s">
        <v>89</v>
      </c>
      <c r="I47" s="7">
        <v>3998000</v>
      </c>
      <c r="J47" s="7" t="s">
        <v>80</v>
      </c>
      <c r="K47" s="7">
        <v>768000</v>
      </c>
      <c r="L47" s="3"/>
      <c r="M47" s="3"/>
      <c r="N47" s="3">
        <f t="shared" si="0"/>
        <v>31.212428761027404</v>
      </c>
      <c r="O47" s="3">
        <f t="shared" si="1"/>
        <v>5.9957842142243738</v>
      </c>
      <c r="P47" s="3"/>
      <c r="Q47" s="24">
        <f t="shared" si="2"/>
        <v>-13.287571238972596</v>
      </c>
      <c r="R47" s="24">
        <f t="shared" si="3"/>
        <v>-38.504215785775628</v>
      </c>
    </row>
    <row r="48" spans="1:18">
      <c r="A48" s="5">
        <v>45</v>
      </c>
      <c r="B48" s="6" t="s">
        <v>54</v>
      </c>
      <c r="C48" s="6" t="s">
        <v>54</v>
      </c>
      <c r="D48" s="3">
        <f>VLOOKUP(C48,[1]Sheet1!$H$7:$K$59,2,FALSE)</f>
        <v>23067593</v>
      </c>
      <c r="E48" s="3">
        <f>VLOOKUP(C48,[1]Sheet1!$H$7:$K$59,3,FALSE)</f>
        <v>5561290</v>
      </c>
      <c r="F48" s="3">
        <f>VLOOKUP(C48,[1]Sheet1!$H$7:$K$59,4,FALSE)</f>
        <v>24.1</v>
      </c>
      <c r="G48" s="3">
        <v>34159000</v>
      </c>
      <c r="H48" s="7" t="s">
        <v>85</v>
      </c>
      <c r="I48" s="7">
        <v>5680000</v>
      </c>
      <c r="J48" s="7" t="s">
        <v>90</v>
      </c>
      <c r="K48" s="7">
        <v>1101000</v>
      </c>
      <c r="L48" s="3"/>
      <c r="M48" s="3"/>
      <c r="N48" s="3">
        <f t="shared" si="0"/>
        <v>16.628121432126232</v>
      </c>
      <c r="O48" s="3">
        <f t="shared" si="1"/>
        <v>3.2231622705582721</v>
      </c>
      <c r="P48" s="3"/>
      <c r="Q48" s="24">
        <f t="shared" si="2"/>
        <v>-7.4718785678737696</v>
      </c>
      <c r="R48" s="24">
        <f t="shared" si="3"/>
        <v>-20.876837729441728</v>
      </c>
    </row>
    <row r="49" spans="1:19">
      <c r="A49" s="5">
        <v>46</v>
      </c>
      <c r="B49" s="6" t="s">
        <v>55</v>
      </c>
      <c r="C49" s="6" t="s">
        <v>55</v>
      </c>
      <c r="D49" s="3">
        <f>VLOOKUP(C49,[1]Sheet1!$H$7:$K$59,2,FALSE)</f>
        <v>64400119</v>
      </c>
      <c r="E49" s="3">
        <f>VLOOKUP(C49,[1]Sheet1!$H$7:$K$59,3,FALSE)</f>
        <v>1833000</v>
      </c>
      <c r="F49" s="3">
        <f>VLOOKUP(C49,[1]Sheet1!$H$7:$K$59,4,FALSE)</f>
        <v>2.8</v>
      </c>
      <c r="G49" s="3">
        <v>76436000</v>
      </c>
      <c r="H49" s="17" t="s">
        <v>79</v>
      </c>
      <c r="I49" s="18">
        <v>11328000</v>
      </c>
      <c r="J49" s="17" t="s">
        <v>99</v>
      </c>
      <c r="K49" s="16">
        <v>3982000</v>
      </c>
      <c r="L49" s="3"/>
      <c r="M49" s="3"/>
      <c r="N49" s="3">
        <f t="shared" si="0"/>
        <v>14.820241770893297</v>
      </c>
      <c r="O49" s="3">
        <f t="shared" si="1"/>
        <v>5.209587105552357</v>
      </c>
      <c r="P49" s="3"/>
      <c r="Q49" s="24">
        <f t="shared" si="2"/>
        <v>12.020241770893296</v>
      </c>
      <c r="R49" s="24">
        <f t="shared" si="3"/>
        <v>2.4095871055523572</v>
      </c>
    </row>
    <row r="50" spans="1:19" ht="21">
      <c r="A50" s="5">
        <v>47</v>
      </c>
      <c r="B50" s="6" t="s">
        <v>56</v>
      </c>
      <c r="C50" s="10" t="s">
        <v>57</v>
      </c>
      <c r="D50" s="3">
        <f>VLOOKUP(C50,[1]Sheet1!$H$7:$K$59,2,FALSE)</f>
        <v>54689023</v>
      </c>
      <c r="E50" s="3">
        <f>VLOOKUP(C50,[1]Sheet1!$H$7:$K$59,3,FALSE)</f>
        <v>9972226</v>
      </c>
      <c r="F50" s="3">
        <f>VLOOKUP(C50,[1]Sheet1!$H$7:$K$59,4,FALSE)</f>
        <v>18.2</v>
      </c>
      <c r="G50" s="3">
        <v>66673000</v>
      </c>
      <c r="H50" s="7" t="s">
        <v>104</v>
      </c>
      <c r="I50" s="7">
        <v>13320000</v>
      </c>
      <c r="J50" s="7" t="s">
        <v>93</v>
      </c>
      <c r="K50" s="7">
        <v>5460000</v>
      </c>
      <c r="L50" s="3"/>
      <c r="M50" s="3"/>
      <c r="N50" s="3">
        <f t="shared" si="0"/>
        <v>19.978102080302371</v>
      </c>
      <c r="O50" s="3">
        <f t="shared" si="1"/>
        <v>8.1892220239077282</v>
      </c>
      <c r="P50" s="3"/>
      <c r="Q50" s="24">
        <f t="shared" si="2"/>
        <v>1.7781020803023715</v>
      </c>
      <c r="R50" s="24">
        <f t="shared" si="3"/>
        <v>-10.010777976092271</v>
      </c>
    </row>
    <row r="51" spans="1:19" ht="21">
      <c r="A51" s="5">
        <v>48</v>
      </c>
      <c r="B51" s="6" t="s">
        <v>58</v>
      </c>
      <c r="C51" s="6" t="s">
        <v>58</v>
      </c>
      <c r="D51" s="3">
        <f>VLOOKUP(C51,[1]Sheet1!$H$7:$K$59,2,FALSE)</f>
        <v>184654173</v>
      </c>
      <c r="E51" s="3">
        <f>VLOOKUP(C51,[1]Sheet1!$H$7:$K$59,3,FALSE)</f>
        <v>14234000</v>
      </c>
      <c r="F51" s="3">
        <f>VLOOKUP(C51,[1]Sheet1!$H$7:$K$59,4,FALSE)</f>
        <v>7.7</v>
      </c>
      <c r="G51" s="3">
        <v>211501000</v>
      </c>
      <c r="H51" s="7" t="s">
        <v>79</v>
      </c>
      <c r="I51" s="7">
        <v>14974000</v>
      </c>
      <c r="J51" s="7" t="s">
        <v>96</v>
      </c>
      <c r="K51" s="7">
        <v>14974000</v>
      </c>
      <c r="L51" s="3"/>
      <c r="M51" s="3"/>
      <c r="N51" s="3">
        <f t="shared" si="0"/>
        <v>7.0798719627803184</v>
      </c>
      <c r="O51" s="3">
        <f t="shared" si="1"/>
        <v>7.0798719627803184</v>
      </c>
      <c r="P51" s="3"/>
      <c r="Q51" s="24">
        <f t="shared" si="2"/>
        <v>-0.62012803721968179</v>
      </c>
      <c r="R51" s="24">
        <f t="shared" si="3"/>
        <v>-0.62012803721968179</v>
      </c>
    </row>
    <row r="52" spans="1:19">
      <c r="A52" s="5">
        <v>49</v>
      </c>
      <c r="B52" s="6" t="s">
        <v>59</v>
      </c>
      <c r="C52" s="6" t="s">
        <v>59</v>
      </c>
      <c r="D52" s="3">
        <f>VLOOKUP(C52,[1]Sheet1!$H$7:$K$59,2,FALSE)</f>
        <v>43836146</v>
      </c>
      <c r="E52" s="3">
        <f>VLOOKUP(C52,[1]Sheet1!$H$7:$K$59,3,FALSE)</f>
        <v>5590413</v>
      </c>
      <c r="F52" s="3">
        <f>VLOOKUP(C52,[1]Sheet1!$H$7:$K$59,4,FALSE)</f>
        <v>12.8</v>
      </c>
      <c r="G52" s="3">
        <v>54916000</v>
      </c>
      <c r="H52" s="7" t="s">
        <v>89</v>
      </c>
      <c r="I52" s="7">
        <v>5471000</v>
      </c>
      <c r="J52" s="7" t="s">
        <v>99</v>
      </c>
      <c r="K52" s="7">
        <v>1511000</v>
      </c>
      <c r="L52" s="3"/>
      <c r="M52" s="3"/>
      <c r="N52" s="3">
        <f t="shared" si="0"/>
        <v>9.9624881637409857</v>
      </c>
      <c r="O52" s="3">
        <f t="shared" si="1"/>
        <v>2.7514749799694078</v>
      </c>
      <c r="P52" s="3"/>
      <c r="Q52" s="24">
        <f t="shared" si="2"/>
        <v>-2.837511836259015</v>
      </c>
      <c r="R52" s="24">
        <f t="shared" si="3"/>
        <v>-10.048525020030592</v>
      </c>
    </row>
    <row r="53" spans="1:19">
      <c r="A53" s="5">
        <v>50</v>
      </c>
      <c r="B53" s="6" t="s">
        <v>60</v>
      </c>
      <c r="C53" s="6" t="s">
        <v>60</v>
      </c>
      <c r="D53" s="3">
        <f>VLOOKUP(C53,[1]Sheet1!$H$7:$K$59,2,FALSE)</f>
        <v>39848655</v>
      </c>
      <c r="E53" s="3">
        <f>VLOOKUP(C53,[1]Sheet1!$H$7:$K$59,3,FALSE)</f>
        <v>4495000</v>
      </c>
      <c r="F53" s="3">
        <f>VLOOKUP(C53,[1]Sheet1!$H$7:$K$59,4,FALSE)</f>
        <v>11.3</v>
      </c>
      <c r="G53" s="3">
        <v>47392000</v>
      </c>
      <c r="H53" s="7" t="s">
        <v>85</v>
      </c>
      <c r="I53" s="7">
        <v>4998000</v>
      </c>
      <c r="J53" s="7"/>
      <c r="K53" s="7"/>
      <c r="L53" s="3"/>
      <c r="M53" s="3"/>
      <c r="N53" s="3">
        <f t="shared" si="0"/>
        <v>10.546083727211343</v>
      </c>
      <c r="O53" s="3">
        <f t="shared" si="1"/>
        <v>0</v>
      </c>
      <c r="P53" s="3"/>
      <c r="Q53" s="24">
        <f t="shared" si="2"/>
        <v>-0.75391627278865769</v>
      </c>
      <c r="R53" s="24">
        <f t="shared" si="3"/>
        <v>-11.3</v>
      </c>
    </row>
    <row r="54" spans="1:19">
      <c r="A54" s="5">
        <v>51</v>
      </c>
      <c r="B54" s="6" t="s">
        <v>61</v>
      </c>
      <c r="C54" s="6" t="s">
        <v>61</v>
      </c>
      <c r="D54" s="3">
        <f>VLOOKUP(C54,[1]Sheet1!$H$7:$K$59,2,FALSE)</f>
        <v>127340597</v>
      </c>
      <c r="E54" s="3">
        <f>VLOOKUP(C54,[1]Sheet1!$H$7:$K$59,3,FALSE)</f>
        <v>12975000</v>
      </c>
      <c r="F54" s="3">
        <f>VLOOKUP(C54,[1]Sheet1!$H$7:$K$59,4,FALSE)</f>
        <v>10.199999999999999</v>
      </c>
      <c r="G54" s="3">
        <v>153776000</v>
      </c>
      <c r="H54" s="17" t="s">
        <v>89</v>
      </c>
      <c r="I54" s="18">
        <v>14138000</v>
      </c>
      <c r="J54" s="17" t="s">
        <v>80</v>
      </c>
      <c r="K54" s="16">
        <v>7505000</v>
      </c>
      <c r="L54" s="3"/>
      <c r="M54" s="3"/>
      <c r="N54" s="3">
        <f t="shared" si="0"/>
        <v>9.193892414941212</v>
      </c>
      <c r="O54" s="3">
        <f t="shared" si="1"/>
        <v>4.8804754968265529</v>
      </c>
      <c r="P54" s="3"/>
      <c r="Q54" s="24">
        <f t="shared" si="2"/>
        <v>-1.0061075850587873</v>
      </c>
      <c r="R54" s="24">
        <f t="shared" si="3"/>
        <v>-5.3195245031734464</v>
      </c>
    </row>
    <row r="55" spans="1:19">
      <c r="A55" s="5">
        <v>52</v>
      </c>
      <c r="B55" s="6" t="s">
        <v>62</v>
      </c>
      <c r="C55" s="15" t="s">
        <v>17</v>
      </c>
      <c r="D55" s="3" t="s">
        <v>107</v>
      </c>
      <c r="E55" s="3" t="s">
        <v>107</v>
      </c>
      <c r="F55" s="3" t="s">
        <v>107</v>
      </c>
      <c r="G55" s="7">
        <v>69038000</v>
      </c>
      <c r="H55" s="7" t="s">
        <v>105</v>
      </c>
      <c r="I55" s="7">
        <v>50238000</v>
      </c>
      <c r="J55" s="7" t="s">
        <v>90</v>
      </c>
      <c r="K55" s="7">
        <v>8954000</v>
      </c>
      <c r="L55" s="19"/>
      <c r="M55" s="19"/>
      <c r="N55" s="3">
        <f t="shared" si="0"/>
        <v>72.768620180190624</v>
      </c>
      <c r="O55" s="3">
        <f t="shared" si="1"/>
        <v>12.969668878009214</v>
      </c>
      <c r="P55" s="19"/>
      <c r="Q55" s="24" t="s">
        <v>107</v>
      </c>
      <c r="R55" s="24" t="s">
        <v>107</v>
      </c>
    </row>
    <row r="56" spans="1:19">
      <c r="A56" s="5">
        <v>53</v>
      </c>
      <c r="B56" s="6" t="s">
        <v>63</v>
      </c>
      <c r="C56" s="6" t="s">
        <v>63</v>
      </c>
      <c r="D56" s="3">
        <f>VLOOKUP(C56,[1]Sheet1!$H$7:$K$59,2,FALSE)</f>
        <v>12362614</v>
      </c>
      <c r="E56" s="3">
        <f>VLOOKUP(C56,[1]Sheet1!$H$7:$K$59,3,FALSE)</f>
        <v>2856000</v>
      </c>
      <c r="F56" s="3">
        <f>VLOOKUP(C56,[1]Sheet1!$H$7:$K$59,4,FALSE)</f>
        <v>23.1</v>
      </c>
      <c r="G56" s="3">
        <v>41919000</v>
      </c>
      <c r="H56" s="7" t="s">
        <v>83</v>
      </c>
      <c r="I56" s="7">
        <v>2852000</v>
      </c>
      <c r="J56" s="7" t="s">
        <v>90</v>
      </c>
      <c r="K56" s="7">
        <v>755000</v>
      </c>
      <c r="L56" s="3"/>
      <c r="M56" s="3"/>
      <c r="N56" s="3">
        <f t="shared" si="0"/>
        <v>6.8035974140604498</v>
      </c>
      <c r="O56" s="3">
        <f t="shared" si="1"/>
        <v>1.8010925833154419</v>
      </c>
      <c r="P56" s="3"/>
      <c r="Q56" s="24">
        <f t="shared" si="2"/>
        <v>-16.296402585939553</v>
      </c>
      <c r="R56" s="24">
        <f t="shared" si="3"/>
        <v>-21.29890741668456</v>
      </c>
    </row>
    <row r="57" spans="1:19" ht="16.5">
      <c r="A57" s="5">
        <v>54</v>
      </c>
      <c r="B57" s="6" t="s">
        <v>64</v>
      </c>
      <c r="C57" s="10" t="s">
        <v>65</v>
      </c>
      <c r="D57" s="3">
        <f>VLOOKUP(C57,[1]Sheet1!$H$7:$K$59,2,FALSE)</f>
        <v>89052165</v>
      </c>
      <c r="E57" s="3">
        <f>VLOOKUP(C57,[1]Sheet1!$H$7:$K$59,3,FALSE)</f>
        <v>14715000</v>
      </c>
      <c r="F57" s="3">
        <f>VLOOKUP(C57,[1]Sheet1!$H$7:$K$59,4,FALSE)</f>
        <v>16.5</v>
      </c>
      <c r="G57" s="3">
        <v>176166000</v>
      </c>
      <c r="H57" s="32" t="s">
        <v>85</v>
      </c>
      <c r="I57" s="32">
        <v>21635000</v>
      </c>
      <c r="J57" s="32" t="s">
        <v>90</v>
      </c>
      <c r="K57" s="32">
        <v>4929000</v>
      </c>
      <c r="L57" s="3"/>
      <c r="M57" s="3"/>
      <c r="N57" s="3">
        <f t="shared" si="0"/>
        <v>12.281030391789562</v>
      </c>
      <c r="O57" s="3">
        <f t="shared" si="1"/>
        <v>2.7979292258438067</v>
      </c>
      <c r="P57" s="3"/>
      <c r="Q57" s="24">
        <f t="shared" si="2"/>
        <v>-4.218969608210438</v>
      </c>
      <c r="R57" s="24">
        <f t="shared" si="3"/>
        <v>-13.702070774156194</v>
      </c>
    </row>
    <row r="58" spans="1:19" ht="21">
      <c r="A58" s="5">
        <v>55</v>
      </c>
      <c r="B58" s="6" t="s">
        <v>66</v>
      </c>
      <c r="C58" s="6" t="s">
        <v>66</v>
      </c>
      <c r="D58" s="20">
        <v>11616626</v>
      </c>
      <c r="E58" s="20">
        <v>3050000</v>
      </c>
      <c r="F58" s="21">
        <v>26.3</v>
      </c>
      <c r="G58" s="3">
        <v>12538000</v>
      </c>
      <c r="H58" s="7" t="s">
        <v>92</v>
      </c>
      <c r="I58" s="7">
        <v>3251000</v>
      </c>
      <c r="J58" s="7" t="s">
        <v>80</v>
      </c>
      <c r="K58" s="7">
        <v>718000</v>
      </c>
      <c r="L58" s="3"/>
      <c r="M58" s="3"/>
      <c r="N58" s="3">
        <f t="shared" si="0"/>
        <v>25.929175307066515</v>
      </c>
      <c r="O58" s="3">
        <f t="shared" si="1"/>
        <v>5.7265911628648904</v>
      </c>
      <c r="P58" s="3"/>
      <c r="Q58" s="24">
        <f t="shared" si="2"/>
        <v>-0.37082469293348552</v>
      </c>
      <c r="R58" s="24">
        <f t="shared" si="3"/>
        <v>-20.573408837135112</v>
      </c>
    </row>
    <row r="59" spans="1:19">
      <c r="A59" s="5">
        <v>56</v>
      </c>
      <c r="B59" s="6" t="s">
        <v>67</v>
      </c>
      <c r="C59" s="6" t="s">
        <v>67</v>
      </c>
      <c r="D59" s="3">
        <f>VLOOKUP(C59,[1]Sheet1!$H$7:$K$59,2,FALSE)</f>
        <v>23191750</v>
      </c>
      <c r="E59" s="3">
        <f>VLOOKUP(C59,[1]Sheet1!$H$7:$K$59,3,FALSE)</f>
        <v>4819000</v>
      </c>
      <c r="F59" s="3">
        <f>VLOOKUP(C59,[1]Sheet1!$H$7:$K$59,4,FALSE)</f>
        <v>20.8</v>
      </c>
      <c r="G59" s="3">
        <v>30139000</v>
      </c>
      <c r="H59" s="17" t="s">
        <v>92</v>
      </c>
      <c r="I59" s="18">
        <v>6355000</v>
      </c>
      <c r="J59" s="17" t="s">
        <v>96</v>
      </c>
      <c r="K59" s="18">
        <v>5644000</v>
      </c>
      <c r="L59" s="3"/>
      <c r="M59" s="3"/>
      <c r="N59" s="3">
        <f t="shared" si="0"/>
        <v>21.085636550648662</v>
      </c>
      <c r="O59" s="3">
        <f t="shared" si="1"/>
        <v>18.726566906665781</v>
      </c>
      <c r="P59" s="3"/>
      <c r="Q59" s="24">
        <f t="shared" si="2"/>
        <v>0.28563655064866111</v>
      </c>
      <c r="R59" s="24">
        <f t="shared" si="3"/>
        <v>-2.07343309333422</v>
      </c>
    </row>
    <row r="60" spans="1:19">
      <c r="A60" s="5">
        <v>57</v>
      </c>
      <c r="B60" s="6" t="s">
        <v>68</v>
      </c>
      <c r="C60" s="6" t="s">
        <v>68</v>
      </c>
      <c r="D60" s="3">
        <f>VLOOKUP(C60,[1]Sheet1!$H$7:$K$59,2,FALSE)</f>
        <v>56252297</v>
      </c>
      <c r="E60" s="3">
        <f>VLOOKUP(C60,[1]Sheet1!$H$7:$K$59,3,FALSE)</f>
        <v>9255000</v>
      </c>
      <c r="F60" s="3">
        <f>VLOOKUP(C60,[1]Sheet1!$H$7:$K$59,4,FALSE)</f>
        <v>16.5</v>
      </c>
      <c r="G60" s="7">
        <v>64827000</v>
      </c>
      <c r="H60" s="17" t="s">
        <v>83</v>
      </c>
      <c r="I60" s="7">
        <v>10125000</v>
      </c>
      <c r="J60" s="17" t="s">
        <v>93</v>
      </c>
      <c r="K60" s="7">
        <v>155000</v>
      </c>
      <c r="L60" s="19"/>
      <c r="M60" s="19"/>
      <c r="N60" s="3">
        <f t="shared" si="0"/>
        <v>15.618492294877134</v>
      </c>
      <c r="O60" s="3">
        <f t="shared" si="1"/>
        <v>0.2390979067363907</v>
      </c>
      <c r="P60" s="3"/>
      <c r="Q60" s="24">
        <f t="shared" si="2"/>
        <v>-0.88150770512286591</v>
      </c>
      <c r="R60" s="24">
        <f t="shared" si="3"/>
        <v>-16.26090209326361</v>
      </c>
    </row>
    <row r="61" spans="1:19" ht="24" customHeight="1">
      <c r="A61" s="25"/>
      <c r="B61" s="25"/>
      <c r="C61" s="25"/>
      <c r="D61" s="25"/>
      <c r="E61" s="25"/>
      <c r="F61" s="25"/>
      <c r="G61" s="25"/>
      <c r="H61" s="4"/>
      <c r="I61" s="4"/>
      <c r="J61" s="4"/>
      <c r="K61" s="4"/>
      <c r="L61" s="4"/>
      <c r="M61" s="4"/>
      <c r="N61" s="4"/>
      <c r="O61" s="4"/>
      <c r="P61" s="4"/>
    </row>
    <row r="63" spans="1:19">
      <c r="Q63" s="24"/>
      <c r="R63" s="24"/>
      <c r="S63" s="24"/>
    </row>
  </sheetData>
  <mergeCells count="21">
    <mergeCell ref="N3:N4"/>
    <mergeCell ref="G1:N1"/>
    <mergeCell ref="L3:L4"/>
    <mergeCell ref="O3:O4"/>
    <mergeCell ref="P3:P4"/>
    <mergeCell ref="J3:J4"/>
    <mergeCell ref="K3:K4"/>
    <mergeCell ref="M3:M4"/>
    <mergeCell ref="G3:G4"/>
    <mergeCell ref="A61:G61"/>
    <mergeCell ref="H3:H4"/>
    <mergeCell ref="I3:I4"/>
    <mergeCell ref="A1:A2"/>
    <mergeCell ref="B1:B2"/>
    <mergeCell ref="C1:C2"/>
    <mergeCell ref="D1:F1"/>
    <mergeCell ref="A3:A4"/>
    <mergeCell ref="C3:C4"/>
    <mergeCell ref="D3:D4"/>
    <mergeCell ref="E3:E4"/>
    <mergeCell ref="F3:F4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dd14b70c-2bb9-41bf-a4c8-14f14008d72f" xsi:nil="true"/>
    <IsNotebookLocked xmlns="dd14b70c-2bb9-41bf-a4c8-14f14008d72f" xsi:nil="true"/>
    <CultureName xmlns="dd14b70c-2bb9-41bf-a4c8-14f14008d72f" xsi:nil="true"/>
    <Owner xmlns="dd14b70c-2bb9-41bf-a4c8-14f14008d72f">
      <UserInfo>
        <DisplayName/>
        <AccountId xsi:nil="true"/>
        <AccountType/>
      </UserInfo>
    </Owner>
    <Is_Collaboration_Space_Locked xmlns="dd14b70c-2bb9-41bf-a4c8-14f14008d72f" xsi:nil="true"/>
    <NotebookType xmlns="dd14b70c-2bb9-41bf-a4c8-14f14008d72f" xsi:nil="true"/>
    <FolderType xmlns="dd14b70c-2bb9-41bf-a4c8-14f14008d72f" xsi:nil="true"/>
    <Has_Teacher_Only_SectionGroup xmlns="dd14b70c-2bb9-41bf-a4c8-14f14008d72f" xsi:nil="true"/>
    <DefaultSectionNames xmlns="dd14b70c-2bb9-41bf-a4c8-14f14008d72f" xsi:nil="true"/>
    <Teachers xmlns="dd14b70c-2bb9-41bf-a4c8-14f14008d72f">
      <UserInfo>
        <DisplayName/>
        <AccountId xsi:nil="true"/>
        <AccountType/>
      </UserInfo>
    </Teachers>
    <Invited_Teachers xmlns="dd14b70c-2bb9-41bf-a4c8-14f14008d72f" xsi:nil="true"/>
    <Invited_Students xmlns="dd14b70c-2bb9-41bf-a4c8-14f14008d72f" xsi:nil="true"/>
    <Math_Settings xmlns="dd14b70c-2bb9-41bf-a4c8-14f14008d72f" xsi:nil="true"/>
    <Templates xmlns="dd14b70c-2bb9-41bf-a4c8-14f14008d72f" xsi:nil="true"/>
    <Self_Registration_Enabled xmlns="dd14b70c-2bb9-41bf-a4c8-14f14008d72f" xsi:nil="true"/>
    <AppVersion xmlns="dd14b70c-2bb9-41bf-a4c8-14f14008d72f" xsi:nil="true"/>
    <Students xmlns="dd14b70c-2bb9-41bf-a4c8-14f14008d72f">
      <UserInfo>
        <DisplayName/>
        <AccountId xsi:nil="true"/>
        <AccountType/>
      </UserInfo>
    </Students>
    <Student_Groups xmlns="dd14b70c-2bb9-41bf-a4c8-14f14008d72f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7F9C3B895854E82C18CA791026CDC" ma:contentTypeVersion="27" ma:contentTypeDescription="Create a new document." ma:contentTypeScope="" ma:versionID="409e7fe6a4b7a6586bd3f9f986fd3c6f">
  <xsd:schema xmlns:xsd="http://www.w3.org/2001/XMLSchema" xmlns:xs="http://www.w3.org/2001/XMLSchema" xmlns:p="http://schemas.microsoft.com/office/2006/metadata/properties" xmlns:ns3="dd14b70c-2bb9-41bf-a4c8-14f14008d72f" targetNamespace="http://schemas.microsoft.com/office/2006/metadata/properties" ma:root="true" ma:fieldsID="186710b55d40a4e1ff6b49bf5cca7849" ns3:_="">
    <xsd:import namespace="dd14b70c-2bb9-41bf-a4c8-14f14008d72f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4b70c-2bb9-41bf-a4c8-14f14008d72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IsNotebookLocked" ma:index="25" nillable="true" ma:displayName="Is Notebook Locked" ma:internalName="IsNotebook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95337D-0CC5-45F9-947E-A6298C8EEB0C}">
  <ds:schemaRefs>
    <ds:schemaRef ds:uri="http://schemas.microsoft.com/office/infopath/2007/PartnerControls"/>
    <ds:schemaRef ds:uri="dd14b70c-2bb9-41bf-a4c8-14f14008d72f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06CB7F0-B667-4A94-91AD-B54E7193A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14b70c-2bb9-41bf-a4c8-14f14008d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9DCF80-92D7-4A68-8CA0-7878736953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박상훈</dc:creator>
  <cp:lastModifiedBy>상훈 박</cp:lastModifiedBy>
  <dcterms:created xsi:type="dcterms:W3CDTF">2020-05-04T02:55:49Z</dcterms:created>
  <dcterms:modified xsi:type="dcterms:W3CDTF">2020-05-04T04:03:20Z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0x0101006707F9C3B895854E82C18CA791026CDC</vt:lpwstr>
  </property>
</Properties>
</file>