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shapes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shapes+xml" PartName="/xl/drawings/drawing3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shapes+xml" PartName="/xl/drawings/drawing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shapes+xml" PartName="/xl/drawings/drawing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shapes+xml" PartName="/xl/drawings/drawing8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r_\OneDrive\Escritorio\universidad\Tesis\4.Optimizacion y flujo\flujo ac\ACOPF-Coseno\ACOPF coseno\"/>
    </mc:Choice>
  </mc:AlternateContent>
  <bookViews>
    <workbookView xWindow="0" yWindow="0" windowWidth="20400" windowHeight="7650" activeTab="4"/>
  </bookViews>
  <sheets>
    <sheet name="Parameters" sheetId="1" r:id="rId1"/>
    <sheet name="Lines" sheetId="3" r:id="rId2"/>
    <sheet name="Loads" sheetId="2" r:id="rId3"/>
    <sheet name="Resultados V-Theta" sheetId="8" r:id="rId4"/>
    <sheet name="Resultados I" sheetId="9" r:id="rId5"/>
    <sheet name="Hoja1" sheetId="10" r:id="rId6"/>
  </sheets>
  <definedNames>
    <definedName name="Barra_i">Lines!$C$1:$C$4</definedName>
    <definedName name="Barra_j">Lines!$D$1:$D$4</definedName>
    <definedName name="BarraL">Loads!$E$1:$E$38</definedName>
    <definedName name="cos">#REF!</definedName>
    <definedName name="i">Loads!$H$1:$H$38</definedName>
    <definedName name="LT">Parameters!$C$1:$C$2</definedName>
    <definedName name="NB">Parameters!$A$1:$A$2</definedName>
    <definedName name="NL">Parameters!$B$1:$B$2</definedName>
    <definedName name="Pcalc">Loads!$K:$K</definedName>
    <definedName name="Pdem">Loads!$C$1:$C$38</definedName>
    <definedName name="Pline">'Resultados I'!$C:$C</definedName>
    <definedName name="pq">Loads!$I$1:$I$38</definedName>
    <definedName name="Qcalc">Loads!$L:$L</definedName>
    <definedName name="Qdem">Loads!$D$1:$D$38</definedName>
    <definedName name="Qline">'Resultados I'!$D:$D</definedName>
    <definedName name="Rpu_LT">Lines!$E$1:$E$37</definedName>
    <definedName name="SlackBar">Parameters!$D$1:$D$2</definedName>
    <definedName name="Smax">Lines!$G$1:$G$37</definedName>
    <definedName name="tetas">#REF!</definedName>
    <definedName name="Theta">'Resultados V-Theta'!$D:$D</definedName>
    <definedName name="V_pu">'Resultados V-Theta'!$C:$C</definedName>
    <definedName name="Xpu_LT">Lines!$F$1:$F$37</definedName>
    <definedName name="z">Loads!$G$1:$G$38</definedName>
  </definedNames>
  <calcPr calcId="162913" fullCalcOnLoad="true" concurrentCalc="fals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<sst xmlns="http://schemas.openxmlformats.org/spreadsheetml/2006/main" count="332" uniqueCount="137">
  <si>
    <t>NL</t>
  </si>
  <si>
    <t>LT</t>
  </si>
  <si>
    <t>Numero de Barras</t>
  </si>
  <si>
    <t>Numero de Cargas</t>
  </si>
  <si>
    <t>Numero de LT</t>
  </si>
  <si>
    <t>NB</t>
  </si>
  <si>
    <t>Node</t>
  </si>
  <si>
    <t>P</t>
  </si>
  <si>
    <t>Q</t>
  </si>
  <si>
    <t>ID</t>
  </si>
  <si>
    <t>Node A</t>
  </si>
  <si>
    <t>Node B</t>
  </si>
  <si>
    <t>Rpu</t>
  </si>
  <si>
    <t>Xpu</t>
  </si>
  <si>
    <t>Name</t>
  </si>
  <si>
    <t>Nodo slack del sistema</t>
  </si>
  <si>
    <t>Nombre</t>
  </si>
  <si>
    <t>Load_1</t>
  </si>
  <si>
    <t>Line_1</t>
  </si>
  <si>
    <t>Line_2</t>
  </si>
  <si>
    <t>Line_3</t>
  </si>
  <si>
    <t>Load_2</t>
  </si>
  <si>
    <t>Load_3</t>
  </si>
  <si>
    <t>Load_4</t>
  </si>
  <si>
    <t>Id</t>
  </si>
  <si>
    <t>Nodo</t>
  </si>
  <si>
    <t>%Error V</t>
  </si>
  <si>
    <t>%Error Theta</t>
  </si>
  <si>
    <t>Sbase (MVA)</t>
  </si>
  <si>
    <t>Tipo de carga</t>
  </si>
  <si>
    <t>Z</t>
  </si>
  <si>
    <t>z</t>
  </si>
  <si>
    <t>i</t>
  </si>
  <si>
    <t>%Error P</t>
  </si>
  <si>
    <t>Load_5</t>
  </si>
  <si>
    <t>Load_6</t>
  </si>
  <si>
    <t>Load_7</t>
  </si>
  <si>
    <t>Load_8</t>
  </si>
  <si>
    <t>Load_9</t>
  </si>
  <si>
    <t>Load_10</t>
  </si>
  <si>
    <t>Load_11</t>
  </si>
  <si>
    <t>Load_12</t>
  </si>
  <si>
    <t>Load_13</t>
  </si>
  <si>
    <t>Load_14</t>
  </si>
  <si>
    <t>Load_15</t>
  </si>
  <si>
    <t>Load_16</t>
  </si>
  <si>
    <t>Load_17</t>
  </si>
  <si>
    <t>Load_18</t>
  </si>
  <si>
    <t>Load_19</t>
  </si>
  <si>
    <t>Load_20</t>
  </si>
  <si>
    <t>Load_21</t>
  </si>
  <si>
    <t>Load_22</t>
  </si>
  <si>
    <t>Load_23</t>
  </si>
  <si>
    <t>Load_24</t>
  </si>
  <si>
    <t>Load_25</t>
  </si>
  <si>
    <t>Load_26</t>
  </si>
  <si>
    <t>Load_27</t>
  </si>
  <si>
    <t>Load_28</t>
  </si>
  <si>
    <t>Load_29</t>
  </si>
  <si>
    <t>Load_30</t>
  </si>
  <si>
    <t>Load_31</t>
  </si>
  <si>
    <t>Load_32</t>
  </si>
  <si>
    <t>Load_33</t>
  </si>
  <si>
    <t>Load_34</t>
  </si>
  <si>
    <t>Load_35</t>
  </si>
  <si>
    <t>Load_36</t>
  </si>
  <si>
    <t>Load_37</t>
  </si>
  <si>
    <t>Nodo real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</si>
  <si>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</si>
  <si>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</si>
  <si>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</si>
  <si>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</si>
  <si>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</si>
  <si>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</si>
  <si>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</si>
  <si>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</si>
  <si>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</si>
  <si>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</si>
  <si>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</si>
  <si>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</si>
  <si>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</si>
  <si>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</si>
  <si>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</si>
  <si>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</si>
  <si>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</si>
  <si>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</si>
  <si>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</si>
  <si>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</si>
  <si>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</si>
  <si>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</si>
  <si>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</si>
  <si>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</si>
  <si>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</si>
  <si>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</si>
  <si>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</si>
  <si>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</si>
  <si>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</si>
  <si>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</si>
  <si>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</si>
  <si>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</si>
  <si>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</si>
  <si>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Nodo A</t>
  </si>
  <si>
    <t>Nodo B</t>
  </si>
  <si>
    <t>% Error Q</t>
  </si>
  <si>
    <t>-</t>
  </si>
  <si>
    <t>V(pu) FICO</t>
  </si>
  <si>
    <t>Theta FICO</t>
  </si>
  <si>
    <t>V(pu) DIGSILENT</t>
  </si>
  <si>
    <t>Theta DIGSILENT</t>
  </si>
  <si>
    <t>I</t>
  </si>
  <si>
    <t>P FICO</t>
  </si>
  <si>
    <t>Q FICO</t>
  </si>
  <si>
    <t>P Digsilent</t>
  </si>
  <si>
    <t>Q Digsilent</t>
  </si>
  <si>
    <t>Configuración</t>
  </si>
  <si>
    <t>Imáx(A)</t>
  </si>
  <si>
    <t>Vbase (V)</t>
  </si>
  <si>
    <t>Ibase (A)</t>
  </si>
  <si>
    <t>Smax</t>
  </si>
  <si>
    <t>SlackBar</t>
  </si>
  <si>
    <t>pq</t>
  </si>
  <si>
    <t>P(pu) DIGSILENT</t>
  </si>
  <si>
    <t>P(pu) FICO</t>
  </si>
  <si>
    <t>Q(pu) FICO</t>
  </si>
  <si>
    <t>Q(pu) DIGSILENT</t>
  </si>
  <si>
    <t>%Error Q</t>
  </si>
  <si>
    <t>Pcal</t>
  </si>
  <si>
    <t>Qcal</t>
  </si>
  <si>
    <t>p</t>
  </si>
  <si>
    <t>Tabla de errores porcentuales relativos medios</t>
  </si>
  <si>
    <t>e voltaje</t>
  </si>
  <si>
    <t>e theta</t>
  </si>
  <si>
    <t>e de flujo P</t>
  </si>
  <si>
    <t>e de flujo Q</t>
  </si>
  <si>
    <t>e de P de demanda</t>
  </si>
  <si>
    <t>e de Q demandada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</si>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</sst>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2" borderId="0" xfId="0" applyFill="true" applyAlignment="true">
      <alignment horizontal="center"/>
    </xf>
    <xf numFmtId="0" fontId="0" fillId="0" borderId="0" xfId="0" applyAlignment="true">
      <alignment horizontal="center"/>
    </xf>
    <xf numFmtId="0" fontId="3" fillId="0" borderId="0" xfId="0" applyFont="true"/>
    <xf numFmtId="0" fontId="3" fillId="0" borderId="0" xfId="0" applyFont="true" applyAlignment="true">
      <alignment horizontal="center" vertical="center"/>
    </xf>
    <xf numFmtId="0" fontId="3" fillId="6" borderId="0" xfId="0" applyFont="true" applyFill="true" applyAlignment="true">
      <alignment horizontal="center" vertical="center"/>
    </xf>
    <xf numFmtId="0" fontId="3" fillId="4" borderId="0" xfId="0" applyFont="true" applyFill="true" applyAlignment="true">
      <alignment horizontal="center"/>
    </xf>
    <xf numFmtId="0" fontId="3" fillId="5" borderId="0" xfId="0" applyFont="true" applyFill="true" applyAlignment="true">
      <alignment horizontal="center"/>
    </xf>
    <xf numFmtId="165" fontId="3" fillId="0" borderId="0" xfId="0" applyNumberFormat="true" applyFont="true" applyAlignment="true">
      <alignment horizontal="center" vertical="center"/>
    </xf>
    <xf numFmtId="0" fontId="3" fillId="7" borderId="0" xfId="0" applyFont="true" applyFill="true" applyAlignment="true">
      <alignment horizontal="center" vertical="center"/>
    </xf>
    <xf numFmtId="0" fontId="3" fillId="4" borderId="0" xfId="0" applyFont="true" applyFill="true" applyAlignment="true">
      <alignment horizontal="center" vertical="center"/>
    </xf>
    <xf numFmtId="0" fontId="3" fillId="5" borderId="0" xfId="0" applyFont="true" applyFill="true" applyAlignment="true">
      <alignment horizontal="center" vertical="center"/>
    </xf>
    <xf numFmtId="0" fontId="3" fillId="0" borderId="0" xfId="0" applyFont="true" applyAlignment="true">
      <alignment horizontal="center"/>
    </xf>
    <xf numFmtId="0" fontId="3" fillId="3" borderId="0" xfId="0" applyFont="true" applyFill="true" applyAlignment="true">
      <alignment horizontal="center" vertical="center"/>
    </xf>
    <xf numFmtId="165" fontId="4" fillId="0" borderId="0" xfId="1" applyNumberFormat="true" applyFont="true" applyAlignment="true">
      <alignment horizontal="center" vertical="center"/>
    </xf>
    <xf numFmtId="0" fontId="3" fillId="6" borderId="0" xfId="0" applyFont="true" applyFill="true" applyAlignment="true">
      <alignment horizontal="center"/>
    </xf>
    <xf numFmtId="0" fontId="3" fillId="0" borderId="0" xfId="0" applyFont="true" applyFill="true"/>
    <xf numFmtId="0" fontId="0" fillId="0" borderId="0" xfId="0" applyAlignment="true">
      <alignment horizontal="center"/>
    </xf>
    <xf numFmtId="0" fontId="4" fillId="0" borderId="0" xfId="1" applyFont="true" applyAlignment="true">
      <alignment horizontal="center" vertical="center"/>
    </xf>
    <xf numFmtId="0" fontId="4" fillId="0" borderId="0" xfId="1" applyFont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3" fillId="2" borderId="0" xfId="0" applyFont="true" applyFill="true" applyAlignment="true">
      <alignment horizontal="center" vertical="center"/>
    </xf>
    <xf numFmtId="0" fontId="3" fillId="0" borderId="0" xfId="0" applyFont="true" applyFill="true" applyAlignment="true">
      <alignment horizontal="center" vertical="center"/>
    </xf>
    <xf numFmtId="165" fontId="3" fillId="0" borderId="0" xfId="0" applyNumberFormat="true" applyFont="true" applyAlignment="true">
      <alignment horizontal="center" vertical="center"/>
    </xf>
    <xf numFmtId="164" fontId="3" fillId="0" borderId="0" xfId="0" applyNumberFormat="true" applyFont="true" applyAlignment="true">
      <alignment horizontal="center" vertical="center"/>
    </xf>
    <xf numFmtId="165" fontId="3" fillId="0" borderId="0" xfId="0" applyNumberFormat="true" applyFont="true" applyAlignment="true">
      <alignment horizontal="center"/>
    </xf>
    <xf numFmtId="165" fontId="4" fillId="0" borderId="0" xfId="0" applyNumberFormat="true" applyFont="true" applyAlignment="true">
      <alignment horizontal="center"/>
    </xf>
    <xf numFmtId="0" fontId="0" fillId="0" borderId="0" xfId="0" applyAlignment="true">
      <alignment horizontal="center" vertical="center"/>
    </xf>
    <xf numFmtId="0" fontId="3" fillId="8" borderId="0" xfId="0" applyFont="true" applyFill="true" applyAlignment="true">
      <alignment horizontal="center" vertical="center"/>
    </xf>
    <xf numFmtId="0" fontId="0" fillId="0" borderId="0" xfId="0" applyAlignment="true">
      <alignment horizontal="center"/>
    </xf>
    <xf numFmtId="164" fontId="3" fillId="0" borderId="0" xfId="0" applyNumberFormat="true" applyFont="true"/>
    <xf numFmtId="0" fontId="3" fillId="2" borderId="0" xfId="0" applyFont="true" applyFill="true" applyAlignment="true">
      <alignment horizontal="center"/>
    </xf>
    <xf numFmtId="165" fontId="3" fillId="0" borderId="0" xfId="0" applyNumberFormat="true" applyFont="true"/>
    <xf numFmtId="165" fontId="0" fillId="0" borderId="0" xfId="0" applyNumberFormat="true"/>
    <xf numFmtId="0" fontId="0" fillId="0" borderId="1" xfId="0" applyBorder="true"/>
    <xf numFmtId="0" fontId="0" fillId="0" borderId="0" xfId="0" applyAlignment="true">
      <alignment horizontal="center"/>
    </xf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../drawings/drawing2.xml" Type="http://schemas.openxmlformats.org/officeDocument/2006/relationships/chartUserShapes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10.xml.rels><?xml version="1.0" encoding="UTF-8"?><Relationships xmlns="http://schemas.openxmlformats.org/package/2006/relationships"><Relationship Target="../drawings/drawing8.xml" Type="http://schemas.openxmlformats.org/officeDocument/2006/relationships/chartUserShapes" Id="rId3"/><Relationship Target="colors10.xml" Type="http://schemas.microsoft.com/office/2011/relationships/chartColorStyle" Id="rId2"/><Relationship Target="style10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../drawings/drawing3.xml" Type="http://schemas.openxmlformats.org/officeDocument/2006/relationships/chartUserShapes" Id="rId3"/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../drawings/drawing5.xml" Type="http://schemas.openxmlformats.org/officeDocument/2006/relationships/chartUserShapes" Id="rId3"/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../drawings/drawing7.xml" Type="http://schemas.openxmlformats.org/officeDocument/2006/relationships/chartUserShapes" Id="rId3"/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 demanda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Loads!$N$1</c:f>
              <c:strCache>
                <c:ptCount val="1"/>
                <c:pt idx="0">
                  <c:v>P Digsilent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Loads!$K$2:$K$38</c:f>
              <c:numCache>
                <c:formatCode>0.00000</c:formatCode>
                <c:ptCount val="37"/>
                <c:pt idx="0">
                  <c:v>0</c:v>
                </c:pt>
                <c:pt idx="1">
                  <c:v>0.252</c:v>
                </c:pt>
                <c:pt idx="2">
                  <c:v>0</c:v>
                </c:pt>
                <c:pt idx="3">
                  <c:v>0</c:v>
                </c:pt>
                <c:pt idx="4">
                  <c:v>3.492092900631219E-2</c:v>
                </c:pt>
                <c:pt idx="5">
                  <c:v>3.4000000000000002E-2</c:v>
                </c:pt>
                <c:pt idx="6">
                  <c:v>3.4000000000000002E-2</c:v>
                </c:pt>
                <c:pt idx="7">
                  <c:v>0</c:v>
                </c:pt>
                <c:pt idx="8">
                  <c:v>1.4698973270007267E-2</c:v>
                </c:pt>
                <c:pt idx="9">
                  <c:v>3.171685729587366E-2</c:v>
                </c:pt>
                <c:pt idx="10">
                  <c:v>3.4000000000000002E-2</c:v>
                </c:pt>
                <c:pt idx="11">
                  <c:v>0</c:v>
                </c:pt>
                <c:pt idx="12">
                  <c:v>6.1955250313586091E-2</c:v>
                </c:pt>
                <c:pt idx="13">
                  <c:v>1.5518990340037661E-2</c:v>
                </c:pt>
                <c:pt idx="14">
                  <c:v>0</c:v>
                </c:pt>
                <c:pt idx="15">
                  <c:v>1.6800000000000002E-2</c:v>
                </c:pt>
                <c:pt idx="16">
                  <c:v>0</c:v>
                </c:pt>
                <c:pt idx="17">
                  <c:v>1.6800000000000002E-2</c:v>
                </c:pt>
                <c:pt idx="18">
                  <c:v>1.6800000000000002E-2</c:v>
                </c:pt>
                <c:pt idx="19">
                  <c:v>1.6191944315922184E-2</c:v>
                </c:pt>
                <c:pt idx="20">
                  <c:v>5.04E-2</c:v>
                </c:pt>
                <c:pt idx="21">
                  <c:v>3.1356778782117053E-2</c:v>
                </c:pt>
                <c:pt idx="22">
                  <c:v>0</c:v>
                </c:pt>
                <c:pt idx="23">
                  <c:v>0</c:v>
                </c:pt>
                <c:pt idx="24">
                  <c:v>3.1242466214793957E-2</c:v>
                </c:pt>
                <c:pt idx="25">
                  <c:v>0</c:v>
                </c:pt>
                <c:pt idx="26">
                  <c:v>1.6800000000000002E-2</c:v>
                </c:pt>
                <c:pt idx="27">
                  <c:v>3.2513469728431756E-2</c:v>
                </c:pt>
                <c:pt idx="28">
                  <c:v>1.6800000000000002E-2</c:v>
                </c:pt>
                <c:pt idx="29">
                  <c:v>0</c:v>
                </c:pt>
                <c:pt idx="30">
                  <c:v>1.5186002599873176E-2</c:v>
                </c:pt>
                <c:pt idx="31">
                  <c:v>3.4000000000000002E-2</c:v>
                </c:pt>
                <c:pt idx="32">
                  <c:v>5.328608058318924E-2</c:v>
                </c:pt>
                <c:pt idx="33">
                  <c:v>5.04E-2</c:v>
                </c:pt>
                <c:pt idx="34">
                  <c:v>0</c:v>
                </c:pt>
                <c:pt idx="35">
                  <c:v>3.4000000000000002E-2</c:v>
                </c:pt>
                <c:pt idx="36">
                  <c:v>1.5961938743711421E-2</c:v>
                </c:pt>
              </c:numCache>
            </c:numRef>
          </c:xVal>
          <c:yVal>
            <c:numRef>
              <c:f>Loads!$N$2:$N$38</c:f>
              <c:numCache>
                <c:formatCode>0.00000</c:formatCode>
                <c:ptCount val="37"/>
                <c:pt idx="0">
                  <c:v>0</c:v>
                </c:pt>
                <c:pt idx="1">
                  <c:v>0.252</c:v>
                </c:pt>
                <c:pt idx="2">
                  <c:v>0</c:v>
                </c:pt>
                <c:pt idx="3">
                  <c:v>0</c:v>
                </c:pt>
                <c:pt idx="4">
                  <c:v>3.5620400000000003E-2</c:v>
                </c:pt>
                <c:pt idx="5">
                  <c:v>3.4000000000000002E-2</c:v>
                </c:pt>
                <c:pt idx="6">
                  <c:v>3.4000000000000002E-2</c:v>
                </c:pt>
                <c:pt idx="7">
                  <c:v>0</c:v>
                </c:pt>
                <c:pt idx="8">
                  <c:v>1.48372E-2</c:v>
                </c:pt>
                <c:pt idx="9">
                  <c:v>3.2353199999999999E-2</c:v>
                </c:pt>
                <c:pt idx="10">
                  <c:v>3.4000000000000002E-2</c:v>
                </c:pt>
                <c:pt idx="11">
                  <c:v>0</c:v>
                </c:pt>
                <c:pt idx="12">
                  <c:v>6.2525600000000001E-2</c:v>
                </c:pt>
                <c:pt idx="13">
                  <c:v>1.5830400000000001E-2</c:v>
                </c:pt>
                <c:pt idx="14">
                  <c:v>0</c:v>
                </c:pt>
                <c:pt idx="15">
                  <c:v>1.6800000000000002E-2</c:v>
                </c:pt>
                <c:pt idx="16">
                  <c:v>0</c:v>
                </c:pt>
                <c:pt idx="17">
                  <c:v>1.6800000000000002E-2</c:v>
                </c:pt>
                <c:pt idx="18">
                  <c:v>1.6800000000000002E-2</c:v>
                </c:pt>
                <c:pt idx="19">
                  <c:v>1.6339200000000002E-2</c:v>
                </c:pt>
                <c:pt idx="20">
                  <c:v>5.04E-2</c:v>
                </c:pt>
                <c:pt idx="21">
                  <c:v>3.1973600000000005E-2</c:v>
                </c:pt>
                <c:pt idx="22">
                  <c:v>0</c:v>
                </c:pt>
                <c:pt idx="23">
                  <c:v>0</c:v>
                </c:pt>
                <c:pt idx="24">
                  <c:v>3.1856800000000005E-2</c:v>
                </c:pt>
                <c:pt idx="25">
                  <c:v>0</c:v>
                </c:pt>
                <c:pt idx="26">
                  <c:v>1.6800000000000002E-2</c:v>
                </c:pt>
                <c:pt idx="27">
                  <c:v>3.2798000000000001E-2</c:v>
                </c:pt>
                <c:pt idx="28">
                  <c:v>1.6800000000000002E-2</c:v>
                </c:pt>
                <c:pt idx="29">
                  <c:v>0</c:v>
                </c:pt>
                <c:pt idx="30">
                  <c:v>1.5485599999999999E-2</c:v>
                </c:pt>
                <c:pt idx="31">
                  <c:v>3.4000000000000002E-2</c:v>
                </c:pt>
                <c:pt idx="32">
                  <c:v>5.3741200000000003E-2</c:v>
                </c:pt>
                <c:pt idx="33">
                  <c:v>5.04E-2</c:v>
                </c:pt>
                <c:pt idx="34">
                  <c:v>0</c:v>
                </c:pt>
                <c:pt idx="35">
                  <c:v>3.4000000000000002E-2</c:v>
                </c:pt>
                <c:pt idx="36">
                  <c:v>1.6097199999999999E-2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7-4E4B-A7FA-051BA1C1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26192"/>
        <c:axId val="688427856"/>
      </c:scatterChart>
      <c:valAx>
        <c:axId val="6884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27856"/>
        <c:crosses val="autoZero"/>
        <c:crossBetween val="midCat"/>
      </c:valAx>
      <c:valAx>
        <c:axId val="6884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Flujo Q(pu)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I'!$F$1</c:f>
              <c:strCache>
                <c:ptCount val="1"/>
                <c:pt idx="0">
                  <c:v>Q(pu) DIGSILENT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I'!$D$2:$D$37</c:f>
              <c:numCache>
                <c:formatCode>0.0000</c:formatCode>
                <c:ptCount val="36"/>
                <c:pt idx="0">
                  <c:v>0.47853653361391013</c:v>
                </c:pt>
                <c:pt idx="1">
                  <c:v>0.35253653361391013</c:v>
                </c:pt>
                <c:pt idx="2">
                  <c:v>3.2521729852448777E-2</c:v>
                </c:pt>
                <c:pt idx="3">
                  <c:v>0.10934289606319582</c:v>
                </c:pt>
                <c:pt idx="4">
                  <c:v>0.21067190769826549</c:v>
                </c:pt>
                <c:pt idx="5">
                  <c:v>1.6521729852448777E-2</c:v>
                </c:pt>
                <c:pt idx="6">
                  <c:v>1.6E-2</c:v>
                </c:pt>
                <c:pt idx="7">
                  <c:v>9.3342896063195818E-2</c:v>
                </c:pt>
                <c:pt idx="8">
                  <c:v>3.0398183346053459E-2</c:v>
                </c:pt>
                <c:pt idx="9">
                  <c:v>6.2944712717142359E-2</c:v>
                </c:pt>
                <c:pt idx="10">
                  <c:v>1.4925579903940545E-2</c:v>
                </c:pt>
                <c:pt idx="11">
                  <c:v>3.8544712717142354E-2</c:v>
                </c:pt>
                <c:pt idx="12">
                  <c:v>8.4000000000000012E-3</c:v>
                </c:pt>
                <c:pt idx="13">
                  <c:v>3.0785217547123524E-2</c:v>
                </c:pt>
                <c:pt idx="14">
                  <c:v>7.7594951700188305E-3</c:v>
                </c:pt>
                <c:pt idx="15">
                  <c:v>8.4000000000000012E-3</c:v>
                </c:pt>
                <c:pt idx="16">
                  <c:v>5.0095972157961105E-2</c:v>
                </c:pt>
                <c:pt idx="17">
                  <c:v>0.16057593554030439</c:v>
                </c:pt>
                <c:pt idx="18">
                  <c:v>4.16959721579611E-2</c:v>
                </c:pt>
                <c:pt idx="19">
                  <c:v>8.095972157961092E-3</c:v>
                </c:pt>
                <c:pt idx="20">
                  <c:v>2.52E-2</c:v>
                </c:pt>
                <c:pt idx="21">
                  <c:v>0.14581980434871991</c:v>
                </c:pt>
                <c:pt idx="22">
                  <c:v>0</c:v>
                </c:pt>
                <c:pt idx="23">
                  <c:v>1.4702337042255976E-2</c:v>
                </c:pt>
                <c:pt idx="24">
                  <c:v>0.13111746730646393</c:v>
                </c:pt>
                <c:pt idx="25">
                  <c:v>8.4000000000000012E-3</c:v>
                </c:pt>
                <c:pt idx="26">
                  <c:v>0.12271746730646392</c:v>
                </c:pt>
                <c:pt idx="27">
                  <c:v>0.10741701096338693</c:v>
                </c:pt>
                <c:pt idx="28">
                  <c:v>2.3593001299936588E-2</c:v>
                </c:pt>
                <c:pt idx="29">
                  <c:v>7.5424009663450337E-2</c:v>
                </c:pt>
                <c:pt idx="30">
                  <c:v>7.593001299936588E-3</c:v>
                </c:pt>
                <c:pt idx="31">
                  <c:v>1.6E-2</c:v>
                </c:pt>
                <c:pt idx="32">
                  <c:v>4.8780969371855713E-2</c:v>
                </c:pt>
                <c:pt idx="33">
                  <c:v>2.3980969371855711E-2</c:v>
                </c:pt>
                <c:pt idx="34">
                  <c:v>1.6E-2</c:v>
                </c:pt>
                <c:pt idx="35">
                  <c:v>7.9809693718557104E-3</c:v>
                </c:pt>
              </c:numCache>
            </c:numRef>
          </c:xVal>
          <c:yVal>
            <c:numRef>
              <c:f>'Resultados I'!$F$2:$F$37</c:f>
              <c:numCache>
                <c:formatCode>0.0000</c:formatCode>
                <c:ptCount val="36"/>
                <c:pt idx="0">
                  <c:v>0.49955040000000006</c:v>
                </c:pt>
                <c:pt idx="1">
                  <c:v>0.3631644</c:v>
                </c:pt>
                <c:pt idx="2">
                  <c:v>3.279E-2</c:v>
                </c:pt>
                <c:pt idx="3">
                  <c:v>0.1103568</c:v>
                </c:pt>
                <c:pt idx="4">
                  <c:v>0.21582279999999998</c:v>
                </c:pt>
                <c:pt idx="5">
                  <c:v>1.68256E-2</c:v>
                </c:pt>
                <c:pt idx="6">
                  <c:v>1.5979199999999999E-2</c:v>
                </c:pt>
                <c:pt idx="7">
                  <c:v>9.4197600000000006E-2</c:v>
                </c:pt>
                <c:pt idx="8">
                  <c:v>3.0792399999999998E-2</c:v>
                </c:pt>
                <c:pt idx="9">
                  <c:v>6.3259599999999999E-2</c:v>
                </c:pt>
                <c:pt idx="10">
                  <c:v>1.5179999999999999E-2</c:v>
                </c:pt>
                <c:pt idx="11">
                  <c:v>3.8891200000000001E-2</c:v>
                </c:pt>
                <c:pt idx="12">
                  <c:v>8.3008000000000005E-3</c:v>
                </c:pt>
                <c:pt idx="13">
                  <c:v>3.1061999999999999E-2</c:v>
                </c:pt>
                <c:pt idx="14">
                  <c:v>7.8423999999999994E-3</c:v>
                </c:pt>
                <c:pt idx="15">
                  <c:v>8.3727999999999997E-3</c:v>
                </c:pt>
                <c:pt idx="16">
                  <c:v>5.0127600000000008E-2</c:v>
                </c:pt>
                <c:pt idx="17">
                  <c:v>0.16373359999999998</c:v>
                </c:pt>
                <c:pt idx="18">
                  <c:v>4.1728399999999999E-2</c:v>
                </c:pt>
                <c:pt idx="19">
                  <c:v>8.1431999999999997E-3</c:v>
                </c:pt>
                <c:pt idx="20">
                  <c:v>2.5185999999999997E-2</c:v>
                </c:pt>
                <c:pt idx="21">
                  <c:v>0.1479056</c:v>
                </c:pt>
                <c:pt idx="22">
                  <c:v>4.8959999999999997E-4</c:v>
                </c:pt>
                <c:pt idx="23">
                  <c:v>1.4924799999999998E-2</c:v>
                </c:pt>
                <c:pt idx="24">
                  <c:v>0.13202079999999999</c:v>
                </c:pt>
                <c:pt idx="25">
                  <c:v>8.3692000000000003E-3</c:v>
                </c:pt>
                <c:pt idx="26">
                  <c:v>0.1236516</c:v>
                </c:pt>
                <c:pt idx="27">
                  <c:v>0.10755319999999999</c:v>
                </c:pt>
                <c:pt idx="28">
                  <c:v>2.3604800000000002E-2</c:v>
                </c:pt>
                <c:pt idx="29">
                  <c:v>7.5738399999999997E-2</c:v>
                </c:pt>
                <c:pt idx="30">
                  <c:v>7.6223999999999997E-3</c:v>
                </c:pt>
                <c:pt idx="31">
                  <c:v>1.5982400000000001E-2</c:v>
                </c:pt>
                <c:pt idx="32">
                  <c:v>4.8750399999999999E-2</c:v>
                </c:pt>
                <c:pt idx="33">
                  <c:v>2.3948400000000002E-2</c:v>
                </c:pt>
                <c:pt idx="34">
                  <c:v>1.5982400000000001E-2</c:v>
                </c:pt>
                <c:pt idx="35">
                  <c:v>8.0479999999999996E-3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E-43FE-8431-01E4F79F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44672"/>
        <c:axId val="395152576"/>
      </c:scatterChart>
      <c:valAx>
        <c:axId val="3951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152576"/>
        <c:crosses val="autoZero"/>
        <c:crossBetween val="midCat"/>
      </c:valAx>
      <c:valAx>
        <c:axId val="395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1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 demanda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Loads!$O$1</c:f>
              <c:strCache>
                <c:ptCount val="1"/>
                <c:pt idx="0">
                  <c:v>Q Digsilent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Loads!$L$2:$L$38</c:f>
              <c:numCache>
                <c:formatCode>0.00000</c:formatCode>
                <c:ptCount val="37"/>
                <c:pt idx="0">
                  <c:v>0</c:v>
                </c:pt>
                <c:pt idx="1">
                  <c:v>0.126</c:v>
                </c:pt>
                <c:pt idx="2">
                  <c:v>0</c:v>
                </c:pt>
                <c:pt idx="3">
                  <c:v>0</c:v>
                </c:pt>
                <c:pt idx="4">
                  <c:v>1.6521729852448777E-2</c:v>
                </c:pt>
                <c:pt idx="5">
                  <c:v>1.6E-2</c:v>
                </c:pt>
                <c:pt idx="6">
                  <c:v>1.6E-2</c:v>
                </c:pt>
                <c:pt idx="7">
                  <c:v>0</c:v>
                </c:pt>
                <c:pt idx="8">
                  <c:v>1.5472603442112914E-2</c:v>
                </c:pt>
                <c:pt idx="9">
                  <c:v>1.4925579903940545E-2</c:v>
                </c:pt>
                <c:pt idx="10">
                  <c:v>1.6E-2</c:v>
                </c:pt>
                <c:pt idx="11">
                  <c:v>0</c:v>
                </c:pt>
                <c:pt idx="12">
                  <c:v>3.0785217547123524E-2</c:v>
                </c:pt>
                <c:pt idx="13">
                  <c:v>7.7594951700188305E-3</c:v>
                </c:pt>
                <c:pt idx="14">
                  <c:v>0</c:v>
                </c:pt>
                <c:pt idx="15">
                  <c:v>8.4000000000000012E-3</c:v>
                </c:pt>
                <c:pt idx="16">
                  <c:v>0</c:v>
                </c:pt>
                <c:pt idx="17">
                  <c:v>8.4000000000000012E-3</c:v>
                </c:pt>
                <c:pt idx="18">
                  <c:v>8.4000000000000012E-3</c:v>
                </c:pt>
                <c:pt idx="19">
                  <c:v>8.095972157961092E-3</c:v>
                </c:pt>
                <c:pt idx="20">
                  <c:v>2.52E-2</c:v>
                </c:pt>
                <c:pt idx="21">
                  <c:v>1.4756131191584497E-2</c:v>
                </c:pt>
                <c:pt idx="22">
                  <c:v>0</c:v>
                </c:pt>
                <c:pt idx="23">
                  <c:v>0</c:v>
                </c:pt>
                <c:pt idx="24">
                  <c:v>1.4702337042255976E-2</c:v>
                </c:pt>
                <c:pt idx="25">
                  <c:v>0</c:v>
                </c:pt>
                <c:pt idx="26">
                  <c:v>8.4000000000000012E-3</c:v>
                </c:pt>
                <c:pt idx="27">
                  <c:v>1.5300456342791412E-2</c:v>
                </c:pt>
                <c:pt idx="28">
                  <c:v>8.4000000000000012E-3</c:v>
                </c:pt>
                <c:pt idx="29">
                  <c:v>0</c:v>
                </c:pt>
                <c:pt idx="30">
                  <c:v>7.593001299936588E-3</c:v>
                </c:pt>
                <c:pt idx="31">
                  <c:v>1.6E-2</c:v>
                </c:pt>
                <c:pt idx="32">
                  <c:v>2.664304029159462E-2</c:v>
                </c:pt>
                <c:pt idx="33">
                  <c:v>2.4799999999999999E-2</c:v>
                </c:pt>
                <c:pt idx="34">
                  <c:v>0</c:v>
                </c:pt>
                <c:pt idx="35">
                  <c:v>1.6E-2</c:v>
                </c:pt>
                <c:pt idx="36">
                  <c:v>7.9809693718557104E-3</c:v>
                </c:pt>
              </c:numCache>
            </c:numRef>
          </c:xVal>
          <c:yVal>
            <c:numRef>
              <c:f>Loads!$O$2:$O$38</c:f>
              <c:numCache>
                <c:formatCode>0.00000</c:formatCode>
                <c:ptCount val="37"/>
                <c:pt idx="0">
                  <c:v>0</c:v>
                </c:pt>
                <c:pt idx="1">
                  <c:v>0.126</c:v>
                </c:pt>
                <c:pt idx="2">
                  <c:v>0</c:v>
                </c:pt>
                <c:pt idx="3">
                  <c:v>0</c:v>
                </c:pt>
                <c:pt idx="4">
                  <c:v>1.6852800000000001E-2</c:v>
                </c:pt>
                <c:pt idx="5">
                  <c:v>1.6E-2</c:v>
                </c:pt>
                <c:pt idx="6">
                  <c:v>1.6E-2</c:v>
                </c:pt>
                <c:pt idx="7">
                  <c:v>0</c:v>
                </c:pt>
                <c:pt idx="8">
                  <c:v>1.5618000000000002E-2</c:v>
                </c:pt>
                <c:pt idx="9">
                  <c:v>1.5225199999999999E-2</c:v>
                </c:pt>
                <c:pt idx="10">
                  <c:v>1.6E-2</c:v>
                </c:pt>
                <c:pt idx="11">
                  <c:v>0</c:v>
                </c:pt>
                <c:pt idx="12">
                  <c:v>3.1068400000000003E-2</c:v>
                </c:pt>
                <c:pt idx="13">
                  <c:v>7.9152000000000007E-3</c:v>
                </c:pt>
                <c:pt idx="14">
                  <c:v>0</c:v>
                </c:pt>
                <c:pt idx="15">
                  <c:v>8.4000000000000012E-3</c:v>
                </c:pt>
                <c:pt idx="16">
                  <c:v>0</c:v>
                </c:pt>
                <c:pt idx="17">
                  <c:v>8.4000000000000012E-3</c:v>
                </c:pt>
                <c:pt idx="18">
                  <c:v>8.4000000000000012E-3</c:v>
                </c:pt>
                <c:pt idx="19">
                  <c:v>8.1696000000000008E-3</c:v>
                </c:pt>
                <c:pt idx="20">
                  <c:v>2.52E-2</c:v>
                </c:pt>
                <c:pt idx="21">
                  <c:v>1.5046399999999998E-2</c:v>
                </c:pt>
                <c:pt idx="22">
                  <c:v>0</c:v>
                </c:pt>
                <c:pt idx="23">
                  <c:v>0</c:v>
                </c:pt>
                <c:pt idx="24">
                  <c:v>1.4991599999999999E-2</c:v>
                </c:pt>
                <c:pt idx="25">
                  <c:v>0</c:v>
                </c:pt>
                <c:pt idx="26">
                  <c:v>8.4000000000000012E-3</c:v>
                </c:pt>
                <c:pt idx="27">
                  <c:v>1.5434400000000001E-2</c:v>
                </c:pt>
                <c:pt idx="28">
                  <c:v>8.4000000000000012E-3</c:v>
                </c:pt>
                <c:pt idx="29">
                  <c:v>0</c:v>
                </c:pt>
                <c:pt idx="30">
                  <c:v>7.7427999999999993E-3</c:v>
                </c:pt>
                <c:pt idx="31">
                  <c:v>1.6E-2</c:v>
                </c:pt>
                <c:pt idx="32">
                  <c:v>2.6870399999999999E-2</c:v>
                </c:pt>
                <c:pt idx="33">
                  <c:v>2.4799999999999999E-2</c:v>
                </c:pt>
                <c:pt idx="34">
                  <c:v>0</c:v>
                </c:pt>
                <c:pt idx="35">
                  <c:v>1.6E-2</c:v>
                </c:pt>
                <c:pt idx="36">
                  <c:v>8.0479999999999996E-3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F-4470-9818-08457965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74160"/>
        <c:axId val="710460432"/>
      </c:scatterChart>
      <c:valAx>
        <c:axId val="710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460432"/>
        <c:crosses val="autoZero"/>
        <c:crossBetween val="midCat"/>
      </c:valAx>
      <c:valAx>
        <c:axId val="7104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V-Theta'!$C$1</c:f>
              <c:strCache>
                <c:ptCount val="1"/>
                <c:pt idx="0">
                  <c:v>V(pu) FICO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'Resultados V-Theta'!$C$2:$C$38</c:f>
              <c:numCache>
                <c:formatCode>0.0000</c:formatCode>
                <c:ptCount val="37"/>
                <c:pt idx="0">
                  <c:v>0.98954628926298538</c:v>
                </c:pt>
                <c:pt idx="1">
                  <c:v>0.97734189478878264</c:v>
                </c:pt>
                <c:pt idx="2">
                  <c:v>0.97080863138701523</c:v>
                </c:pt>
                <c:pt idx="3">
                  <c:v>0.96978312126870658</c:v>
                </c:pt>
                <c:pt idx="4">
                  <c:v>0.96936732535365855</c:v>
                </c:pt>
                <c:pt idx="5">
                  <c:v>0.9694796621340066</c:v>
                </c:pt>
                <c:pt idx="6">
                  <c:v>0.96917127959826443</c:v>
                </c:pt>
                <c:pt idx="7">
                  <c:v>0.96718123757767915</c:v>
                </c:pt>
                <c:pt idx="8">
                  <c:v>0.96703771513205705</c:v>
                </c:pt>
                <c:pt idx="9">
                  <c:v>0.96642437199814202</c:v>
                </c:pt>
                <c:pt idx="10">
                  <c:v>0.96498198164066573</c:v>
                </c:pt>
                <c:pt idx="11">
                  <c:v>0.96231608395218904</c:v>
                </c:pt>
                <c:pt idx="12">
                  <c:v>0.96203804834761009</c:v>
                </c:pt>
                <c:pt idx="13">
                  <c:v>0.96187471250112078</c:v>
                </c:pt>
                <c:pt idx="14">
                  <c:v>0.96476493253485163</c:v>
                </c:pt>
                <c:pt idx="15">
                  <c:v>0.96458889939270853</c:v>
                </c:pt>
                <c:pt idx="16">
                  <c:v>0.96537851118352636</c:v>
                </c:pt>
                <c:pt idx="17">
                  <c:v>0.96447865902805463</c:v>
                </c:pt>
                <c:pt idx="18">
                  <c:v>0.9639758711165195</c:v>
                </c:pt>
                <c:pt idx="19">
                  <c:v>0.96380620928108218</c:v>
                </c:pt>
                <c:pt idx="20">
                  <c:v>0.96359865726760896</c:v>
                </c:pt>
                <c:pt idx="21">
                  <c:v>0.96112909973701555</c:v>
                </c:pt>
                <c:pt idx="22">
                  <c:v>0.9598456548549098</c:v>
                </c:pt>
                <c:pt idx="23">
                  <c:v>0.9598456548549098</c:v>
                </c:pt>
                <c:pt idx="24">
                  <c:v>0.95944803257049927</c:v>
                </c:pt>
                <c:pt idx="25">
                  <c:v>0.95800420837615896</c:v>
                </c:pt>
                <c:pt idx="26">
                  <c:v>0.95780302764830505</c:v>
                </c:pt>
                <c:pt idx="27">
                  <c:v>0.95627852142446323</c:v>
                </c:pt>
                <c:pt idx="28">
                  <c:v>0.95364478119092178</c:v>
                </c:pt>
                <c:pt idx="29">
                  <c:v>0.95269177529843452</c:v>
                </c:pt>
                <c:pt idx="30">
                  <c:v>0.95196436309146359</c:v>
                </c:pt>
                <c:pt idx="31">
                  <c:v>0.95243889269631155</c:v>
                </c:pt>
                <c:pt idx="32">
                  <c:v>0.95153715327123634</c:v>
                </c:pt>
                <c:pt idx="33">
                  <c:v>0.95067884200925012</c:v>
                </c:pt>
                <c:pt idx="34">
                  <c:v>0.95025288260212282</c:v>
                </c:pt>
                <c:pt idx="35">
                  <c:v>0.95</c:v>
                </c:pt>
                <c:pt idx="36">
                  <c:v>0.95011540141139406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D-46E8-9355-A9F0EBE72731}"/>
            </c:ext>
          </c:extLst>
        </c:ser>
        <c:ser>
          <c:idx val="1"/>
          <c:order val="1"/>
          <c:tx>
            <c:strRef>
              <c:f>'Resultados V-Theta'!$F$1</c:f>
              <c:strCache>
                <c:ptCount val="1"/>
                <c:pt idx="0">
                  <c:v>V(pu) DIGSILENT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'Resultados V-Theta'!$F$2:$F$38</c:f>
              <c:numCache>
                <c:formatCode>0.0000</c:formatCode>
                <c:ptCount val="37"/>
                <c:pt idx="0">
                  <c:v>1</c:v>
                </c:pt>
                <c:pt idx="1">
                  <c:v>0.98699999999999999</c:v>
                </c:pt>
                <c:pt idx="2">
                  <c:v>0.98</c:v>
                </c:pt>
                <c:pt idx="3">
                  <c:v>0.97899999999999998</c:v>
                </c:pt>
                <c:pt idx="4">
                  <c:v>0.97850000000000004</c:v>
                </c:pt>
                <c:pt idx="5">
                  <c:v>0.97870000000000001</c:v>
                </c:pt>
                <c:pt idx="6">
                  <c:v>0.97829999999999995</c:v>
                </c:pt>
                <c:pt idx="7">
                  <c:v>0.97629999999999995</c:v>
                </c:pt>
                <c:pt idx="8">
                  <c:v>0.97609999999999997</c:v>
                </c:pt>
                <c:pt idx="9">
                  <c:v>0.97550000000000003</c:v>
                </c:pt>
                <c:pt idx="10">
                  <c:v>0.97399999999999998</c:v>
                </c:pt>
                <c:pt idx="11">
                  <c:v>0.97119999999999995</c:v>
                </c:pt>
                <c:pt idx="12">
                  <c:v>0.97089999999999999</c:v>
                </c:pt>
                <c:pt idx="13">
                  <c:v>0.97070000000000001</c:v>
                </c:pt>
                <c:pt idx="14">
                  <c:v>0.9738</c:v>
                </c:pt>
                <c:pt idx="15">
                  <c:v>0.97360000000000002</c:v>
                </c:pt>
                <c:pt idx="16">
                  <c:v>0.97419999999999995</c:v>
                </c:pt>
                <c:pt idx="17">
                  <c:v>0.97330000000000005</c:v>
                </c:pt>
                <c:pt idx="18">
                  <c:v>0.9728</c:v>
                </c:pt>
                <c:pt idx="19">
                  <c:v>0.97260000000000002</c:v>
                </c:pt>
                <c:pt idx="20">
                  <c:v>0.97240000000000004</c:v>
                </c:pt>
                <c:pt idx="21">
                  <c:v>0.96970000000000001</c:v>
                </c:pt>
                <c:pt idx="22">
                  <c:v>0.96840000000000004</c:v>
                </c:pt>
                <c:pt idx="23">
                  <c:v>0.96830000000000005</c:v>
                </c:pt>
                <c:pt idx="24">
                  <c:v>0.96799999999999997</c:v>
                </c:pt>
                <c:pt idx="25">
                  <c:v>0.96650000000000003</c:v>
                </c:pt>
                <c:pt idx="26">
                  <c:v>0.96619999999999995</c:v>
                </c:pt>
                <c:pt idx="27">
                  <c:v>0.96460000000000001</c:v>
                </c:pt>
                <c:pt idx="28">
                  <c:v>0.96189999999999998</c:v>
                </c:pt>
                <c:pt idx="29">
                  <c:v>0.96089999999999998</c:v>
                </c:pt>
                <c:pt idx="30">
                  <c:v>0.96009999999999995</c:v>
                </c:pt>
                <c:pt idx="31">
                  <c:v>0.96060000000000001</c:v>
                </c:pt>
                <c:pt idx="32">
                  <c:v>0.9597</c:v>
                </c:pt>
                <c:pt idx="33">
                  <c:v>0.95879999999999999</c:v>
                </c:pt>
                <c:pt idx="34">
                  <c:v>0.95830000000000004</c:v>
                </c:pt>
                <c:pt idx="35">
                  <c:v>0.95799999999999996</c:v>
                </c:pt>
                <c:pt idx="36">
                  <c:v>0.95820000000000005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D-46E8-9355-A9F0EBE7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439296"/>
        <c:axId val="1196974192"/>
      </c:lineChart>
      <c:catAx>
        <c:axId val="127143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6974192"/>
        <c:crosses val="autoZero"/>
        <c:auto val="1"/>
        <c:lblAlgn val="ctr"/>
        <c:lblOffset val="100"/>
        <c:noMultiLvlLbl val="0"/>
      </c:catAx>
      <c:valAx>
        <c:axId val="1196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14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V-Theta'!$D$1</c:f>
              <c:strCache>
                <c:ptCount val="1"/>
                <c:pt idx="0">
                  <c:v>Theta FICO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'Resultados V-Theta'!$E$2:$E$38</c:f>
              <c:numCache>
                <c:formatCode>0.0000</c:formatCode>
                <c:ptCount val="37"/>
                <c:pt idx="0">
                  <c:v>0</c:v>
                </c:pt>
                <c:pt idx="1">
                  <c:v>-0.2518529623450263</c:v>
                </c:pt>
                <c:pt idx="2">
                  <c:v>-0.38983154515609897</c:v>
                </c:pt>
                <c:pt idx="3">
                  <c:v>-0.38208367620704564</c:v>
                </c:pt>
                <c:pt idx="4">
                  <c:v>-0.37891704049941666</c:v>
                </c:pt>
                <c:pt idx="5">
                  <c:v>-0.37980993161836807</c:v>
                </c:pt>
                <c:pt idx="6">
                  <c:v>-0.39318395560329122</c:v>
                </c:pt>
                <c:pt idx="7">
                  <c:v>-0.39632782359728935</c:v>
                </c:pt>
                <c:pt idx="8">
                  <c:v>-0.39401347009990673</c:v>
                </c:pt>
                <c:pt idx="9">
                  <c:v>-0.3894178434102713</c:v>
                </c:pt>
                <c:pt idx="10">
                  <c:v>-0.40419615427363453</c:v>
                </c:pt>
                <c:pt idx="11">
                  <c:v>-0.38074681402953559</c:v>
                </c:pt>
                <c:pt idx="12">
                  <c:v>-0.37830952783235716</c:v>
                </c:pt>
                <c:pt idx="13">
                  <c:v>-0.37681177063171845</c:v>
                </c:pt>
                <c:pt idx="14">
                  <c:v>-0.40487869681214761</c:v>
                </c:pt>
                <c:pt idx="15">
                  <c:v>-0.40330927573761244</c:v>
                </c:pt>
                <c:pt idx="16">
                  <c:v>-0.50722024953968514</c:v>
                </c:pt>
                <c:pt idx="17">
                  <c:v>-0.49919762702795367</c:v>
                </c:pt>
                <c:pt idx="18">
                  <c:v>-0.50077869559702037</c:v>
                </c:pt>
                <c:pt idx="19">
                  <c:v>-0.49926607782042254</c:v>
                </c:pt>
                <c:pt idx="20">
                  <c:v>-0.49741564775160896</c:v>
                </c:pt>
                <c:pt idx="21">
                  <c:v>-0.52369682153803865</c:v>
                </c:pt>
                <c:pt idx="22">
                  <c:v>-0.52858652160175268</c:v>
                </c:pt>
                <c:pt idx="23">
                  <c:v>-0.52858652160175268</c:v>
                </c:pt>
                <c:pt idx="24">
                  <c:v>-0.53038739515545785</c:v>
                </c:pt>
                <c:pt idx="25">
                  <c:v>-0.53544956291955259</c:v>
                </c:pt>
                <c:pt idx="26">
                  <c:v>-0.5336559382375583</c:v>
                </c:pt>
                <c:pt idx="27">
                  <c:v>-0.54194858266424717</c:v>
                </c:pt>
                <c:pt idx="28">
                  <c:v>-0.55157269715672896</c:v>
                </c:pt>
                <c:pt idx="29">
                  <c:v>-0.54401162809007531</c:v>
                </c:pt>
                <c:pt idx="30">
                  <c:v>-0.5375263935379877</c:v>
                </c:pt>
                <c:pt idx="31">
                  <c:v>-0.54211683987594483</c:v>
                </c:pt>
                <c:pt idx="32">
                  <c:v>-0.55909506057223268</c:v>
                </c:pt>
                <c:pt idx="33">
                  <c:v>-0.56235328162455289</c:v>
                </c:pt>
                <c:pt idx="34">
                  <c:v>-0.56409215706918303</c:v>
                </c:pt>
                <c:pt idx="35">
                  <c:v>-0.56219736885506677</c:v>
                </c:pt>
                <c:pt idx="36">
                  <c:v>-0.56452448569417868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4985-A167-14665A1CA6ED}"/>
            </c:ext>
          </c:extLst>
        </c:ser>
        <c:ser>
          <c:idx val="1"/>
          <c:order val="1"/>
          <c:tx>
            <c:strRef>
              <c:f>'Resultados V-Theta'!$G$1</c:f>
              <c:strCache>
                <c:ptCount val="1"/>
                <c:pt idx="0">
                  <c:v>Theta DIGSILENT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'Resultados V-Theta'!$G$2:$G$38</c:f>
              <c:numCache>
                <c:formatCode>0.0000</c:formatCode>
                <c:ptCount val="37"/>
                <c:pt idx="0">
                  <c:v>0</c:v>
                </c:pt>
                <c:pt idx="1">
                  <c:v>-0.25879999999999997</c:v>
                </c:pt>
                <c:pt idx="2">
                  <c:v>-0.40410000000000001</c:v>
                </c:pt>
                <c:pt idx="3">
                  <c:v>-0.39600000000000002</c:v>
                </c:pt>
                <c:pt idx="4">
                  <c:v>-0.3926</c:v>
                </c:pt>
                <c:pt idx="5">
                  <c:v>-0.39360000000000001</c:v>
                </c:pt>
                <c:pt idx="6">
                  <c:v>-0.4078</c:v>
                </c:pt>
                <c:pt idx="7">
                  <c:v>-0.41139999999999999</c:v>
                </c:pt>
                <c:pt idx="8">
                  <c:v>-0.40899999999999997</c:v>
                </c:pt>
                <c:pt idx="9">
                  <c:v>-0.40410000000000001</c:v>
                </c:pt>
                <c:pt idx="10">
                  <c:v>-0.42009999999999997</c:v>
                </c:pt>
                <c:pt idx="11">
                  <c:v>-0.39529999999999998</c:v>
                </c:pt>
                <c:pt idx="12">
                  <c:v>-0.39269999999999999</c:v>
                </c:pt>
                <c:pt idx="13">
                  <c:v>-0.3911</c:v>
                </c:pt>
                <c:pt idx="14">
                  <c:v>-0.4209</c:v>
                </c:pt>
                <c:pt idx="15">
                  <c:v>-0.41920000000000002</c:v>
                </c:pt>
                <c:pt idx="16">
                  <c:v>-0.5292</c:v>
                </c:pt>
                <c:pt idx="17">
                  <c:v>-0.52080000000000004</c:v>
                </c:pt>
                <c:pt idx="18">
                  <c:v>-0.52249999999999996</c:v>
                </c:pt>
                <c:pt idx="19">
                  <c:v>-0.52090000000000003</c:v>
                </c:pt>
                <c:pt idx="20">
                  <c:v>-0.51890000000000003</c:v>
                </c:pt>
                <c:pt idx="21">
                  <c:v>-0.54700000000000004</c:v>
                </c:pt>
                <c:pt idx="22">
                  <c:v>-0.5524</c:v>
                </c:pt>
                <c:pt idx="23">
                  <c:v>-0.55289999999999995</c:v>
                </c:pt>
                <c:pt idx="24">
                  <c:v>-0.55430000000000001</c:v>
                </c:pt>
                <c:pt idx="25">
                  <c:v>-0.55989999999999995</c:v>
                </c:pt>
                <c:pt idx="26">
                  <c:v>-0.55800000000000005</c:v>
                </c:pt>
                <c:pt idx="27">
                  <c:v>-0.56710000000000005</c:v>
                </c:pt>
                <c:pt idx="28">
                  <c:v>-0.57779999999999998</c:v>
                </c:pt>
                <c:pt idx="29">
                  <c:v>-0.56969999999999998</c:v>
                </c:pt>
                <c:pt idx="30">
                  <c:v>-0.56269999999999998</c:v>
                </c:pt>
                <c:pt idx="31">
                  <c:v>-0.56769999999999998</c:v>
                </c:pt>
                <c:pt idx="32">
                  <c:v>-0.58609999999999995</c:v>
                </c:pt>
                <c:pt idx="33">
                  <c:v>-0.5897</c:v>
                </c:pt>
                <c:pt idx="34">
                  <c:v>-0.5917</c:v>
                </c:pt>
                <c:pt idx="35">
                  <c:v>-0.58960000000000001</c:v>
                </c:pt>
                <c:pt idx="36">
                  <c:v>-0.59209999999999996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7-4985-A167-14665A1C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680000"/>
        <c:axId val="1261666240"/>
      </c:lineChart>
      <c:catAx>
        <c:axId val="12686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666240"/>
        <c:crosses val="autoZero"/>
        <c:auto val="1"/>
        <c:lblAlgn val="ctr"/>
        <c:lblOffset val="100"/>
        <c:noMultiLvlLbl val="0"/>
      </c:catAx>
      <c:valAx>
        <c:axId val="1261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86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V(pu)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V-Theta'!$F$1</c:f>
              <c:strCache>
                <c:ptCount val="1"/>
                <c:pt idx="0">
                  <c:v>V(pu) DIGSILENT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V-Theta'!$C$2:$C$38</c:f>
              <c:numCache>
                <c:formatCode>0.0000</c:formatCode>
                <c:ptCount val="37"/>
                <c:pt idx="0">
                  <c:v>0.98954628926298538</c:v>
                </c:pt>
                <c:pt idx="1">
                  <c:v>0.97734189478878264</c:v>
                </c:pt>
                <c:pt idx="2">
                  <c:v>0.97080863138701523</c:v>
                </c:pt>
                <c:pt idx="3">
                  <c:v>0.96978312126870658</c:v>
                </c:pt>
                <c:pt idx="4">
                  <c:v>0.96936732535365855</c:v>
                </c:pt>
                <c:pt idx="5">
                  <c:v>0.9694796621340066</c:v>
                </c:pt>
                <c:pt idx="6">
                  <c:v>0.96917127959826443</c:v>
                </c:pt>
                <c:pt idx="7">
                  <c:v>0.96718123757767915</c:v>
                </c:pt>
                <c:pt idx="8">
                  <c:v>0.96703771513205705</c:v>
                </c:pt>
                <c:pt idx="9">
                  <c:v>0.96642437199814202</c:v>
                </c:pt>
                <c:pt idx="10">
                  <c:v>0.96498198164066573</c:v>
                </c:pt>
                <c:pt idx="11">
                  <c:v>0.96231608395218904</c:v>
                </c:pt>
                <c:pt idx="12">
                  <c:v>0.96203804834761009</c:v>
                </c:pt>
                <c:pt idx="13">
                  <c:v>0.96187471250112078</c:v>
                </c:pt>
                <c:pt idx="14">
                  <c:v>0.96476493253485163</c:v>
                </c:pt>
                <c:pt idx="15">
                  <c:v>0.96458889939270853</c:v>
                </c:pt>
                <c:pt idx="16">
                  <c:v>0.96537851118352636</c:v>
                </c:pt>
                <c:pt idx="17">
                  <c:v>0.96447865902805463</c:v>
                </c:pt>
                <c:pt idx="18">
                  <c:v>0.9639758711165195</c:v>
                </c:pt>
                <c:pt idx="19">
                  <c:v>0.96380620928108218</c:v>
                </c:pt>
                <c:pt idx="20">
                  <c:v>0.96359865726760896</c:v>
                </c:pt>
                <c:pt idx="21">
                  <c:v>0.96112909973701555</c:v>
                </c:pt>
                <c:pt idx="22">
                  <c:v>0.9598456548549098</c:v>
                </c:pt>
                <c:pt idx="23">
                  <c:v>0.9598456548549098</c:v>
                </c:pt>
                <c:pt idx="24">
                  <c:v>0.95944803257049927</c:v>
                </c:pt>
                <c:pt idx="25">
                  <c:v>0.95800420837615896</c:v>
                </c:pt>
                <c:pt idx="26">
                  <c:v>0.95780302764830505</c:v>
                </c:pt>
                <c:pt idx="27">
                  <c:v>0.95627852142446323</c:v>
                </c:pt>
                <c:pt idx="28">
                  <c:v>0.95364478119092178</c:v>
                </c:pt>
                <c:pt idx="29">
                  <c:v>0.95269177529843452</c:v>
                </c:pt>
                <c:pt idx="30">
                  <c:v>0.95196436309146359</c:v>
                </c:pt>
                <c:pt idx="31">
                  <c:v>0.95243889269631155</c:v>
                </c:pt>
                <c:pt idx="32">
                  <c:v>0.95153715327123634</c:v>
                </c:pt>
                <c:pt idx="33">
                  <c:v>0.95067884200925012</c:v>
                </c:pt>
                <c:pt idx="34">
                  <c:v>0.95025288260212282</c:v>
                </c:pt>
                <c:pt idx="35">
                  <c:v>0.95</c:v>
                </c:pt>
                <c:pt idx="36">
                  <c:v>0.95011540141139406</c:v>
                </c:pt>
              </c:numCache>
            </c:numRef>
          </c:xVal>
          <c:yVal>
            <c:numRef>
              <c:f>'Resultados V-Theta'!$F$2:$F$38</c:f>
              <c:numCache>
                <c:formatCode>0.0000</c:formatCode>
                <c:ptCount val="37"/>
                <c:pt idx="0">
                  <c:v>1</c:v>
                </c:pt>
                <c:pt idx="1">
                  <c:v>0.98699999999999999</c:v>
                </c:pt>
                <c:pt idx="2">
                  <c:v>0.98</c:v>
                </c:pt>
                <c:pt idx="3">
                  <c:v>0.97899999999999998</c:v>
                </c:pt>
                <c:pt idx="4">
                  <c:v>0.97850000000000004</c:v>
                </c:pt>
                <c:pt idx="5">
                  <c:v>0.97870000000000001</c:v>
                </c:pt>
                <c:pt idx="6">
                  <c:v>0.97829999999999995</c:v>
                </c:pt>
                <c:pt idx="7">
                  <c:v>0.97629999999999995</c:v>
                </c:pt>
                <c:pt idx="8">
                  <c:v>0.97609999999999997</c:v>
                </c:pt>
                <c:pt idx="9">
                  <c:v>0.97550000000000003</c:v>
                </c:pt>
                <c:pt idx="10">
                  <c:v>0.97399999999999998</c:v>
                </c:pt>
                <c:pt idx="11">
                  <c:v>0.97119999999999995</c:v>
                </c:pt>
                <c:pt idx="12">
                  <c:v>0.97089999999999999</c:v>
                </c:pt>
                <c:pt idx="13">
                  <c:v>0.97070000000000001</c:v>
                </c:pt>
                <c:pt idx="14">
                  <c:v>0.9738</c:v>
                </c:pt>
                <c:pt idx="15">
                  <c:v>0.97360000000000002</c:v>
                </c:pt>
                <c:pt idx="16">
                  <c:v>0.97419999999999995</c:v>
                </c:pt>
                <c:pt idx="17">
                  <c:v>0.97330000000000005</c:v>
                </c:pt>
                <c:pt idx="18">
                  <c:v>0.9728</c:v>
                </c:pt>
                <c:pt idx="19">
                  <c:v>0.97260000000000002</c:v>
                </c:pt>
                <c:pt idx="20">
                  <c:v>0.97240000000000004</c:v>
                </c:pt>
                <c:pt idx="21">
                  <c:v>0.96970000000000001</c:v>
                </c:pt>
                <c:pt idx="22">
                  <c:v>0.96840000000000004</c:v>
                </c:pt>
                <c:pt idx="23">
                  <c:v>0.96830000000000005</c:v>
                </c:pt>
                <c:pt idx="24">
                  <c:v>0.96799999999999997</c:v>
                </c:pt>
                <c:pt idx="25">
                  <c:v>0.96650000000000003</c:v>
                </c:pt>
                <c:pt idx="26">
                  <c:v>0.96619999999999995</c:v>
                </c:pt>
                <c:pt idx="27">
                  <c:v>0.96460000000000001</c:v>
                </c:pt>
                <c:pt idx="28">
                  <c:v>0.96189999999999998</c:v>
                </c:pt>
                <c:pt idx="29">
                  <c:v>0.96089999999999998</c:v>
                </c:pt>
                <c:pt idx="30">
                  <c:v>0.96009999999999995</c:v>
                </c:pt>
                <c:pt idx="31">
                  <c:v>0.96060000000000001</c:v>
                </c:pt>
                <c:pt idx="32">
                  <c:v>0.9597</c:v>
                </c:pt>
                <c:pt idx="33">
                  <c:v>0.95879999999999999</c:v>
                </c:pt>
                <c:pt idx="34">
                  <c:v>0.95830000000000004</c:v>
                </c:pt>
                <c:pt idx="35">
                  <c:v>0.95799999999999996</c:v>
                </c:pt>
                <c:pt idx="36">
                  <c:v>0.95820000000000005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FD-8F56-F5BEA965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57743"/>
        <c:axId val="1280445263"/>
      </c:scatterChart>
      <c:valAx>
        <c:axId val="12804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445263"/>
        <c:crosses val="autoZero"/>
        <c:crossBetween val="midCat"/>
      </c:valAx>
      <c:valAx>
        <c:axId val="12804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4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V-Theta'!$G$1</c:f>
              <c:strCache>
                <c:ptCount val="1"/>
                <c:pt idx="0">
                  <c:v>Theta DIGSILENT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V-Theta'!$D$2:$D$38</c:f>
              <c:numCache>
                <c:formatCode>0.0000</c:formatCode>
                <c:ptCount val="37"/>
                <c:pt idx="0">
                  <c:v>-89.435475514305821</c:v>
                </c:pt>
                <c:pt idx="1">
                  <c:v>-89.687328476650848</c:v>
                </c:pt>
                <c:pt idx="2">
                  <c:v>-89.82530705946192</c:v>
                </c:pt>
                <c:pt idx="3">
                  <c:v>-89.817559190512867</c:v>
                </c:pt>
                <c:pt idx="4">
                  <c:v>-89.814392554805238</c:v>
                </c:pt>
                <c:pt idx="5">
                  <c:v>-89.815285445924189</c:v>
                </c:pt>
                <c:pt idx="6">
                  <c:v>-89.828659469909113</c:v>
                </c:pt>
                <c:pt idx="7">
                  <c:v>-89.831803337903111</c:v>
                </c:pt>
                <c:pt idx="8">
                  <c:v>-89.829488984405728</c:v>
                </c:pt>
                <c:pt idx="9">
                  <c:v>-89.824893357716093</c:v>
                </c:pt>
                <c:pt idx="10">
                  <c:v>-89.839671668579456</c:v>
                </c:pt>
                <c:pt idx="11">
                  <c:v>-89.816222328335357</c:v>
                </c:pt>
                <c:pt idx="12">
                  <c:v>-89.813785042138178</c:v>
                </c:pt>
                <c:pt idx="13">
                  <c:v>-89.81228728493754</c:v>
                </c:pt>
                <c:pt idx="14">
                  <c:v>-89.840354211117969</c:v>
                </c:pt>
                <c:pt idx="15">
                  <c:v>-89.838784790043434</c:v>
                </c:pt>
                <c:pt idx="16">
                  <c:v>-89.942695763845506</c:v>
                </c:pt>
                <c:pt idx="17">
                  <c:v>-89.934673141333775</c:v>
                </c:pt>
                <c:pt idx="18">
                  <c:v>-89.936254209902842</c:v>
                </c:pt>
                <c:pt idx="19">
                  <c:v>-89.934741592126244</c:v>
                </c:pt>
                <c:pt idx="20">
                  <c:v>-89.93289116205743</c:v>
                </c:pt>
                <c:pt idx="21">
                  <c:v>-89.95917233584386</c:v>
                </c:pt>
                <c:pt idx="22">
                  <c:v>-89.964062035907574</c:v>
                </c:pt>
                <c:pt idx="23">
                  <c:v>-89.964062035907574</c:v>
                </c:pt>
                <c:pt idx="24">
                  <c:v>-89.965862909461279</c:v>
                </c:pt>
                <c:pt idx="25">
                  <c:v>-89.970925077225374</c:v>
                </c:pt>
                <c:pt idx="26">
                  <c:v>-89.96913145254338</c:v>
                </c:pt>
                <c:pt idx="27">
                  <c:v>-89.977424096970068</c:v>
                </c:pt>
                <c:pt idx="28">
                  <c:v>-89.98704821146255</c:v>
                </c:pt>
                <c:pt idx="29">
                  <c:v>-89.979487142395897</c:v>
                </c:pt>
                <c:pt idx="30">
                  <c:v>-89.973001907843809</c:v>
                </c:pt>
                <c:pt idx="31">
                  <c:v>-89.977592354181766</c:v>
                </c:pt>
                <c:pt idx="32">
                  <c:v>-89.994570574878054</c:v>
                </c:pt>
                <c:pt idx="33">
                  <c:v>-89.997828795930374</c:v>
                </c:pt>
                <c:pt idx="34">
                  <c:v>-89.999567671375004</c:v>
                </c:pt>
                <c:pt idx="35">
                  <c:v>-89.997672883160888</c:v>
                </c:pt>
                <c:pt idx="36">
                  <c:v>-90</c:v>
                </c:pt>
              </c:numCache>
            </c:numRef>
          </c:xVal>
          <c:yVal>
            <c:numRef>
              <c:f>'Resultados V-Theta'!$G$2:$G$38</c:f>
              <c:numCache>
                <c:formatCode>0.0000</c:formatCode>
                <c:ptCount val="37"/>
                <c:pt idx="0">
                  <c:v>0</c:v>
                </c:pt>
                <c:pt idx="1">
                  <c:v>-0.25879999999999997</c:v>
                </c:pt>
                <c:pt idx="2">
                  <c:v>-0.40410000000000001</c:v>
                </c:pt>
                <c:pt idx="3">
                  <c:v>-0.39600000000000002</c:v>
                </c:pt>
                <c:pt idx="4">
                  <c:v>-0.3926</c:v>
                </c:pt>
                <c:pt idx="5">
                  <c:v>-0.39360000000000001</c:v>
                </c:pt>
                <c:pt idx="6">
                  <c:v>-0.4078</c:v>
                </c:pt>
                <c:pt idx="7">
                  <c:v>-0.41139999999999999</c:v>
                </c:pt>
                <c:pt idx="8">
                  <c:v>-0.40899999999999997</c:v>
                </c:pt>
                <c:pt idx="9">
                  <c:v>-0.40410000000000001</c:v>
                </c:pt>
                <c:pt idx="10">
                  <c:v>-0.42009999999999997</c:v>
                </c:pt>
                <c:pt idx="11">
                  <c:v>-0.39529999999999998</c:v>
                </c:pt>
                <c:pt idx="12">
                  <c:v>-0.39269999999999999</c:v>
                </c:pt>
                <c:pt idx="13">
                  <c:v>-0.3911</c:v>
                </c:pt>
                <c:pt idx="14">
                  <c:v>-0.4209</c:v>
                </c:pt>
                <c:pt idx="15">
                  <c:v>-0.41920000000000002</c:v>
                </c:pt>
                <c:pt idx="16">
                  <c:v>-0.5292</c:v>
                </c:pt>
                <c:pt idx="17">
                  <c:v>-0.52080000000000004</c:v>
                </c:pt>
                <c:pt idx="18">
                  <c:v>-0.52249999999999996</c:v>
                </c:pt>
                <c:pt idx="19">
                  <c:v>-0.52090000000000003</c:v>
                </c:pt>
                <c:pt idx="20">
                  <c:v>-0.51890000000000003</c:v>
                </c:pt>
                <c:pt idx="21">
                  <c:v>-0.54700000000000004</c:v>
                </c:pt>
                <c:pt idx="22">
                  <c:v>-0.5524</c:v>
                </c:pt>
                <c:pt idx="23">
                  <c:v>-0.55289999999999995</c:v>
                </c:pt>
                <c:pt idx="24">
                  <c:v>-0.55430000000000001</c:v>
                </c:pt>
                <c:pt idx="25">
                  <c:v>-0.55989999999999995</c:v>
                </c:pt>
                <c:pt idx="26">
                  <c:v>-0.55800000000000005</c:v>
                </c:pt>
                <c:pt idx="27">
                  <c:v>-0.56710000000000005</c:v>
                </c:pt>
                <c:pt idx="28">
                  <c:v>-0.57779999999999998</c:v>
                </c:pt>
                <c:pt idx="29">
                  <c:v>-0.56969999999999998</c:v>
                </c:pt>
                <c:pt idx="30">
                  <c:v>-0.56269999999999998</c:v>
                </c:pt>
                <c:pt idx="31">
                  <c:v>-0.56769999999999998</c:v>
                </c:pt>
                <c:pt idx="32">
                  <c:v>-0.58609999999999995</c:v>
                </c:pt>
                <c:pt idx="33">
                  <c:v>-0.5897</c:v>
                </c:pt>
                <c:pt idx="34">
                  <c:v>-0.5917</c:v>
                </c:pt>
                <c:pt idx="35">
                  <c:v>-0.58960000000000001</c:v>
                </c:pt>
                <c:pt idx="36">
                  <c:v>-0.59209999999999996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1-40D4-AA9F-82510B0B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50047"/>
        <c:axId val="1270045887"/>
      </c:scatterChart>
      <c:valAx>
        <c:axId val="127005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0045887"/>
        <c:crosses val="autoZero"/>
        <c:crossBetween val="midCat"/>
      </c:valAx>
      <c:valAx>
        <c:axId val="1270045887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005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Flujo P(pu)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I'!$E$1</c:f>
              <c:strCache>
                <c:ptCount val="1"/>
                <c:pt idx="0">
                  <c:v>P(pu) DIGSILENT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I'!$C$2:$C$37</c:f>
              <c:numCache>
                <c:formatCode>0.0000</c:formatCode>
                <c:ptCount val="36"/>
                <c:pt idx="0">
                  <c:v>0.96134968119442687</c:v>
                </c:pt>
                <c:pt idx="1">
                  <c:v>0.70934968119442687</c:v>
                </c:pt>
                <c:pt idx="2">
                  <c:v>6.8920929006312193E-2</c:v>
                </c:pt>
                <c:pt idx="3">
                  <c:v>0.2086900712195047</c:v>
                </c:pt>
                <c:pt idx="4">
                  <c:v>0.43173868096860996</c:v>
                </c:pt>
                <c:pt idx="5">
                  <c:v>3.492092900631219E-2</c:v>
                </c:pt>
                <c:pt idx="6">
                  <c:v>3.4000000000000002E-2</c:v>
                </c:pt>
                <c:pt idx="7">
                  <c:v>0.17469007121950469</c:v>
                </c:pt>
                <c:pt idx="8">
                  <c:v>4.6415830565880931E-2</c:v>
                </c:pt>
                <c:pt idx="9">
                  <c:v>0.12827424065362375</c:v>
                </c:pt>
                <c:pt idx="10">
                  <c:v>3.171685729587366E-2</c:v>
                </c:pt>
                <c:pt idx="11">
                  <c:v>7.7474240653623752E-2</c:v>
                </c:pt>
                <c:pt idx="12">
                  <c:v>1.6800000000000002E-2</c:v>
                </c:pt>
                <c:pt idx="13">
                  <c:v>6.1955250313586091E-2</c:v>
                </c:pt>
                <c:pt idx="14">
                  <c:v>1.5518990340037661E-2</c:v>
                </c:pt>
                <c:pt idx="15">
                  <c:v>1.6800000000000002E-2</c:v>
                </c:pt>
                <c:pt idx="16">
                  <c:v>0.10019194431592221</c:v>
                </c:pt>
                <c:pt idx="17">
                  <c:v>0.33154673665268775</c:v>
                </c:pt>
                <c:pt idx="18">
                  <c:v>8.3391944315922201E-2</c:v>
                </c:pt>
                <c:pt idx="19">
                  <c:v>1.6191944315922184E-2</c:v>
                </c:pt>
                <c:pt idx="20">
                  <c:v>5.04E-2</c:v>
                </c:pt>
                <c:pt idx="21">
                  <c:v>0.30018995787057073</c:v>
                </c:pt>
                <c:pt idx="22">
                  <c:v>0</c:v>
                </c:pt>
                <c:pt idx="23">
                  <c:v>3.1242466214793957E-2</c:v>
                </c:pt>
                <c:pt idx="24">
                  <c:v>0.26894749165577675</c:v>
                </c:pt>
                <c:pt idx="25">
                  <c:v>1.6800000000000002E-2</c:v>
                </c:pt>
                <c:pt idx="26">
                  <c:v>0.25214749165577677</c:v>
                </c:pt>
                <c:pt idx="27">
                  <c:v>0.21963402192677384</c:v>
                </c:pt>
                <c:pt idx="28">
                  <c:v>4.9186002599873178E-2</c:v>
                </c:pt>
                <c:pt idx="29">
                  <c:v>0.15364801932690067</c:v>
                </c:pt>
                <c:pt idx="30">
                  <c:v>1.5186002599873176E-2</c:v>
                </c:pt>
                <c:pt idx="31">
                  <c:v>3.4000000000000002E-2</c:v>
                </c:pt>
                <c:pt idx="32">
                  <c:v>0.10036193874371142</c:v>
                </c:pt>
                <c:pt idx="33">
                  <c:v>4.9961938743711423E-2</c:v>
                </c:pt>
                <c:pt idx="34">
                  <c:v>3.4000000000000002E-2</c:v>
                </c:pt>
                <c:pt idx="35">
                  <c:v>1.5961938743711421E-2</c:v>
                </c:pt>
              </c:numCache>
            </c:numRef>
          </c:xVal>
          <c:yVal>
            <c:numRef>
              <c:f>'Resultados I'!$E$2:$E$37</c:f>
              <c:numCache>
                <c:formatCode>0.0000</c:formatCode>
                <c:ptCount val="36"/>
                <c:pt idx="0">
                  <c:v>0.98914399999999991</c:v>
                </c:pt>
                <c:pt idx="1">
                  <c:v>0.72653679999999998</c:v>
                </c:pt>
                <c:pt idx="2">
                  <c:v>6.9728800000000007E-2</c:v>
                </c:pt>
                <c:pt idx="3">
                  <c:v>0.21167560000000002</c:v>
                </c:pt>
                <c:pt idx="4">
                  <c:v>0.4409016</c:v>
                </c:pt>
                <c:pt idx="5">
                  <c:v>3.5636800000000003E-2</c:v>
                </c:pt>
                <c:pt idx="6">
                  <c:v>3.4011200000000005E-2</c:v>
                </c:pt>
                <c:pt idx="7">
                  <c:v>0.1773168</c:v>
                </c:pt>
                <c:pt idx="8">
                  <c:v>4.7221200000000005E-2</c:v>
                </c:pt>
                <c:pt idx="9">
                  <c:v>0.1297268</c:v>
                </c:pt>
                <c:pt idx="10">
                  <c:v>3.2375599999999997E-2</c:v>
                </c:pt>
                <c:pt idx="11">
                  <c:v>7.8626399999999999E-2</c:v>
                </c:pt>
                <c:pt idx="12">
                  <c:v>1.68068E-2</c:v>
                </c:pt>
                <c:pt idx="13">
                  <c:v>6.25444E-2</c:v>
                </c:pt>
                <c:pt idx="14">
                  <c:v>1.5838399999999999E-2</c:v>
                </c:pt>
                <c:pt idx="15">
                  <c:v>1.6803199999999997E-2</c:v>
                </c:pt>
                <c:pt idx="16">
                  <c:v>0.10051000000000002</c:v>
                </c:pt>
                <c:pt idx="17">
                  <c:v>0.33823639999999999</c:v>
                </c:pt>
                <c:pt idx="18">
                  <c:v>8.3562800000000007E-2</c:v>
                </c:pt>
                <c:pt idx="19">
                  <c:v>1.63424E-2</c:v>
                </c:pt>
                <c:pt idx="20">
                  <c:v>5.0420800000000002E-2</c:v>
                </c:pt>
                <c:pt idx="21">
                  <c:v>0.30476120000000001</c:v>
                </c:pt>
                <c:pt idx="22">
                  <c:v>2.1359999999999999E-4</c:v>
                </c:pt>
                <c:pt idx="23">
                  <c:v>3.18692E-2</c:v>
                </c:pt>
                <c:pt idx="24">
                  <c:v>0.27174160000000003</c:v>
                </c:pt>
                <c:pt idx="25">
                  <c:v>1.6803199999999997E-2</c:v>
                </c:pt>
                <c:pt idx="26">
                  <c:v>0.254938</c:v>
                </c:pt>
                <c:pt idx="27">
                  <c:v>0.22167880000000001</c:v>
                </c:pt>
                <c:pt idx="28">
                  <c:v>4.9506800000000004E-2</c:v>
                </c:pt>
                <c:pt idx="29">
                  <c:v>0.15470159999999999</c:v>
                </c:pt>
                <c:pt idx="30">
                  <c:v>1.5498400000000001E-2</c:v>
                </c:pt>
                <c:pt idx="31">
                  <c:v>3.4008400000000001E-2</c:v>
                </c:pt>
                <c:pt idx="32">
                  <c:v>0.10061800000000001</c:v>
                </c:pt>
                <c:pt idx="33">
                  <c:v>5.0129199999999999E-2</c:v>
                </c:pt>
                <c:pt idx="34">
                  <c:v>3.3998E-2</c:v>
                </c:pt>
                <c:pt idx="35">
                  <c:v>1.60964E-2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8-4F6B-835C-F7E417B2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27024"/>
        <c:axId val="720263072"/>
      </c:scatterChart>
      <c:valAx>
        <c:axId val="6884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263072"/>
        <c:crosses val="autoZero"/>
        <c:crossBetween val="midCat"/>
      </c:valAx>
      <c:valAx>
        <c:axId val="7202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I'!$C$1</c:f>
              <c:strCache>
                <c:ptCount val="1"/>
                <c:pt idx="0">
                  <c:v>P(pu) FICO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I'!$C$2:$C$37</c:f>
              <c:numCache>
                <c:formatCode>0.0000</c:formatCode>
                <c:ptCount val="36"/>
                <c:pt idx="0">
                  <c:v>0.96134968119442687</c:v>
                </c:pt>
                <c:pt idx="1">
                  <c:v>0.70934968119442687</c:v>
                </c:pt>
                <c:pt idx="2">
                  <c:v>6.8920929006312193E-2</c:v>
                </c:pt>
                <c:pt idx="3">
                  <c:v>0.2086900712195047</c:v>
                </c:pt>
                <c:pt idx="4">
                  <c:v>0.43173868096860996</c:v>
                </c:pt>
                <c:pt idx="5">
                  <c:v>3.492092900631219E-2</c:v>
                </c:pt>
                <c:pt idx="6">
                  <c:v>3.4000000000000002E-2</c:v>
                </c:pt>
                <c:pt idx="7">
                  <c:v>0.17469007121950469</c:v>
                </c:pt>
                <c:pt idx="8">
                  <c:v>4.6415830565880931E-2</c:v>
                </c:pt>
                <c:pt idx="9">
                  <c:v>0.12827424065362375</c:v>
                </c:pt>
                <c:pt idx="10">
                  <c:v>3.171685729587366E-2</c:v>
                </c:pt>
                <c:pt idx="11">
                  <c:v>7.7474240653623752E-2</c:v>
                </c:pt>
                <c:pt idx="12">
                  <c:v>1.6800000000000002E-2</c:v>
                </c:pt>
                <c:pt idx="13">
                  <c:v>6.1955250313586091E-2</c:v>
                </c:pt>
                <c:pt idx="14">
                  <c:v>1.5518990340037661E-2</c:v>
                </c:pt>
                <c:pt idx="15">
                  <c:v>1.6800000000000002E-2</c:v>
                </c:pt>
                <c:pt idx="16">
                  <c:v>0.10019194431592221</c:v>
                </c:pt>
                <c:pt idx="17">
                  <c:v>0.33154673665268775</c:v>
                </c:pt>
                <c:pt idx="18">
                  <c:v>8.3391944315922201E-2</c:v>
                </c:pt>
                <c:pt idx="19">
                  <c:v>1.6191944315922184E-2</c:v>
                </c:pt>
                <c:pt idx="20">
                  <c:v>5.04E-2</c:v>
                </c:pt>
                <c:pt idx="21">
                  <c:v>0.30018995787057073</c:v>
                </c:pt>
                <c:pt idx="22">
                  <c:v>0</c:v>
                </c:pt>
                <c:pt idx="23">
                  <c:v>3.1242466214793957E-2</c:v>
                </c:pt>
                <c:pt idx="24">
                  <c:v>0.26894749165577675</c:v>
                </c:pt>
                <c:pt idx="25">
                  <c:v>1.6800000000000002E-2</c:v>
                </c:pt>
                <c:pt idx="26">
                  <c:v>0.25214749165577677</c:v>
                </c:pt>
                <c:pt idx="27">
                  <c:v>0.21963402192677384</c:v>
                </c:pt>
                <c:pt idx="28">
                  <c:v>4.9186002599873178E-2</c:v>
                </c:pt>
                <c:pt idx="29">
                  <c:v>0.15364801932690067</c:v>
                </c:pt>
                <c:pt idx="30">
                  <c:v>1.5186002599873176E-2</c:v>
                </c:pt>
                <c:pt idx="31">
                  <c:v>3.4000000000000002E-2</c:v>
                </c:pt>
                <c:pt idx="32">
                  <c:v>0.10036193874371142</c:v>
                </c:pt>
                <c:pt idx="33">
                  <c:v>4.9961938743711423E-2</c:v>
                </c:pt>
                <c:pt idx="34">
                  <c:v>3.4000000000000002E-2</c:v>
                </c:pt>
                <c:pt idx="35">
                  <c:v>1.5961938743711421E-2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8-435D-8296-94D905E7269C}"/>
            </c:ext>
          </c:extLst>
        </c:ser>
        <c:ser>
          <c:idx val="1"/>
          <c:order val="1"/>
          <c:tx>
            <c:strRef>
              <c:f>'Resultados I'!$E$1</c:f>
              <c:strCache>
                <c:ptCount val="1"/>
                <c:pt idx="0">
                  <c:v>P(pu) DIGSILENT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I'!$E$2:$E$37</c:f>
              <c:numCache>
                <c:formatCode>0.0000</c:formatCode>
                <c:ptCount val="36"/>
                <c:pt idx="0">
                  <c:v>0.98914399999999991</c:v>
                </c:pt>
                <c:pt idx="1">
                  <c:v>0.72653679999999998</c:v>
                </c:pt>
                <c:pt idx="2">
                  <c:v>6.9728800000000007E-2</c:v>
                </c:pt>
                <c:pt idx="3">
                  <c:v>0.21167560000000002</c:v>
                </c:pt>
                <c:pt idx="4">
                  <c:v>0.4409016</c:v>
                </c:pt>
                <c:pt idx="5">
                  <c:v>3.5636800000000003E-2</c:v>
                </c:pt>
                <c:pt idx="6">
                  <c:v>3.4011200000000005E-2</c:v>
                </c:pt>
                <c:pt idx="7">
                  <c:v>0.1773168</c:v>
                </c:pt>
                <c:pt idx="8">
                  <c:v>4.7221200000000005E-2</c:v>
                </c:pt>
                <c:pt idx="9">
                  <c:v>0.1297268</c:v>
                </c:pt>
                <c:pt idx="10">
                  <c:v>3.2375599999999997E-2</c:v>
                </c:pt>
                <c:pt idx="11">
                  <c:v>7.8626399999999999E-2</c:v>
                </c:pt>
                <c:pt idx="12">
                  <c:v>1.68068E-2</c:v>
                </c:pt>
                <c:pt idx="13">
                  <c:v>6.25444E-2</c:v>
                </c:pt>
                <c:pt idx="14">
                  <c:v>1.5838399999999999E-2</c:v>
                </c:pt>
                <c:pt idx="15">
                  <c:v>1.6803199999999997E-2</c:v>
                </c:pt>
                <c:pt idx="16">
                  <c:v>0.10051000000000002</c:v>
                </c:pt>
                <c:pt idx="17">
                  <c:v>0.33823639999999999</c:v>
                </c:pt>
                <c:pt idx="18">
                  <c:v>8.3562800000000007E-2</c:v>
                </c:pt>
                <c:pt idx="19">
                  <c:v>1.63424E-2</c:v>
                </c:pt>
                <c:pt idx="20">
                  <c:v>5.0420800000000002E-2</c:v>
                </c:pt>
                <c:pt idx="21">
                  <c:v>0.30476120000000001</c:v>
                </c:pt>
                <c:pt idx="22">
                  <c:v>2.1359999999999999E-4</c:v>
                </c:pt>
                <c:pt idx="23">
                  <c:v>3.18692E-2</c:v>
                </c:pt>
                <c:pt idx="24">
                  <c:v>0.27174160000000003</c:v>
                </c:pt>
                <c:pt idx="25">
                  <c:v>1.6803199999999997E-2</c:v>
                </c:pt>
                <c:pt idx="26">
                  <c:v>0.254938</c:v>
                </c:pt>
                <c:pt idx="27">
                  <c:v>0.22167880000000001</c:v>
                </c:pt>
                <c:pt idx="28">
                  <c:v>4.9506800000000004E-2</c:v>
                </c:pt>
                <c:pt idx="29">
                  <c:v>0.15470159999999999</c:v>
                </c:pt>
                <c:pt idx="30">
                  <c:v>1.5498400000000001E-2</c:v>
                </c:pt>
                <c:pt idx="31">
                  <c:v>3.4008400000000001E-2</c:v>
                </c:pt>
                <c:pt idx="32">
                  <c:v>0.10061800000000001</c:v>
                </c:pt>
                <c:pt idx="33">
                  <c:v>5.0129199999999999E-2</c:v>
                </c:pt>
                <c:pt idx="34">
                  <c:v>3.3998E-2</c:v>
                </c:pt>
                <c:pt idx="35">
                  <c:v>1.60964E-2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8-435D-8296-94D905E7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13264"/>
        <c:axId val="678508688"/>
      </c:lineChart>
      <c:catAx>
        <c:axId val="6785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08688"/>
        <c:crosses val="autoZero"/>
        <c:auto val="1"/>
        <c:lblAlgn val="ctr"/>
        <c:lblOffset val="100"/>
        <c:noMultiLvlLbl val="0"/>
      </c:catAx>
      <c:valAx>
        <c:axId val="6785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I'!$D$1</c:f>
              <c:strCache>
                <c:ptCount val="1"/>
                <c:pt idx="0">
                  <c:v>Q(pu) FICO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I'!$D$2:$D$37</c:f>
              <c:numCache>
                <c:formatCode>0.0000</c:formatCode>
                <c:ptCount val="36"/>
                <c:pt idx="0">
                  <c:v>0.47853653361391013</c:v>
                </c:pt>
                <c:pt idx="1">
                  <c:v>0.35253653361391013</c:v>
                </c:pt>
                <c:pt idx="2">
                  <c:v>3.2521729852448777E-2</c:v>
                </c:pt>
                <c:pt idx="3">
                  <c:v>0.10934289606319582</c:v>
                </c:pt>
                <c:pt idx="4">
                  <c:v>0.21067190769826549</c:v>
                </c:pt>
                <c:pt idx="5">
                  <c:v>1.6521729852448777E-2</c:v>
                </c:pt>
                <c:pt idx="6">
                  <c:v>1.6E-2</c:v>
                </c:pt>
                <c:pt idx="7">
                  <c:v>9.3342896063195818E-2</c:v>
                </c:pt>
                <c:pt idx="8">
                  <c:v>3.0398183346053459E-2</c:v>
                </c:pt>
                <c:pt idx="9">
                  <c:v>6.2944712717142359E-2</c:v>
                </c:pt>
                <c:pt idx="10">
                  <c:v>1.4925579903940545E-2</c:v>
                </c:pt>
                <c:pt idx="11">
                  <c:v>3.8544712717142354E-2</c:v>
                </c:pt>
                <c:pt idx="12">
                  <c:v>8.4000000000000012E-3</c:v>
                </c:pt>
                <c:pt idx="13">
                  <c:v>3.0785217547123524E-2</c:v>
                </c:pt>
                <c:pt idx="14">
                  <c:v>7.7594951700188305E-3</c:v>
                </c:pt>
                <c:pt idx="15">
                  <c:v>8.4000000000000012E-3</c:v>
                </c:pt>
                <c:pt idx="16">
                  <c:v>5.0095972157961105E-2</c:v>
                </c:pt>
                <c:pt idx="17">
                  <c:v>0.16057593554030439</c:v>
                </c:pt>
                <c:pt idx="18">
                  <c:v>4.16959721579611E-2</c:v>
                </c:pt>
                <c:pt idx="19">
                  <c:v>8.095972157961092E-3</c:v>
                </c:pt>
                <c:pt idx="20">
                  <c:v>2.52E-2</c:v>
                </c:pt>
                <c:pt idx="21">
                  <c:v>0.14581980434871991</c:v>
                </c:pt>
                <c:pt idx="22">
                  <c:v>0</c:v>
                </c:pt>
                <c:pt idx="23">
                  <c:v>1.4702337042255976E-2</c:v>
                </c:pt>
                <c:pt idx="24">
                  <c:v>0.13111746730646393</c:v>
                </c:pt>
                <c:pt idx="25">
                  <c:v>8.4000000000000012E-3</c:v>
                </c:pt>
                <c:pt idx="26">
                  <c:v>0.12271746730646392</c:v>
                </c:pt>
                <c:pt idx="27">
                  <c:v>0.10741701096338693</c:v>
                </c:pt>
                <c:pt idx="28">
                  <c:v>2.3593001299936588E-2</c:v>
                </c:pt>
                <c:pt idx="29">
                  <c:v>7.5424009663450337E-2</c:v>
                </c:pt>
                <c:pt idx="30">
                  <c:v>7.593001299936588E-3</c:v>
                </c:pt>
                <c:pt idx="31">
                  <c:v>1.6E-2</c:v>
                </c:pt>
                <c:pt idx="32">
                  <c:v>4.8780969371855713E-2</c:v>
                </c:pt>
                <c:pt idx="33">
                  <c:v>2.3980969371855711E-2</c:v>
                </c:pt>
                <c:pt idx="34">
                  <c:v>1.6E-2</c:v>
                </c:pt>
                <c:pt idx="35">
                  <c:v>7.9809693718557104E-3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F-429B-9846-376E453CBD63}"/>
            </c:ext>
          </c:extLst>
        </c:ser>
        <c:ser>
          <c:idx val="1"/>
          <c:order val="1"/>
          <c:tx>
            <c:strRef>
              <c:f>'Resultados I'!$F$1</c:f>
              <c:strCache>
                <c:ptCount val="1"/>
                <c:pt idx="0">
                  <c:v>Q(pu) DIGSILENT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I'!$F$2:$F$37</c:f>
              <c:numCache>
                <c:formatCode>0.0000</c:formatCode>
                <c:ptCount val="36"/>
                <c:pt idx="0">
                  <c:v>0.49955040000000006</c:v>
                </c:pt>
                <c:pt idx="1">
                  <c:v>0.3631644</c:v>
                </c:pt>
                <c:pt idx="2">
                  <c:v>3.279E-2</c:v>
                </c:pt>
                <c:pt idx="3">
                  <c:v>0.1103568</c:v>
                </c:pt>
                <c:pt idx="4">
                  <c:v>0.21582279999999998</c:v>
                </c:pt>
                <c:pt idx="5">
                  <c:v>1.68256E-2</c:v>
                </c:pt>
                <c:pt idx="6">
                  <c:v>1.5979199999999999E-2</c:v>
                </c:pt>
                <c:pt idx="7">
                  <c:v>9.4197600000000006E-2</c:v>
                </c:pt>
                <c:pt idx="8">
                  <c:v>3.0792399999999998E-2</c:v>
                </c:pt>
                <c:pt idx="9">
                  <c:v>6.3259599999999999E-2</c:v>
                </c:pt>
                <c:pt idx="10">
                  <c:v>1.5179999999999999E-2</c:v>
                </c:pt>
                <c:pt idx="11">
                  <c:v>3.8891200000000001E-2</c:v>
                </c:pt>
                <c:pt idx="12">
                  <c:v>8.3008000000000005E-3</c:v>
                </c:pt>
                <c:pt idx="13">
                  <c:v>3.1061999999999999E-2</c:v>
                </c:pt>
                <c:pt idx="14">
                  <c:v>7.8423999999999994E-3</c:v>
                </c:pt>
                <c:pt idx="15">
                  <c:v>8.3727999999999997E-3</c:v>
                </c:pt>
                <c:pt idx="16">
                  <c:v>5.0127600000000008E-2</c:v>
                </c:pt>
                <c:pt idx="17">
                  <c:v>0.16373359999999998</c:v>
                </c:pt>
                <c:pt idx="18">
                  <c:v>4.1728399999999999E-2</c:v>
                </c:pt>
                <c:pt idx="19">
                  <c:v>8.1431999999999997E-3</c:v>
                </c:pt>
                <c:pt idx="20">
                  <c:v>2.5185999999999997E-2</c:v>
                </c:pt>
                <c:pt idx="21">
                  <c:v>0.1479056</c:v>
                </c:pt>
                <c:pt idx="22">
                  <c:v>4.8959999999999997E-4</c:v>
                </c:pt>
                <c:pt idx="23">
                  <c:v>1.4924799999999998E-2</c:v>
                </c:pt>
                <c:pt idx="24">
                  <c:v>0.13202079999999999</c:v>
                </c:pt>
                <c:pt idx="25">
                  <c:v>8.3692000000000003E-3</c:v>
                </c:pt>
                <c:pt idx="26">
                  <c:v>0.1236516</c:v>
                </c:pt>
                <c:pt idx="27">
                  <c:v>0.10755319999999999</c:v>
                </c:pt>
                <c:pt idx="28">
                  <c:v>2.3604800000000002E-2</c:v>
                </c:pt>
                <c:pt idx="29">
                  <c:v>7.5738399999999997E-2</c:v>
                </c:pt>
                <c:pt idx="30">
                  <c:v>7.6223999999999997E-3</c:v>
                </c:pt>
                <c:pt idx="31">
                  <c:v>1.5982400000000001E-2</c:v>
                </c:pt>
                <c:pt idx="32">
                  <c:v>4.8750399999999999E-2</c:v>
                </c:pt>
                <c:pt idx="33">
                  <c:v>2.3948400000000002E-2</c:v>
                </c:pt>
                <c:pt idx="34">
                  <c:v>1.5982400000000001E-2</c:v>
                </c:pt>
                <c:pt idx="35">
                  <c:v>8.0479999999999996E-3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F-429B-9846-376E453C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03696"/>
        <c:axId val="678502032"/>
      </c:lineChart>
      <c:catAx>
        <c:axId val="6785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02032"/>
        <c:crosses val="autoZero"/>
        <c:auto val="1"/>
        <c:lblAlgn val="ctr"/>
        <c:lblOffset val="100"/>
        <c:noMultiLvlLbl val="0"/>
      </c:catAx>
      <c:valAx>
        <c:axId val="6785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_rels/drawing4.xml.rels><?xml version="1.0" encoding="UTF-8"?><Relationships xmlns="http://schemas.openxmlformats.org/package/2006/relationships"><Relationship Target="../charts/chart5.xml" Type="http://schemas.openxmlformats.org/officeDocument/2006/relationships/chart" Id="rId3"/><Relationship Target="../charts/chart4.xml" Type="http://schemas.openxmlformats.org/officeDocument/2006/relationships/chart" Id="rId2"/><Relationship Target="../charts/chart3.xml" Type="http://schemas.openxmlformats.org/officeDocument/2006/relationships/chart" Id="rId1"/><Relationship Target="../charts/chart6.xml" Type="http://schemas.openxmlformats.org/officeDocument/2006/relationships/chart" Id="rId4"/></Relationships>
</file>

<file path=xl/drawings/_rels/drawing6.xml.rels><?xml version="1.0" encoding="UTF-8"?><Relationships xmlns="http://schemas.openxmlformats.org/package/2006/relationships"><Relationship Target="../charts/chart9.xml" Type="http://schemas.openxmlformats.org/officeDocument/2006/relationships/chart" Id="rId3"/><Relationship Target="../charts/chart8.xml" Type="http://schemas.openxmlformats.org/officeDocument/2006/relationships/chart" Id="rId2"/><Relationship Target="../charts/chart7.xml" Type="http://schemas.openxmlformats.org/officeDocument/2006/relationships/chart" Id="rId1"/><Relationship Target="../charts/chart10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14</xdr:col>
      <xdr:colOff>653142</xdr:colOff>
      <xdr:row>3</xdr:row>
      <xdr:rowOff>97970</xdr:rowOff>
    </xdr:from>
    <xdr:to>
      <xdr:col>20</xdr:col>
      <xdr:colOff>653142</xdr:colOff>
      <xdr:row>17</xdr:row>
      <xdr:rowOff>174170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625928</xdr:colOff>
      <xdr:row>3</xdr:row>
      <xdr:rowOff>97971</xdr:rowOff>
    </xdr:from>
    <xdr:to>
      <xdr:col>26</xdr:col>
      <xdr:colOff>625928</xdr:colOff>
      <xdr:row>17</xdr:row>
      <xdr:rowOff>174171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</cdr:x>
      <cdr:y>0.17262</cdr:y>
    </cdr:from>
    <cdr:to>
      <cdr:x>0.93155</cdr:x>
      <cdr:y>0.89187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571501" y="473529"/>
          <a:ext cx="3687535" cy="19730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0.125</cdr:x>
      <cdr:y>0.17758</cdr:y>
    </cdr:from>
    <cdr:to>
      <cdr:x>0.92262</cdr:x>
      <cdr:y>0.89187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571500" y="487137"/>
          <a:ext cx="3646714" cy="19594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12</xdr:col>
      <xdr:colOff>164303</xdr:colOff>
      <xdr:row>16</xdr:row>
      <xdr:rowOff>101974</xdr:rowOff>
    </xdr:from>
    <xdr:to>
      <xdr:col>18</xdr:col>
      <xdr:colOff>164303</xdr:colOff>
      <xdr:row>30</xdr:row>
      <xdr:rowOff>178174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1CFF78AA-B8EE-4BF2-B6A8-ADFA7A811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164886</xdr:colOff>
      <xdr:row>17</xdr:row>
      <xdr:rowOff>21932</xdr:rowOff>
    </xdr:from>
    <xdr:to>
      <xdr:col>24</xdr:col>
      <xdr:colOff>156081</xdr:colOff>
      <xdr:row>31</xdr:row>
      <xdr:rowOff>98132</xdr:rowOff>
    </xdr:to>
    <xdr:graphicFrame macro="">
      <xdr:nvGraphicFramePr>
        <xdr:cNvPr id="5" name="Gráfico 4">
          <a:extLst>
            <a:ext xmlns:a16="http://schemas.microsoft.com/office/drawing/2014/main" uri="{FF2B5EF4-FFF2-40B4-BE49-F238E27FC236}">
              <a16:creationId xmlns:a16="http://schemas.microsoft.com/office/drawing/2014/main" id="{B0C1925A-3C6E-44D0-B512-E2ECB77F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100852</xdr:colOff>
      <xdr:row>2</xdr:row>
      <xdr:rowOff>62754</xdr:rowOff>
    </xdr:from>
    <xdr:to>
      <xdr:col>18</xdr:col>
      <xdr:colOff>100852</xdr:colOff>
      <xdr:row>16</xdr:row>
      <xdr:rowOff>138954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123264</xdr:colOff>
      <xdr:row>2</xdr:row>
      <xdr:rowOff>56640</xdr:rowOff>
    </xdr:from>
    <xdr:to>
      <xdr:col>24</xdr:col>
      <xdr:colOff>123264</xdr:colOff>
      <xdr:row>16</xdr:row>
      <xdr:rowOff>132840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425823</xdr:colOff>
      <xdr:row>4</xdr:row>
      <xdr:rowOff>128358</xdr:rowOff>
    </xdr:from>
    <xdr:to>
      <xdr:col>23</xdr:col>
      <xdr:colOff>571500</xdr:colOff>
      <xdr:row>15</xdr:row>
      <xdr:rowOff>173182</xdr:rowOff>
    </xdr:to>
    <xdr:cxnSp macro="">
      <xdr:nvCxnSpPr>
        <xdr:cNvPr id="4" name="Conector recto 3"/>
        <xdr:cNvCxnSpPr/>
      </xdr:nvCxnSpPr>
      <xdr:spPr>
        <a:xfrm flipH="true">
          <a:off x="14540141" y="890358"/>
          <a:ext cx="3955677" cy="21403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0.10539</cdr:x>
      <cdr:y>0.1732</cdr:y>
    </cdr:from>
    <cdr:to>
      <cdr:x>0.93137</cdr:x>
      <cdr:y>0.89216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481854" y="475128"/>
          <a:ext cx="3776382" cy="19722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11</xdr:col>
      <xdr:colOff>217714</xdr:colOff>
      <xdr:row>0</xdr:row>
      <xdr:rowOff>152400</xdr:rowOff>
    </xdr:from>
    <xdr:to>
      <xdr:col>17</xdr:col>
      <xdr:colOff>217714</xdr:colOff>
      <xdr:row>15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217712</xdr:colOff>
      <xdr:row>16</xdr:row>
      <xdr:rowOff>0</xdr:rowOff>
    </xdr:from>
    <xdr:to>
      <xdr:col>17</xdr:col>
      <xdr:colOff>285749</xdr:colOff>
      <xdr:row>30</xdr:row>
      <xdr:rowOff>149679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176892</xdr:colOff>
      <xdr:row>31</xdr:row>
      <xdr:rowOff>138791</xdr:rowOff>
    </xdr:from>
    <xdr:to>
      <xdr:col>17</xdr:col>
      <xdr:colOff>244927</xdr:colOff>
      <xdr:row>46</xdr:row>
      <xdr:rowOff>81642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207819</xdr:colOff>
      <xdr:row>0</xdr:row>
      <xdr:rowOff>152400</xdr:rowOff>
    </xdr:from>
    <xdr:to>
      <xdr:col>22</xdr:col>
      <xdr:colOff>692728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0.1131</cdr:x>
      <cdr:y>0.16766</cdr:y>
    </cdr:from>
    <cdr:to>
      <cdr:x>0.94048</cdr:x>
      <cdr:y>0.89186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517071" y="459921"/>
          <a:ext cx="3782786" cy="198664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0.10202</cdr:x>
      <cdr:y>0.15741</cdr:y>
    </cdr:from>
    <cdr:to>
      <cdr:x>0.9294</cdr:x>
      <cdr:y>0.88161</cdr:y>
    </cdr:to>
    <cdr:cxnSp macro="">
      <cdr:nvCxnSpPr>
        <cdr:cNvPr id="2" name="Conector recto 1"/>
        <cdr:cNvCxnSpPr/>
      </cdr:nvCxnSpPr>
      <cdr:spPr>
        <a:xfrm xmlns:a="http://schemas.openxmlformats.org/drawingml/2006/main" flipV="1">
          <a:off x="466436" y="431800"/>
          <a:ext cx="3782782" cy="1986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2"/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drawings/drawing6.xml" Type="http://schemas.openxmlformats.org/officeDocument/2006/relationships/drawing" Id="rId2"/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A2"/>
    </sheetView>
  </sheetViews>
  <sheetFormatPr baseColWidth="10" defaultRowHeight="15" x14ac:dyDescent="0.25"/>
  <sheetData>
    <row r="1" x14ac:dyDescent="0.25">
      <c r="A1" s="1" t="s">
        <v>5</v>
      </c>
      <c r="B1" s="1" t="s">
        <v>0</v>
      </c>
      <c r="C1" s="1" t="s">
        <v>1</v>
      </c>
      <c r="D1" s="1" t="s">
        <v>119</v>
      </c>
      <c r="E1" s="1" t="s">
        <v>136</v>
      </c>
    </row>
    <row r="2" x14ac:dyDescent="0.25">
      <c r="A2" s="17">
        <v>37</v>
      </c>
      <c r="B2" s="17">
        <v>37</v>
      </c>
      <c r="C2" s="17">
        <v>36</v>
      </c>
      <c r="D2" s="30">
        <v>1</v>
      </c>
      <c r="E2" s="36">
        <v>24</v>
      </c>
    </row>
    <row r="4" x14ac:dyDescent="0.25">
      <c r="A4" t="s">
        <v>5</v>
      </c>
      <c r="B4" t="s">
        <v>2</v>
      </c>
    </row>
    <row r="5" x14ac:dyDescent="0.25">
      <c r="A5" t="s">
        <v>0</v>
      </c>
      <c r="B5" t="s">
        <v>3</v>
      </c>
    </row>
    <row r="6" x14ac:dyDescent="0.25">
      <c r="A6" t="s">
        <v>1</v>
      </c>
      <c r="B6" t="s">
        <v>4</v>
      </c>
    </row>
    <row r="7" x14ac:dyDescent="0.25">
      <c r="A7" t="s">
        <v>119</v>
      </c>
      <c r="B7" s="37" t="s">
        <v>15</v>
      </c>
      <c r="C7" s="37"/>
    </row>
  </sheetData>
  <mergeCells count="1"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F1" sqref="F1:F1048576"/>
    </sheetView>
  </sheetViews>
  <sheetFormatPr baseColWidth="10" defaultRowHeight="15" x14ac:dyDescent="0.25"/>
  <cols>
    <col min="1" max="1" width="11.42578125" style="2"/>
    <col min="7" max="7" width="11.140625" style="28" customWidth="true"/>
    <col min="8" max="8" width="9.5703125" customWidth="true"/>
    <col min="9" max="9" width="13" customWidth="true"/>
    <col min="10" max="10" width="7.85546875" customWidth="true"/>
    <col min="11" max="11" width="6.7109375" customWidth="true"/>
    <col min="14" max="14" width="14.140625" style="28" customWidth="true"/>
    <col min="15" max="15" width="11.5703125" style="28" customWidth="true"/>
  </cols>
  <sheetData>
    <row r="1" x14ac:dyDescent="0.25">
      <c r="A1" s="12" t="s">
        <v>9</v>
      </c>
      <c r="B1" s="12" t="s">
        <v>14</v>
      </c>
      <c r="C1" s="12" t="s">
        <v>10</v>
      </c>
      <c r="D1" s="12" t="s">
        <v>11</v>
      </c>
      <c r="E1" s="7" t="s">
        <v>12</v>
      </c>
      <c r="F1" s="6" t="s">
        <v>13</v>
      </c>
      <c r="G1" s="29" t="s">
        <v>118</v>
      </c>
      <c r="H1" s="3"/>
      <c r="I1" s="3"/>
      <c r="J1" s="3"/>
      <c r="K1" s="3"/>
      <c r="L1" s="12" t="s">
        <v>101</v>
      </c>
      <c r="M1" s="12" t="s">
        <v>102</v>
      </c>
      <c r="N1" s="4" t="s">
        <v>114</v>
      </c>
      <c r="O1" s="4" t="s">
        <v>115</v>
      </c>
    </row>
    <row r="2" x14ac:dyDescent="0.25">
      <c r="A2" s="12">
        <v>1</v>
      </c>
      <c r="B2" s="12" t="s">
        <v>18</v>
      </c>
      <c r="C2" s="12">
        <v>1</v>
      </c>
      <c r="D2" s="12">
        <v>2</v>
      </c>
      <c r="E2" s="25">
        <v>8.6372677951388893E-3</v>
      </c>
      <c r="F2" s="25">
        <v>8.8718098958333342E-3</v>
      </c>
      <c r="G2" s="25">
        <v>2.3212252102715101</v>
      </c>
      <c r="H2" s="3"/>
      <c r="I2" s="3" t="s">
        <v>28</v>
      </c>
      <c r="J2" s="3">
        <v>2.5</v>
      </c>
      <c r="K2" s="3"/>
      <c r="L2" s="12">
        <v>799</v>
      </c>
      <c r="M2" s="12">
        <v>701</v>
      </c>
      <c r="N2" s="4">
        <v>721</v>
      </c>
      <c r="O2" s="4">
        <f>IF(N2=721,698,IF(N2=722,483,IF(N2=723,230,IF(N2=724,156))))</f>
        <v>698</v>
      </c>
    </row>
    <row r="3" x14ac:dyDescent="0.25">
      <c r="A3" s="12">
        <v>2</v>
      </c>
      <c r="B3" s="12" t="s">
        <v>19</v>
      </c>
      <c r="C3" s="12">
        <v>2</v>
      </c>
      <c r="D3" s="12">
        <v>3</v>
      </c>
      <c r="E3" s="25">
        <v>6.2462825520833336E-3</v>
      </c>
      <c r="F3" s="25">
        <v>6.4992252604166674E-3</v>
      </c>
      <c r="G3" s="25">
        <v>1.6062346369070737</v>
      </c>
      <c r="H3" s="3"/>
      <c r="I3" s="3" t="s">
        <v>116</v>
      </c>
      <c r="J3" s="3">
        <v>4.8</v>
      </c>
      <c r="K3" s="3"/>
      <c r="L3" s="12">
        <v>701</v>
      </c>
      <c r="M3" s="12">
        <v>702</v>
      </c>
      <c r="N3" s="4">
        <v>722</v>
      </c>
      <c r="O3" s="4">
        <f t="shared" ref="O3:O37" si="0">IF(N3=721,698,IF(N3=722,483,IF(N3=723,230,IF(N3=724,156))))</f>
        <v>483</v>
      </c>
    </row>
    <row r="4" x14ac:dyDescent="0.25">
      <c r="A4" s="12">
        <v>3</v>
      </c>
      <c r="B4" s="12" t="s">
        <v>20</v>
      </c>
      <c r="C4" s="12">
        <v>3</v>
      </c>
      <c r="D4" s="12">
        <v>4</v>
      </c>
      <c r="E4" s="25">
        <v>1.3052777777777778E-2</v>
      </c>
      <c r="F4" s="25">
        <v>4.1971733940972221E-3</v>
      </c>
      <c r="G4" s="25">
        <v>0.51878385788303005</v>
      </c>
      <c r="H4" s="3"/>
      <c r="I4" s="3" t="s">
        <v>117</v>
      </c>
      <c r="J4" s="3">
        <f>J2/(SQRT(3)*J3)</f>
        <v>0.30070326520293011</v>
      </c>
      <c r="K4" s="3"/>
      <c r="L4" s="12">
        <v>702</v>
      </c>
      <c r="M4" s="12">
        <v>705</v>
      </c>
      <c r="N4" s="4">
        <v>724</v>
      </c>
      <c r="O4" s="4">
        <f t="shared" si="0"/>
        <v>156</v>
      </c>
    </row>
    <row r="5" x14ac:dyDescent="0.25">
      <c r="A5" s="12">
        <v>4</v>
      </c>
      <c r="B5" s="12" t="s">
        <v>68</v>
      </c>
      <c r="C5" s="12">
        <v>3</v>
      </c>
      <c r="D5" s="12">
        <v>7</v>
      </c>
      <c r="E5" s="25">
        <v>6.0579003906250008E-3</v>
      </c>
      <c r="F5" s="25">
        <v>3.4543999565972228E-3</v>
      </c>
      <c r="G5" s="25">
        <v>0.76487363662241603</v>
      </c>
      <c r="H5" s="3"/>
      <c r="I5" s="3"/>
      <c r="J5" s="3"/>
      <c r="K5" s="3"/>
      <c r="L5" s="12">
        <v>702</v>
      </c>
      <c r="M5" s="12">
        <v>713</v>
      </c>
      <c r="N5" s="4">
        <v>723</v>
      </c>
      <c r="O5" s="4">
        <f t="shared" si="0"/>
        <v>230</v>
      </c>
    </row>
    <row r="6" x14ac:dyDescent="0.25">
      <c r="A6" s="12">
        <v>5</v>
      </c>
      <c r="B6" s="12" t="s">
        <v>69</v>
      </c>
      <c r="C6" s="12">
        <v>3</v>
      </c>
      <c r="D6" s="12">
        <v>17</v>
      </c>
      <c r="E6" s="25">
        <v>8.5886393229166677E-3</v>
      </c>
      <c r="F6" s="25">
        <v>8.9364344618055574E-3</v>
      </c>
      <c r="G6" s="25">
        <v>1.6062346369070737</v>
      </c>
      <c r="H6" s="3"/>
      <c r="I6" s="3"/>
      <c r="J6" s="3"/>
      <c r="K6" s="3"/>
      <c r="L6" s="12">
        <v>702</v>
      </c>
      <c r="M6" s="12">
        <v>703</v>
      </c>
      <c r="N6" s="4">
        <v>722</v>
      </c>
      <c r="O6" s="4">
        <f t="shared" si="0"/>
        <v>483</v>
      </c>
    </row>
    <row r="7" x14ac:dyDescent="0.25">
      <c r="A7" s="12">
        <v>6</v>
      </c>
      <c r="B7" s="12" t="s">
        <v>70</v>
      </c>
      <c r="C7" s="12">
        <v>4</v>
      </c>
      <c r="D7" s="12">
        <v>5</v>
      </c>
      <c r="E7" s="25">
        <v>1.0442222222222224E-2</v>
      </c>
      <c r="F7" s="25">
        <v>3.3577387152777783E-3</v>
      </c>
      <c r="G7" s="25">
        <v>0.51878385788303005</v>
      </c>
      <c r="H7" s="3"/>
      <c r="I7" s="3"/>
      <c r="J7" s="3"/>
      <c r="K7" s="3"/>
      <c r="L7" s="12">
        <v>705</v>
      </c>
      <c r="M7" s="12">
        <v>742</v>
      </c>
      <c r="N7" s="4">
        <v>724</v>
      </c>
      <c r="O7" s="4">
        <f t="shared" si="0"/>
        <v>156</v>
      </c>
    </row>
    <row r="8" x14ac:dyDescent="0.25">
      <c r="A8" s="12">
        <v>7</v>
      </c>
      <c r="B8" s="12" t="s">
        <v>71</v>
      </c>
      <c r="C8" s="12">
        <v>4</v>
      </c>
      <c r="D8" s="12">
        <v>6</v>
      </c>
      <c r="E8" s="25">
        <v>7.8316666666666673E-3</v>
      </c>
      <c r="F8" s="25">
        <v>2.5183040364583336E-3</v>
      </c>
      <c r="G8" s="25">
        <v>0.51878385788303005</v>
      </c>
      <c r="H8" s="3"/>
      <c r="I8" s="3"/>
      <c r="J8" s="3"/>
      <c r="K8" s="3"/>
      <c r="L8" s="12">
        <v>705</v>
      </c>
      <c r="M8" s="12">
        <v>712</v>
      </c>
      <c r="N8" s="4">
        <v>724</v>
      </c>
      <c r="O8" s="4">
        <f t="shared" si="0"/>
        <v>156</v>
      </c>
    </row>
    <row r="9" x14ac:dyDescent="0.25">
      <c r="A9" s="12">
        <v>8</v>
      </c>
      <c r="B9" s="12" t="s">
        <v>72</v>
      </c>
      <c r="C9" s="12">
        <v>7</v>
      </c>
      <c r="D9" s="12">
        <v>8</v>
      </c>
      <c r="E9" s="25">
        <v>8.7503005642361117E-3</v>
      </c>
      <c r="F9" s="25">
        <v>4.9896896701388891E-3</v>
      </c>
      <c r="G9" s="25">
        <v>0.76487363662241603</v>
      </c>
      <c r="H9" s="3"/>
      <c r="I9" s="3"/>
      <c r="J9" s="3"/>
      <c r="K9" s="3"/>
      <c r="L9" s="12">
        <v>713</v>
      </c>
      <c r="M9" s="12">
        <v>704</v>
      </c>
      <c r="N9" s="4">
        <v>723</v>
      </c>
      <c r="O9" s="4">
        <f t="shared" si="0"/>
        <v>230</v>
      </c>
    </row>
    <row r="10" x14ac:dyDescent="0.25">
      <c r="A10" s="12">
        <v>9</v>
      </c>
      <c r="B10" s="12" t="s">
        <v>73</v>
      </c>
      <c r="C10" s="12">
        <v>8</v>
      </c>
      <c r="D10" s="12">
        <v>9</v>
      </c>
      <c r="E10" s="25">
        <v>2.6105555555555561E-3</v>
      </c>
      <c r="F10" s="25">
        <v>8.3943467881944457E-4</v>
      </c>
      <c r="G10" s="25">
        <v>0.51878385788303005</v>
      </c>
      <c r="H10" s="3"/>
      <c r="I10" s="3"/>
      <c r="J10" s="3"/>
      <c r="K10" s="3"/>
      <c r="L10" s="12">
        <v>704</v>
      </c>
      <c r="M10" s="12">
        <v>714</v>
      </c>
      <c r="N10" s="4">
        <v>724</v>
      </c>
      <c r="O10" s="4">
        <f t="shared" si="0"/>
        <v>156</v>
      </c>
    </row>
    <row r="11" x14ac:dyDescent="0.25">
      <c r="A11" s="12">
        <v>10</v>
      </c>
      <c r="B11" s="12" t="s">
        <v>74</v>
      </c>
      <c r="C11" s="12">
        <v>8</v>
      </c>
      <c r="D11" s="12">
        <v>11</v>
      </c>
      <c r="E11" s="25">
        <v>1.3462000868055556E-2</v>
      </c>
      <c r="F11" s="25">
        <v>7.6764442274305563E-3</v>
      </c>
      <c r="G11" s="25">
        <v>0.76487363662241603</v>
      </c>
      <c r="H11" s="3"/>
      <c r="I11" s="3"/>
      <c r="J11" s="3"/>
      <c r="K11" s="3"/>
      <c r="L11" s="12">
        <v>704</v>
      </c>
      <c r="M11" s="12">
        <v>720</v>
      </c>
      <c r="N11" s="4">
        <v>723</v>
      </c>
      <c r="O11" s="4">
        <f t="shared" si="0"/>
        <v>230</v>
      </c>
    </row>
    <row r="12" x14ac:dyDescent="0.25">
      <c r="A12" s="12">
        <v>11</v>
      </c>
      <c r="B12" s="12" t="s">
        <v>75</v>
      </c>
      <c r="C12" s="12">
        <v>9</v>
      </c>
      <c r="D12" s="12">
        <v>10</v>
      </c>
      <c r="E12" s="25">
        <v>1.6968608940972223E-2</v>
      </c>
      <c r="F12" s="25">
        <v>5.4563259548611109E-3</v>
      </c>
      <c r="G12" s="25">
        <v>0.51878385788303005</v>
      </c>
      <c r="H12" s="3"/>
      <c r="I12" s="3"/>
      <c r="J12" s="3"/>
      <c r="K12" s="3"/>
      <c r="L12" s="12">
        <v>714</v>
      </c>
      <c r="M12" s="12">
        <v>718</v>
      </c>
      <c r="N12" s="4">
        <v>724</v>
      </c>
      <c r="O12" s="4">
        <f t="shared" si="0"/>
        <v>156</v>
      </c>
    </row>
    <row r="13" x14ac:dyDescent="0.25">
      <c r="A13" s="12">
        <v>12</v>
      </c>
      <c r="B13" s="12" t="s">
        <v>76</v>
      </c>
      <c r="C13" s="12">
        <v>11</v>
      </c>
      <c r="D13" s="12">
        <v>12</v>
      </c>
      <c r="E13" s="25">
        <v>3.0021386718750005E-2</v>
      </c>
      <c r="F13" s="25">
        <v>9.6534993489583339E-3</v>
      </c>
      <c r="G13" s="25">
        <v>0.51878385788303005</v>
      </c>
      <c r="H13" s="3"/>
      <c r="I13" s="3"/>
      <c r="J13" s="3"/>
      <c r="K13" s="3"/>
      <c r="L13" s="12">
        <v>720</v>
      </c>
      <c r="M13" s="12">
        <v>707</v>
      </c>
      <c r="N13" s="4">
        <v>724</v>
      </c>
      <c r="O13" s="4">
        <f t="shared" si="0"/>
        <v>156</v>
      </c>
    </row>
    <row r="14" x14ac:dyDescent="0.25">
      <c r="A14" s="12">
        <v>13</v>
      </c>
      <c r="B14" s="12" t="s">
        <v>77</v>
      </c>
      <c r="C14" s="12">
        <v>11</v>
      </c>
      <c r="D14" s="12">
        <v>15</v>
      </c>
      <c r="E14" s="25">
        <v>1.0096499565972222E-2</v>
      </c>
      <c r="F14" s="25">
        <v>5.7573339843749998E-3</v>
      </c>
      <c r="G14" s="25">
        <v>0.76487363662241603</v>
      </c>
      <c r="H14" s="3"/>
      <c r="I14" s="3"/>
      <c r="J14" s="3"/>
      <c r="K14" s="3"/>
      <c r="L14" s="12">
        <v>720</v>
      </c>
      <c r="M14" s="12">
        <v>706</v>
      </c>
      <c r="N14" s="4">
        <v>723</v>
      </c>
      <c r="O14" s="4">
        <f t="shared" si="0"/>
        <v>230</v>
      </c>
    </row>
    <row r="15" x14ac:dyDescent="0.25">
      <c r="A15" s="12">
        <v>14</v>
      </c>
      <c r="B15" s="12" t="s">
        <v>78</v>
      </c>
      <c r="C15" s="12">
        <v>12</v>
      </c>
      <c r="D15" s="12">
        <v>13</v>
      </c>
      <c r="E15" s="25">
        <v>3.9158333333333337E-3</v>
      </c>
      <c r="F15" s="25">
        <v>1.2591525607638888E-3</v>
      </c>
      <c r="G15" s="25">
        <v>0.51878385788303005</v>
      </c>
      <c r="H15" s="3"/>
      <c r="I15" s="3"/>
      <c r="J15" s="3"/>
      <c r="K15" s="3"/>
      <c r="L15" s="12">
        <v>707</v>
      </c>
      <c r="M15" s="12">
        <v>722</v>
      </c>
      <c r="N15" s="4">
        <v>724</v>
      </c>
      <c r="O15" s="4">
        <f t="shared" si="0"/>
        <v>156</v>
      </c>
    </row>
    <row r="16" x14ac:dyDescent="0.25">
      <c r="A16" s="12">
        <v>15</v>
      </c>
      <c r="B16" s="12" t="s">
        <v>79</v>
      </c>
      <c r="C16" s="12">
        <v>12</v>
      </c>
      <c r="D16" s="12">
        <v>14</v>
      </c>
      <c r="E16" s="25">
        <v>2.4800282118055558E-2</v>
      </c>
      <c r="F16" s="25">
        <v>7.9746299913194454E-3</v>
      </c>
      <c r="G16" s="25">
        <v>0.51878385788303005</v>
      </c>
      <c r="H16" s="3"/>
      <c r="I16" s="3"/>
      <c r="J16" s="3"/>
      <c r="K16" s="3"/>
      <c r="L16" s="12">
        <v>707</v>
      </c>
      <c r="M16" s="12">
        <v>724</v>
      </c>
      <c r="N16" s="4">
        <v>724</v>
      </c>
      <c r="O16" s="4">
        <f t="shared" si="0"/>
        <v>156</v>
      </c>
    </row>
    <row r="17" x14ac:dyDescent="0.25">
      <c r="A17" s="12">
        <v>16</v>
      </c>
      <c r="B17" s="12" t="s">
        <v>80</v>
      </c>
      <c r="C17" s="12">
        <v>15</v>
      </c>
      <c r="D17" s="12">
        <v>16</v>
      </c>
      <c r="E17" s="25">
        <v>9.1369444444444458E-3</v>
      </c>
      <c r="F17" s="25">
        <v>2.9380219184027782E-3</v>
      </c>
      <c r="G17" s="25">
        <v>0.51878385788303005</v>
      </c>
      <c r="H17" s="3"/>
      <c r="I17" s="3"/>
      <c r="J17" s="3"/>
      <c r="K17" s="3"/>
      <c r="L17" s="12">
        <v>706</v>
      </c>
      <c r="M17" s="12">
        <v>725</v>
      </c>
      <c r="N17" s="4">
        <v>724</v>
      </c>
      <c r="O17" s="4">
        <f t="shared" si="0"/>
        <v>156</v>
      </c>
    </row>
    <row r="18" x14ac:dyDescent="0.25">
      <c r="A18" s="12">
        <v>17</v>
      </c>
      <c r="B18" s="12" t="s">
        <v>81</v>
      </c>
      <c r="C18" s="12">
        <v>17</v>
      </c>
      <c r="D18" s="12">
        <v>18</v>
      </c>
      <c r="E18" s="25">
        <v>7.8316666666666673E-3</v>
      </c>
      <c r="F18" s="25">
        <v>2.5183040364583336E-3</v>
      </c>
      <c r="G18" s="25">
        <v>0.51878385788303005</v>
      </c>
      <c r="H18" s="3"/>
      <c r="I18" s="3"/>
      <c r="J18" s="3"/>
      <c r="K18" s="3"/>
      <c r="L18" s="12">
        <v>703</v>
      </c>
      <c r="M18" s="12">
        <v>727</v>
      </c>
      <c r="N18" s="4">
        <v>724</v>
      </c>
      <c r="O18" s="4">
        <f t="shared" si="0"/>
        <v>156</v>
      </c>
    </row>
    <row r="19" x14ac:dyDescent="0.25">
      <c r="A19" s="12">
        <v>18</v>
      </c>
      <c r="B19" s="12" t="s">
        <v>82</v>
      </c>
      <c r="C19" s="12">
        <v>17</v>
      </c>
      <c r="D19" s="12">
        <v>22</v>
      </c>
      <c r="E19" s="25">
        <v>1.0096499565972222E-2</v>
      </c>
      <c r="F19" s="25">
        <v>5.7573339843749998E-3</v>
      </c>
      <c r="G19" s="25">
        <v>0.76487363662241603</v>
      </c>
      <c r="H19" s="3"/>
      <c r="I19" s="3"/>
      <c r="J19" s="3"/>
      <c r="K19" s="3"/>
      <c r="L19" s="12">
        <v>703</v>
      </c>
      <c r="M19" s="12">
        <v>730</v>
      </c>
      <c r="N19" s="4">
        <v>723</v>
      </c>
      <c r="O19" s="4">
        <f t="shared" si="0"/>
        <v>230</v>
      </c>
    </row>
    <row r="20" x14ac:dyDescent="0.25">
      <c r="A20" s="12">
        <v>19</v>
      </c>
      <c r="B20" s="12" t="s">
        <v>83</v>
      </c>
      <c r="C20" s="12">
        <v>18</v>
      </c>
      <c r="D20" s="12">
        <v>19</v>
      </c>
      <c r="E20" s="25">
        <v>4.7117003038194445E-3</v>
      </c>
      <c r="F20" s="25">
        <v>2.6867556423611112E-3</v>
      </c>
      <c r="G20" s="25">
        <v>0.76487363662241603</v>
      </c>
      <c r="H20" s="3"/>
      <c r="I20" s="3"/>
      <c r="J20" s="3"/>
      <c r="K20" s="3"/>
      <c r="L20" s="12">
        <v>727</v>
      </c>
      <c r="M20" s="12">
        <v>744</v>
      </c>
      <c r="N20" s="4">
        <v>723</v>
      </c>
      <c r="O20" s="4">
        <f t="shared" si="0"/>
        <v>230</v>
      </c>
    </row>
    <row r="21" x14ac:dyDescent="0.25">
      <c r="A21" s="12">
        <v>20</v>
      </c>
      <c r="B21" s="12" t="s">
        <v>84</v>
      </c>
      <c r="C21" s="12">
        <v>19</v>
      </c>
      <c r="D21" s="12">
        <v>20</v>
      </c>
      <c r="E21" s="25">
        <v>9.1369444444444458E-3</v>
      </c>
      <c r="F21" s="25">
        <v>2.9380219184027782E-3</v>
      </c>
      <c r="G21" s="25">
        <v>0.51878385788303005</v>
      </c>
      <c r="H21" s="3"/>
      <c r="I21" s="3"/>
      <c r="J21" s="3"/>
      <c r="K21" s="3"/>
      <c r="L21" s="12">
        <v>744</v>
      </c>
      <c r="M21" s="12">
        <v>729</v>
      </c>
      <c r="N21" s="4">
        <v>724</v>
      </c>
      <c r="O21" s="4">
        <f t="shared" si="0"/>
        <v>156</v>
      </c>
    </row>
    <row r="22" x14ac:dyDescent="0.25">
      <c r="A22" s="12">
        <v>21</v>
      </c>
      <c r="B22" s="12" t="s">
        <v>85</v>
      </c>
      <c r="C22" s="12">
        <v>19</v>
      </c>
      <c r="D22" s="12">
        <v>21</v>
      </c>
      <c r="E22" s="25">
        <v>6.5263888888888889E-3</v>
      </c>
      <c r="F22" s="25">
        <v>2.098586154513889E-3</v>
      </c>
      <c r="G22" s="25">
        <v>0.51878385788303005</v>
      </c>
      <c r="H22" s="3"/>
      <c r="I22" s="3"/>
      <c r="J22" s="3"/>
      <c r="K22" s="3"/>
      <c r="L22" s="12">
        <v>744</v>
      </c>
      <c r="M22" s="12">
        <v>728</v>
      </c>
      <c r="N22" s="4">
        <v>724</v>
      </c>
      <c r="O22" s="4">
        <f t="shared" si="0"/>
        <v>156</v>
      </c>
    </row>
    <row r="23" x14ac:dyDescent="0.25">
      <c r="A23" s="12">
        <v>22</v>
      </c>
      <c r="B23" s="12" t="s">
        <v>86</v>
      </c>
      <c r="C23" s="12">
        <v>22</v>
      </c>
      <c r="D23" s="12">
        <v>23</v>
      </c>
      <c r="E23" s="25">
        <v>3.3655002170138891E-3</v>
      </c>
      <c r="F23" s="25">
        <v>1.9191113281250001E-3</v>
      </c>
      <c r="G23" s="25">
        <v>0.76487363662241603</v>
      </c>
      <c r="H23" s="3"/>
      <c r="I23" s="3"/>
      <c r="J23" s="3"/>
      <c r="K23" s="3"/>
      <c r="L23" s="12">
        <v>730</v>
      </c>
      <c r="M23" s="12">
        <v>709</v>
      </c>
      <c r="N23" s="4">
        <v>723</v>
      </c>
      <c r="O23" s="4">
        <f t="shared" si="0"/>
        <v>230</v>
      </c>
    </row>
    <row r="24" x14ac:dyDescent="0.25">
      <c r="A24" s="12">
        <v>23</v>
      </c>
      <c r="B24" s="12" t="s">
        <v>87</v>
      </c>
      <c r="C24" s="12">
        <v>23</v>
      </c>
      <c r="D24" s="12">
        <v>24</v>
      </c>
      <c r="E24" s="25">
        <v>0.20736000000000002</v>
      </c>
      <c r="F24" s="25">
        <v>4.1702399999999997</v>
      </c>
      <c r="G24" s="25">
        <v>0.23278762853725707</v>
      </c>
      <c r="H24" s="3"/>
      <c r="I24" s="3"/>
      <c r="J24" s="3"/>
      <c r="K24" s="3"/>
      <c r="L24" s="12">
        <v>709</v>
      </c>
      <c r="M24" s="12">
        <v>775</v>
      </c>
      <c r="N24" s="4" t="s">
        <v>104</v>
      </c>
      <c r="O24" s="4">
        <v>70</v>
      </c>
    </row>
    <row r="25" x14ac:dyDescent="0.25">
      <c r="A25" s="12">
        <v>24</v>
      </c>
      <c r="B25" s="12" t="s">
        <v>88</v>
      </c>
      <c r="C25" s="12">
        <v>23</v>
      </c>
      <c r="D25" s="12">
        <v>25</v>
      </c>
      <c r="E25" s="25">
        <v>1.0096499565972222E-2</v>
      </c>
      <c r="F25" s="25">
        <v>5.7573339843749998E-3</v>
      </c>
      <c r="G25" s="25">
        <v>0.76487363662241603</v>
      </c>
      <c r="H25" s="3"/>
      <c r="I25" s="3"/>
      <c r="J25" s="3"/>
      <c r="K25" s="3"/>
      <c r="L25" s="12">
        <v>709</v>
      </c>
      <c r="M25" s="12">
        <v>731</v>
      </c>
      <c r="N25" s="4">
        <v>723</v>
      </c>
      <c r="O25" s="4">
        <f t="shared" si="0"/>
        <v>230</v>
      </c>
    </row>
    <row r="26" x14ac:dyDescent="0.25">
      <c r="A26" s="12">
        <v>25</v>
      </c>
      <c r="B26" s="12" t="s">
        <v>89</v>
      </c>
      <c r="C26" s="12">
        <v>23</v>
      </c>
      <c r="D26" s="12">
        <v>26</v>
      </c>
      <c r="E26" s="25">
        <v>5.3848003472222227E-3</v>
      </c>
      <c r="F26" s="25">
        <v>3.070577256944445E-3</v>
      </c>
      <c r="G26" s="25">
        <v>0.76487363662241603</v>
      </c>
      <c r="H26" s="3"/>
      <c r="I26" s="3"/>
      <c r="J26" s="3"/>
      <c r="K26" s="3"/>
      <c r="L26" s="12">
        <v>709</v>
      </c>
      <c r="M26" s="12">
        <v>708</v>
      </c>
      <c r="N26" s="4">
        <v>723</v>
      </c>
      <c r="O26" s="4">
        <f t="shared" si="0"/>
        <v>230</v>
      </c>
    </row>
    <row r="27" x14ac:dyDescent="0.25">
      <c r="A27" s="12">
        <v>26</v>
      </c>
      <c r="B27" s="12" t="s">
        <v>90</v>
      </c>
      <c r="C27" s="12">
        <v>26</v>
      </c>
      <c r="D27" s="12">
        <v>27</v>
      </c>
      <c r="E27" s="25">
        <v>1.0442222222222224E-2</v>
      </c>
      <c r="F27" s="25">
        <v>3.3577387152777783E-3</v>
      </c>
      <c r="G27" s="25">
        <v>0.51878385788303005</v>
      </c>
      <c r="H27" s="3"/>
      <c r="I27" s="3"/>
      <c r="J27" s="3"/>
      <c r="K27" s="3"/>
      <c r="L27" s="12">
        <v>708</v>
      </c>
      <c r="M27" s="12">
        <v>732</v>
      </c>
      <c r="N27" s="4">
        <v>724</v>
      </c>
      <c r="O27" s="4">
        <f t="shared" si="0"/>
        <v>156</v>
      </c>
    </row>
    <row r="28" x14ac:dyDescent="0.25">
      <c r="A28" s="12">
        <v>27</v>
      </c>
      <c r="B28" s="12" t="s">
        <v>91</v>
      </c>
      <c r="C28" s="12">
        <v>26</v>
      </c>
      <c r="D28" s="12">
        <v>28</v>
      </c>
      <c r="E28" s="25">
        <v>5.3848003472222227E-3</v>
      </c>
      <c r="F28" s="25">
        <v>3.070577256944445E-3</v>
      </c>
      <c r="G28" s="25">
        <v>0.76487363662241603</v>
      </c>
      <c r="H28" s="3"/>
      <c r="I28" s="3"/>
      <c r="J28" s="3"/>
      <c r="K28" s="3"/>
      <c r="L28" s="12">
        <v>708</v>
      </c>
      <c r="M28" s="12">
        <v>733</v>
      </c>
      <c r="N28" s="4">
        <v>723</v>
      </c>
      <c r="O28" s="4">
        <f t="shared" si="0"/>
        <v>230</v>
      </c>
    </row>
    <row r="29" x14ac:dyDescent="0.25">
      <c r="A29" s="12">
        <v>28</v>
      </c>
      <c r="B29" s="12" t="s">
        <v>92</v>
      </c>
      <c r="C29" s="12">
        <v>28</v>
      </c>
      <c r="D29" s="12">
        <v>29</v>
      </c>
      <c r="E29" s="25">
        <v>9.423399522569445E-3</v>
      </c>
      <c r="F29" s="25">
        <v>5.3735112847222224E-3</v>
      </c>
      <c r="G29" s="25">
        <v>0.76487363662241603</v>
      </c>
      <c r="H29" s="3"/>
      <c r="I29" s="3"/>
      <c r="J29" s="3"/>
      <c r="K29" s="3"/>
      <c r="L29" s="12">
        <v>733</v>
      </c>
      <c r="M29" s="12">
        <v>734</v>
      </c>
      <c r="N29" s="4">
        <v>723</v>
      </c>
      <c r="O29" s="4">
        <f t="shared" si="0"/>
        <v>230</v>
      </c>
    </row>
    <row r="30" x14ac:dyDescent="0.25">
      <c r="A30" s="12">
        <v>29</v>
      </c>
      <c r="B30" s="12" t="s">
        <v>93</v>
      </c>
      <c r="C30" s="12">
        <v>29</v>
      </c>
      <c r="D30" s="12">
        <v>30</v>
      </c>
      <c r="E30" s="25">
        <v>1.6968608940972223E-2</v>
      </c>
      <c r="F30" s="25">
        <v>5.4563259548611109E-3</v>
      </c>
      <c r="G30" s="25">
        <v>0.51878385788303005</v>
      </c>
      <c r="H30" s="3"/>
      <c r="I30" s="3"/>
      <c r="J30" s="3"/>
      <c r="K30" s="3"/>
      <c r="L30" s="12">
        <v>734</v>
      </c>
      <c r="M30" s="12">
        <v>710</v>
      </c>
      <c r="N30" s="4">
        <v>724</v>
      </c>
      <c r="O30" s="4">
        <f t="shared" si="0"/>
        <v>156</v>
      </c>
    </row>
    <row r="31" x14ac:dyDescent="0.25">
      <c r="A31" s="12">
        <v>30</v>
      </c>
      <c r="B31" s="12" t="s">
        <v>94</v>
      </c>
      <c r="C31" s="12">
        <v>29</v>
      </c>
      <c r="D31" s="12">
        <v>33</v>
      </c>
      <c r="E31" s="25">
        <v>1.0769599609375E-2</v>
      </c>
      <c r="F31" s="25">
        <v>6.1411555989583332E-3</v>
      </c>
      <c r="G31" s="25">
        <v>0.76487363662241603</v>
      </c>
      <c r="H31" s="3"/>
      <c r="I31" s="3"/>
      <c r="J31" s="3"/>
      <c r="K31" s="3"/>
      <c r="L31" s="12">
        <v>734</v>
      </c>
      <c r="M31" s="12">
        <v>737</v>
      </c>
      <c r="N31" s="4">
        <v>723</v>
      </c>
      <c r="O31" s="4">
        <f t="shared" si="0"/>
        <v>230</v>
      </c>
    </row>
    <row r="32" x14ac:dyDescent="0.25">
      <c r="A32" s="12">
        <v>31</v>
      </c>
      <c r="B32" s="12" t="s">
        <v>95</v>
      </c>
      <c r="C32" s="12">
        <v>30</v>
      </c>
      <c r="D32" s="12">
        <v>31</v>
      </c>
      <c r="E32" s="25">
        <v>4.1768891059027785E-2</v>
      </c>
      <c r="F32" s="25">
        <v>1.3430957031250001E-2</v>
      </c>
      <c r="G32" s="25">
        <v>0.51878385788303005</v>
      </c>
      <c r="H32" s="3"/>
      <c r="I32" s="3"/>
      <c r="J32" s="3"/>
      <c r="K32" s="3"/>
      <c r="L32" s="12">
        <v>710</v>
      </c>
      <c r="M32" s="12">
        <v>736</v>
      </c>
      <c r="N32" s="4">
        <v>724</v>
      </c>
      <c r="O32" s="4">
        <f t="shared" si="0"/>
        <v>156</v>
      </c>
    </row>
    <row r="33" x14ac:dyDescent="0.25">
      <c r="A33" s="12">
        <v>32</v>
      </c>
      <c r="B33" s="12" t="s">
        <v>96</v>
      </c>
      <c r="C33" s="12">
        <v>30</v>
      </c>
      <c r="D33" s="12">
        <v>32</v>
      </c>
      <c r="E33" s="25">
        <v>6.5263888888888889E-3</v>
      </c>
      <c r="F33" s="25">
        <v>2.098586154513889E-3</v>
      </c>
      <c r="G33" s="25">
        <v>0.51878385788303005</v>
      </c>
      <c r="H33" s="3"/>
      <c r="I33" s="3"/>
      <c r="J33" s="3"/>
      <c r="K33" s="3"/>
      <c r="L33" s="12">
        <v>710</v>
      </c>
      <c r="M33" s="12">
        <v>735</v>
      </c>
      <c r="N33" s="4">
        <v>724</v>
      </c>
      <c r="O33" s="4">
        <f t="shared" si="0"/>
        <v>156</v>
      </c>
    </row>
    <row r="34" x14ac:dyDescent="0.25">
      <c r="A34" s="12">
        <v>33</v>
      </c>
      <c r="B34" s="12" t="s">
        <v>97</v>
      </c>
      <c r="C34" s="12">
        <v>33</v>
      </c>
      <c r="D34" s="12">
        <v>34</v>
      </c>
      <c r="E34" s="25">
        <v>6.7309993489583341E-3</v>
      </c>
      <c r="F34" s="25">
        <v>3.8382215711805561E-3</v>
      </c>
      <c r="G34" s="25">
        <v>0.76487363662241603</v>
      </c>
      <c r="H34" s="3"/>
      <c r="I34" s="3"/>
      <c r="J34" s="3"/>
      <c r="K34" s="3"/>
      <c r="L34" s="12">
        <v>737</v>
      </c>
      <c r="M34" s="12">
        <v>738</v>
      </c>
      <c r="N34" s="4">
        <v>723</v>
      </c>
      <c r="O34" s="4">
        <f t="shared" si="0"/>
        <v>230</v>
      </c>
    </row>
    <row r="35" x14ac:dyDescent="0.25">
      <c r="A35" s="12">
        <v>34</v>
      </c>
      <c r="B35" s="12" t="s">
        <v>98</v>
      </c>
      <c r="C35" s="12">
        <v>34</v>
      </c>
      <c r="D35" s="12">
        <v>35</v>
      </c>
      <c r="E35" s="25">
        <v>6.7309993489583341E-3</v>
      </c>
      <c r="F35" s="25">
        <v>3.8382215711805561E-3</v>
      </c>
      <c r="G35" s="25">
        <v>0.76487363662241603</v>
      </c>
      <c r="H35" s="3"/>
      <c r="I35" s="3"/>
      <c r="J35" s="3"/>
      <c r="K35" s="3"/>
      <c r="L35" s="12">
        <v>738</v>
      </c>
      <c r="M35" s="12">
        <v>711</v>
      </c>
      <c r="N35" s="4">
        <v>723</v>
      </c>
      <c r="O35" s="4">
        <f t="shared" si="0"/>
        <v>230</v>
      </c>
    </row>
    <row r="36" x14ac:dyDescent="0.25">
      <c r="A36" s="12">
        <v>35</v>
      </c>
      <c r="B36" s="12" t="s">
        <v>99</v>
      </c>
      <c r="C36" s="12">
        <v>35</v>
      </c>
      <c r="D36" s="12">
        <v>36</v>
      </c>
      <c r="E36" s="25">
        <v>6.5263888888888889E-3</v>
      </c>
      <c r="F36" s="25">
        <v>2.098586154513889E-3</v>
      </c>
      <c r="G36" s="25">
        <v>0.51878385788303005</v>
      </c>
      <c r="H36" s="3"/>
      <c r="I36" s="3"/>
      <c r="J36" s="3"/>
      <c r="K36" s="3"/>
      <c r="L36" s="12">
        <v>711</v>
      </c>
      <c r="M36" s="12">
        <v>740</v>
      </c>
      <c r="N36" s="4">
        <v>724</v>
      </c>
      <c r="O36" s="4">
        <f t="shared" si="0"/>
        <v>156</v>
      </c>
    </row>
    <row r="37" x14ac:dyDescent="0.25">
      <c r="A37" s="12">
        <v>36</v>
      </c>
      <c r="B37" s="12" t="s">
        <v>100</v>
      </c>
      <c r="C37" s="12">
        <v>35</v>
      </c>
      <c r="D37" s="12">
        <v>37</v>
      </c>
      <c r="E37" s="25">
        <v>6.7309993489583341E-3</v>
      </c>
      <c r="F37" s="25">
        <v>3.8382215711805561E-3</v>
      </c>
      <c r="G37" s="25">
        <v>0.76487363662241603</v>
      </c>
      <c r="H37" s="3"/>
      <c r="I37" s="3"/>
      <c r="J37" s="3"/>
      <c r="K37" s="3"/>
      <c r="L37" s="12">
        <v>711</v>
      </c>
      <c r="M37" s="12">
        <v>741</v>
      </c>
      <c r="N37" s="4">
        <v>723</v>
      </c>
      <c r="O37" s="4">
        <f t="shared" si="0"/>
        <v>230</v>
      </c>
    </row>
    <row r="38" x14ac:dyDescent="0.25">
      <c r="A38" s="12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4"/>
      <c r="O38" s="4"/>
    </row>
    <row r="39" x14ac:dyDescent="0.25">
      <c r="A39" s="12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4"/>
    </row>
    <row r="40" x14ac:dyDescent="0.25">
      <c r="A40" s="12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4"/>
    </row>
    <row r="41" x14ac:dyDescent="0.25">
      <c r="A41" s="12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4"/>
    </row>
    <row r="42" x14ac:dyDescent="0.25">
      <c r="A42" s="12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4"/>
    </row>
    <row r="43" x14ac:dyDescent="0.25">
      <c r="A43" s="12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4"/>
    </row>
    <row r="44" x14ac:dyDescent="0.25">
      <c r="A44" s="12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E1" zoomScale="70" zoomScaleNormal="70" workbookViewId="0">
      <selection activeCell="Y23" sqref="Y23"/>
    </sheetView>
  </sheetViews>
  <sheetFormatPr baseColWidth="10" defaultRowHeight="15" x14ac:dyDescent="0.25"/>
  <cols>
    <col min="1" max="2" width="11.42578125" style="3"/>
    <col min="3" max="4" width="11.42578125" style="12"/>
    <col min="5" max="5" width="11.42578125" style="3"/>
    <col min="6" max="6" width="15.140625" style="3" customWidth="true"/>
    <col min="7" max="7" width="13.7109375" style="3" bestFit="true" customWidth="true"/>
    <col min="8" max="18" width="11.42578125" style="3"/>
  </cols>
  <sheetData>
    <row r="1" x14ac:dyDescent="0.25">
      <c r="A1" s="4" t="s">
        <v>9</v>
      </c>
      <c r="B1" s="4" t="s">
        <v>16</v>
      </c>
      <c r="C1" s="13" t="s">
        <v>7</v>
      </c>
      <c r="D1" s="5" t="s">
        <v>8</v>
      </c>
      <c r="E1" s="4" t="s">
        <v>6</v>
      </c>
      <c r="F1" s="4" t="s">
        <v>29</v>
      </c>
      <c r="G1" s="11" t="s">
        <v>31</v>
      </c>
      <c r="H1" s="11" t="s">
        <v>32</v>
      </c>
      <c r="I1" s="11" t="s">
        <v>120</v>
      </c>
      <c r="J1" s="4" t="s">
        <v>67</v>
      </c>
      <c r="K1" s="10" t="s">
        <v>110</v>
      </c>
      <c r="L1" s="10" t="s">
        <v>111</v>
      </c>
      <c r="M1" s="23"/>
      <c r="N1" s="22" t="s">
        <v>112</v>
      </c>
      <c r="O1" s="22" t="s">
        <v>113</v>
      </c>
      <c r="Q1" s="9" t="s">
        <v>33</v>
      </c>
      <c r="R1" s="9" t="s">
        <v>103</v>
      </c>
      <c r="S1" s="3"/>
      <c r="T1" s="3"/>
    </row>
    <row r="2" x14ac:dyDescent="0.25">
      <c r="A2" s="4">
        <v>1</v>
      </c>
      <c r="B2" s="4" t="s">
        <v>17</v>
      </c>
      <c r="C2" s="24">
        <v>0</v>
      </c>
      <c r="D2" s="24">
        <v>0</v>
      </c>
      <c r="E2" s="4">
        <v>1</v>
      </c>
      <c r="F2" s="4" t="s">
        <v>104</v>
      </c>
      <c r="G2" s="4">
        <f>IF(F2="Z",1,0)</f>
        <v>0</v>
      </c>
      <c r="H2" s="4">
        <f>IF(F2="I",1,0)</f>
        <v>0</v>
      </c>
      <c r="I2" s="4">
        <f>IF(F2="P",1,0)</f>
        <v>0</v>
      </c>
      <c r="J2" s="4">
        <v>799</v>
      </c>
      <c r="K2" s="25">
        <v>0</v>
      </c>
      <c r="L2" s="25">
        <v>0</v>
      </c>
      <c r="M2" s="25"/>
      <c r="N2" s="25">
        <v>0</v>
      </c>
      <c r="O2" s="25">
        <v>0</v>
      </c>
      <c r="Q2" s="24">
        <v>0</v>
      </c>
      <c r="R2" s="24">
        <v>0</v>
      </c>
      <c r="S2" s="3"/>
      <c r="T2" s="3"/>
    </row>
    <row r="3" x14ac:dyDescent="0.25">
      <c r="A3" s="4">
        <v>2</v>
      </c>
      <c r="B3" s="4" t="s">
        <v>21</v>
      </c>
      <c r="C3" s="14">
        <v>0.252</v>
      </c>
      <c r="D3" s="14">
        <v>0.126</v>
      </c>
      <c r="E3" s="4">
        <v>2</v>
      </c>
      <c r="F3" s="4" t="s">
        <v>7</v>
      </c>
      <c r="G3" s="4">
        <f t="shared" ref="G3:G38" si="0">IF(F3="Z",1,0)</f>
        <v>0</v>
      </c>
      <c r="H3" s="4">
        <f t="shared" ref="H3:H38" si="1">IF(F3="I",1,0)</f>
        <v>0</v>
      </c>
      <c r="I3" s="4">
        <f t="shared" ref="I3:I38" si="2">IF(F3="P",1,0)</f>
        <v>1</v>
      </c>
      <c r="J3" s="18">
        <v>701</v>
      </c>
      <c r="K3" s="25">
        <v>0.252</v>
      </c>
      <c r="L3" s="25">
        <v>0.126</v>
      </c>
      <c r="M3" s="25"/>
      <c r="N3" s="25">
        <v>0.252</v>
      </c>
      <c r="O3" s="25">
        <v>0.126</v>
      </c>
      <c r="Q3" s="24">
        <f>ABS((K3-N3)/N3)*100</f>
        <v>0</v>
      </c>
      <c r="R3" s="24">
        <f>ABS((L3-O3)/O3)*100</f>
        <v>0</v>
      </c>
      <c r="S3" s="3"/>
      <c r="T3" s="3"/>
    </row>
    <row r="4" x14ac:dyDescent="0.25">
      <c r="A4" s="4">
        <v>3</v>
      </c>
      <c r="B4" s="4" t="s">
        <v>22</v>
      </c>
      <c r="C4" s="14">
        <v>0</v>
      </c>
      <c r="D4" s="14">
        <v>0</v>
      </c>
      <c r="E4" s="4">
        <v>3</v>
      </c>
      <c r="F4" s="4" t="s">
        <v>104</v>
      </c>
      <c r="G4" s="4">
        <f t="shared" si="0"/>
        <v>0</v>
      </c>
      <c r="H4" s="4">
        <f t="shared" si="1"/>
        <v>0</v>
      </c>
      <c r="I4" s="4">
        <f t="shared" si="2"/>
        <v>0</v>
      </c>
      <c r="J4" s="18">
        <v>702</v>
      </c>
      <c r="K4" s="25">
        <v>0</v>
      </c>
      <c r="L4" s="25">
        <v>0</v>
      </c>
      <c r="M4" s="25"/>
      <c r="N4" s="25">
        <v>0</v>
      </c>
      <c r="O4" s="25">
        <v>0</v>
      </c>
      <c r="Q4" s="24">
        <v>0</v>
      </c>
      <c r="R4" s="24">
        <v>0</v>
      </c>
      <c r="S4" s="3"/>
      <c r="T4" s="3"/>
    </row>
    <row r="5" x14ac:dyDescent="0.25">
      <c r="A5" s="4">
        <v>4</v>
      </c>
      <c r="B5" s="4" t="s">
        <v>23</v>
      </c>
      <c r="C5" s="14">
        <v>0</v>
      </c>
      <c r="D5" s="14">
        <v>0</v>
      </c>
      <c r="E5" s="4">
        <v>4</v>
      </c>
      <c r="F5" s="4" t="s">
        <v>104</v>
      </c>
      <c r="G5" s="4">
        <f t="shared" si="0"/>
        <v>0</v>
      </c>
      <c r="H5" s="4">
        <f t="shared" si="1"/>
        <v>0</v>
      </c>
      <c r="I5" s="4">
        <f t="shared" si="2"/>
        <v>0</v>
      </c>
      <c r="J5" s="18">
        <v>705</v>
      </c>
      <c r="K5" s="25">
        <v>0</v>
      </c>
      <c r="L5" s="25">
        <v>0</v>
      </c>
      <c r="M5" s="25"/>
      <c r="N5" s="25">
        <v>0</v>
      </c>
      <c r="O5" s="25">
        <v>0</v>
      </c>
      <c r="Q5" s="24">
        <v>0</v>
      </c>
      <c r="R5" s="24">
        <v>0</v>
      </c>
      <c r="S5" s="3"/>
      <c r="T5" s="3"/>
    </row>
    <row r="6" x14ac:dyDescent="0.25">
      <c r="A6" s="4">
        <v>5</v>
      </c>
      <c r="B6" s="4" t="s">
        <v>34</v>
      </c>
      <c r="C6" s="14">
        <v>3.7199999999999997E-2</v>
      </c>
      <c r="D6" s="14">
        <v>1.7599999999999998E-2</v>
      </c>
      <c r="E6" s="4">
        <v>5</v>
      </c>
      <c r="F6" s="4" t="s">
        <v>30</v>
      </c>
      <c r="G6" s="4">
        <f t="shared" si="0"/>
        <v>1</v>
      </c>
      <c r="H6" s="4">
        <f t="shared" si="1"/>
        <v>0</v>
      </c>
      <c r="I6" s="4">
        <f t="shared" si="2"/>
        <v>0</v>
      </c>
      <c r="J6" s="18">
        <v>742</v>
      </c>
      <c r="K6" s="25">
        <v>0.03492092900631219</v>
      </c>
      <c r="L6" s="25">
        <v>0.016521729852448777</v>
      </c>
      <c r="M6" s="25"/>
      <c r="N6" s="25">
        <v>3.5620400000000003E-2</v>
      </c>
      <c r="O6" s="25">
        <v>1.6852800000000001E-2</v>
      </c>
      <c r="Q6" s="24">
        <f t="shared" ref="Q6:Q38" si="3">ABS((K6-N6)/N6)*100</f>
        <v>1.9636809066933925</v>
      </c>
      <c r="R6" s="24">
        <f t="shared" ref="R6:R38" si="4">ABS((L6-O6)/O6)*100</f>
        <v>1.9644815552977781</v>
      </c>
      <c r="S6" s="3"/>
      <c r="T6" s="3"/>
    </row>
    <row r="7" x14ac:dyDescent="0.25">
      <c r="A7" s="4">
        <v>6</v>
      </c>
      <c r="B7" s="4" t="s">
        <v>35</v>
      </c>
      <c r="C7" s="14">
        <v>3.4000000000000002E-2</v>
      </c>
      <c r="D7" s="14">
        <v>1.6E-2</v>
      </c>
      <c r="E7" s="4">
        <v>6</v>
      </c>
      <c r="F7" s="4" t="s">
        <v>7</v>
      </c>
      <c r="G7" s="4">
        <f t="shared" si="0"/>
        <v>0</v>
      </c>
      <c r="H7" s="4">
        <f t="shared" si="1"/>
        <v>0</v>
      </c>
      <c r="I7" s="4">
        <f t="shared" si="2"/>
        <v>1</v>
      </c>
      <c r="J7" s="18">
        <v>712</v>
      </c>
      <c r="K7" s="25">
        <v>0.034000000000000002</v>
      </c>
      <c r="L7" s="25">
        <v>0.016</v>
      </c>
      <c r="M7" s="25"/>
      <c r="N7" s="25">
        <v>3.4000000000000002E-2</v>
      </c>
      <c r="O7" s="25">
        <v>1.6E-2</v>
      </c>
      <c r="Q7" s="24">
        <f t="shared" si="3"/>
        <v>0</v>
      </c>
      <c r="R7" s="24">
        <f t="shared" si="4"/>
        <v>0</v>
      </c>
      <c r="S7" s="3"/>
      <c r="T7" s="3"/>
    </row>
    <row r="8" x14ac:dyDescent="0.25">
      <c r="A8" s="4">
        <v>7</v>
      </c>
      <c r="B8" s="4" t="s">
        <v>36</v>
      </c>
      <c r="C8" s="14">
        <v>3.4000000000000002E-2</v>
      </c>
      <c r="D8" s="14">
        <v>1.6E-2</v>
      </c>
      <c r="E8" s="4">
        <v>7</v>
      </c>
      <c r="F8" s="4" t="s">
        <v>7</v>
      </c>
      <c r="G8" s="4">
        <f t="shared" si="0"/>
        <v>0</v>
      </c>
      <c r="H8" s="4">
        <f t="shared" si="1"/>
        <v>0</v>
      </c>
      <c r="I8" s="4">
        <f t="shared" si="2"/>
        <v>1</v>
      </c>
      <c r="J8" s="18">
        <v>713</v>
      </c>
      <c r="K8" s="25">
        <v>0.034000000000000002</v>
      </c>
      <c r="L8" s="25">
        <v>0.016</v>
      </c>
      <c r="M8" s="25"/>
      <c r="N8" s="25">
        <v>3.4000000000000002E-2</v>
      </c>
      <c r="O8" s="25">
        <v>1.6E-2</v>
      </c>
      <c r="Q8" s="24">
        <f t="shared" si="3"/>
        <v>0</v>
      </c>
      <c r="R8" s="24">
        <f t="shared" si="4"/>
        <v>0</v>
      </c>
      <c r="S8" s="3"/>
      <c r="T8" s="3"/>
    </row>
    <row r="9" x14ac:dyDescent="0.25">
      <c r="A9" s="4">
        <v>8</v>
      </c>
      <c r="B9" s="4" t="s">
        <v>37</v>
      </c>
      <c r="C9" s="14">
        <v>0</v>
      </c>
      <c r="D9" s="14">
        <v>0</v>
      </c>
      <c r="E9" s="4">
        <v>8</v>
      </c>
      <c r="F9" s="4" t="s">
        <v>104</v>
      </c>
      <c r="G9" s="4">
        <f t="shared" si="0"/>
        <v>0</v>
      </c>
      <c r="H9" s="4">
        <f t="shared" si="1"/>
        <v>0</v>
      </c>
      <c r="I9" s="4">
        <f t="shared" si="2"/>
        <v>0</v>
      </c>
      <c r="J9" s="18">
        <v>704</v>
      </c>
      <c r="K9" s="25">
        <v>0</v>
      </c>
      <c r="L9" s="25">
        <v>0</v>
      </c>
      <c r="M9" s="25"/>
      <c r="N9" s="25">
        <v>0</v>
      </c>
      <c r="O9" s="25">
        <v>0</v>
      </c>
      <c r="Q9" s="24">
        <v>0</v>
      </c>
      <c r="R9" s="24">
        <v>0</v>
      </c>
      <c r="S9" s="3"/>
      <c r="T9" s="3"/>
    </row>
    <row r="10" x14ac:dyDescent="0.25">
      <c r="A10" s="4">
        <v>9</v>
      </c>
      <c r="B10" s="4" t="s">
        <v>38</v>
      </c>
      <c r="C10" s="14">
        <v>1.52E-2</v>
      </c>
      <c r="D10" s="14">
        <v>1.6E-2</v>
      </c>
      <c r="E10" s="4">
        <v>9</v>
      </c>
      <c r="F10" s="4" t="s">
        <v>109</v>
      </c>
      <c r="G10" s="4">
        <f t="shared" si="0"/>
        <v>0</v>
      </c>
      <c r="H10" s="4">
        <f t="shared" si="1"/>
        <v>1</v>
      </c>
      <c r="I10" s="4">
        <f t="shared" si="2"/>
        <v>0</v>
      </c>
      <c r="J10" s="18">
        <v>714</v>
      </c>
      <c r="K10" s="25">
        <v>0.014698973270007267</v>
      </c>
      <c r="L10" s="25">
        <v>0.015472603442112914</v>
      </c>
      <c r="M10" s="25"/>
      <c r="N10" s="25">
        <v>1.48372E-2</v>
      </c>
      <c r="O10" s="25">
        <v>1.5618000000000002E-2</v>
      </c>
      <c r="Q10" s="24">
        <f t="shared" si="3"/>
        <v>0.931622745482523</v>
      </c>
      <c r="R10" s="24">
        <f t="shared" si="4"/>
        <v>0.93095503833453686</v>
      </c>
      <c r="S10" s="3"/>
      <c r="T10" s="3"/>
    </row>
    <row r="11" x14ac:dyDescent="0.25">
      <c r="A11" s="4">
        <v>10</v>
      </c>
      <c r="B11" s="4" t="s">
        <v>39</v>
      </c>
      <c r="C11" s="14">
        <v>3.4000000000000002E-2</v>
      </c>
      <c r="D11" s="14">
        <v>1.6E-2</v>
      </c>
      <c r="E11" s="4">
        <v>10</v>
      </c>
      <c r="F11" s="4" t="s">
        <v>30</v>
      </c>
      <c r="G11" s="4">
        <f t="shared" si="0"/>
        <v>1</v>
      </c>
      <c r="H11" s="4">
        <f t="shared" si="1"/>
        <v>0</v>
      </c>
      <c r="I11" s="4">
        <f t="shared" si="2"/>
        <v>0</v>
      </c>
      <c r="J11" s="18">
        <v>718</v>
      </c>
      <c r="K11" s="25">
        <v>0.03171685729587366</v>
      </c>
      <c r="L11" s="25">
        <v>0.014925579903940545</v>
      </c>
      <c r="M11" s="25"/>
      <c r="N11" s="25">
        <v>3.2353199999999999E-2</v>
      </c>
      <c r="O11" s="25">
        <v>1.5225199999999999E-2</v>
      </c>
      <c r="Q11" s="24">
        <f t="shared" si="3"/>
        <v>1.9668617142240603</v>
      </c>
      <c r="R11" s="24">
        <f t="shared" si="4"/>
        <v>1.9679222345811827</v>
      </c>
      <c r="S11" s="3"/>
      <c r="T11" s="3"/>
    </row>
    <row r="12" x14ac:dyDescent="0.25">
      <c r="A12" s="4">
        <v>11</v>
      </c>
      <c r="B12" s="4" t="s">
        <v>40</v>
      </c>
      <c r="C12" s="14">
        <v>3.4000000000000002E-2</v>
      </c>
      <c r="D12" s="14">
        <v>1.6E-2</v>
      </c>
      <c r="E12" s="4">
        <v>11</v>
      </c>
      <c r="F12" s="4" t="s">
        <v>7</v>
      </c>
      <c r="G12" s="4">
        <f t="shared" si="0"/>
        <v>0</v>
      </c>
      <c r="H12" s="4">
        <f t="shared" si="1"/>
        <v>0</v>
      </c>
      <c r="I12" s="4">
        <f t="shared" si="2"/>
        <v>1</v>
      </c>
      <c r="J12" s="18">
        <v>720</v>
      </c>
      <c r="K12" s="25">
        <v>0.034000000000000002</v>
      </c>
      <c r="L12" s="25">
        <v>0.016</v>
      </c>
      <c r="M12" s="25"/>
      <c r="N12" s="25">
        <v>3.4000000000000002E-2</v>
      </c>
      <c r="O12" s="25">
        <v>1.6E-2</v>
      </c>
      <c r="Q12" s="24">
        <f t="shared" si="3"/>
        <v>0</v>
      </c>
      <c r="R12" s="24">
        <f t="shared" si="4"/>
        <v>0</v>
      </c>
      <c r="S12" s="3"/>
      <c r="T12" s="3"/>
    </row>
    <row r="13" x14ac:dyDescent="0.25">
      <c r="A13" s="4">
        <v>12</v>
      </c>
      <c r="B13" s="4" t="s">
        <v>41</v>
      </c>
      <c r="C13" s="14">
        <v>0</v>
      </c>
      <c r="D13" s="14">
        <v>0</v>
      </c>
      <c r="E13" s="4">
        <v>12</v>
      </c>
      <c r="F13" s="4" t="s">
        <v>104</v>
      </c>
      <c r="G13" s="4">
        <f t="shared" si="0"/>
        <v>0</v>
      </c>
      <c r="H13" s="4">
        <f t="shared" si="1"/>
        <v>0</v>
      </c>
      <c r="I13" s="4">
        <f t="shared" si="2"/>
        <v>0</v>
      </c>
      <c r="J13" s="18">
        <v>707</v>
      </c>
      <c r="K13" s="25">
        <v>0</v>
      </c>
      <c r="L13" s="25">
        <v>0</v>
      </c>
      <c r="M13" s="25"/>
      <c r="N13" s="25">
        <v>0</v>
      </c>
      <c r="O13" s="25">
        <v>0</v>
      </c>
      <c r="Q13" s="24">
        <v>0</v>
      </c>
      <c r="R13" s="24">
        <v>0</v>
      </c>
      <c r="S13" s="3"/>
      <c r="T13" s="3"/>
    </row>
    <row r="14" x14ac:dyDescent="0.25">
      <c r="A14" s="4">
        <v>13</v>
      </c>
      <c r="B14" s="4" t="s">
        <v>42</v>
      </c>
      <c r="C14" s="14">
        <v>6.4399999999999999E-2</v>
      </c>
      <c r="D14" s="14">
        <v>3.2000000000000001E-2</v>
      </c>
      <c r="E14" s="4">
        <v>13</v>
      </c>
      <c r="F14" s="4" t="s">
        <v>109</v>
      </c>
      <c r="G14" s="4">
        <f t="shared" si="0"/>
        <v>0</v>
      </c>
      <c r="H14" s="4">
        <f t="shared" si="1"/>
        <v>1</v>
      </c>
      <c r="I14" s="4">
        <f t="shared" si="2"/>
        <v>0</v>
      </c>
      <c r="J14" s="18">
        <v>722</v>
      </c>
      <c r="K14" s="25">
        <v>0.061955250313586091</v>
      </c>
      <c r="L14" s="25">
        <v>0.030785217547123524</v>
      </c>
      <c r="M14" s="25"/>
      <c r="N14" s="25">
        <v>6.2525600000000001E-2</v>
      </c>
      <c r="O14" s="25">
        <v>3.1068400000000003E-2</v>
      </c>
      <c r="Q14" s="24">
        <f t="shared" si="3"/>
        <v>0.91218586693116022</v>
      </c>
      <c r="R14" s="24">
        <f t="shared" si="4"/>
        <v>0.91148064553204944</v>
      </c>
      <c r="S14" s="3"/>
      <c r="T14" s="3"/>
    </row>
    <row r="15" x14ac:dyDescent="0.25">
      <c r="A15" s="4">
        <v>14</v>
      </c>
      <c r="B15" s="4" t="s">
        <v>43</v>
      </c>
      <c r="C15" s="14">
        <v>1.6800000000000002E-2</v>
      </c>
      <c r="D15" s="14">
        <v>8.4000000000000012E-3</v>
      </c>
      <c r="E15" s="4">
        <v>14</v>
      </c>
      <c r="F15" s="4" t="s">
        <v>30</v>
      </c>
      <c r="G15" s="4">
        <f t="shared" si="0"/>
        <v>1</v>
      </c>
      <c r="H15" s="4">
        <f t="shared" si="1"/>
        <v>0</v>
      </c>
      <c r="I15" s="4">
        <f t="shared" si="2"/>
        <v>0</v>
      </c>
      <c r="J15" s="18">
        <v>724</v>
      </c>
      <c r="K15" s="25">
        <v>0.015518990340037661</v>
      </c>
      <c r="L15" s="25">
        <v>0.0077594951700188305</v>
      </c>
      <c r="M15" s="25"/>
      <c r="N15" s="25">
        <v>1.5830400000000001E-2</v>
      </c>
      <c r="O15" s="25">
        <v>7.9152000000000007E-3</v>
      </c>
      <c r="Q15" s="24">
        <f t="shared" si="3"/>
        <v>1.9671622950926084</v>
      </c>
      <c r="R15" s="24">
        <f t="shared" si="4"/>
        <v>1.9671622950926084</v>
      </c>
      <c r="S15" s="3"/>
      <c r="T15" s="3"/>
    </row>
    <row r="16" x14ac:dyDescent="0.25">
      <c r="A16" s="4">
        <v>15</v>
      </c>
      <c r="B16" s="4" t="s">
        <v>44</v>
      </c>
      <c r="C16" s="14">
        <v>0</v>
      </c>
      <c r="D16" s="14">
        <v>0</v>
      </c>
      <c r="E16" s="4">
        <v>15</v>
      </c>
      <c r="F16" s="4" t="s">
        <v>104</v>
      </c>
      <c r="G16" s="4">
        <f t="shared" si="0"/>
        <v>0</v>
      </c>
      <c r="H16" s="4">
        <f t="shared" si="1"/>
        <v>0</v>
      </c>
      <c r="I16" s="4">
        <f t="shared" si="2"/>
        <v>0</v>
      </c>
      <c r="J16" s="18">
        <v>706</v>
      </c>
      <c r="K16" s="25">
        <v>0</v>
      </c>
      <c r="L16" s="25">
        <v>0</v>
      </c>
      <c r="M16" s="25"/>
      <c r="N16" s="25">
        <v>0</v>
      </c>
      <c r="O16" s="25">
        <v>0</v>
      </c>
      <c r="Q16" s="24">
        <v>0</v>
      </c>
      <c r="R16" s="24">
        <v>0</v>
      </c>
      <c r="S16" s="3"/>
      <c r="T16" s="3"/>
    </row>
    <row r="17" x14ac:dyDescent="0.25">
      <c r="A17" s="4">
        <v>16</v>
      </c>
      <c r="B17" s="4" t="s">
        <v>45</v>
      </c>
      <c r="C17" s="14">
        <v>1.6800000000000002E-2</v>
      </c>
      <c r="D17" s="14">
        <v>8.4000000000000012E-3</v>
      </c>
      <c r="E17" s="4">
        <v>16</v>
      </c>
      <c r="F17" s="4" t="s">
        <v>7</v>
      </c>
      <c r="G17" s="4">
        <f t="shared" si="0"/>
        <v>0</v>
      </c>
      <c r="H17" s="4">
        <f t="shared" si="1"/>
        <v>0</v>
      </c>
      <c r="I17" s="4">
        <f t="shared" si="2"/>
        <v>1</v>
      </c>
      <c r="J17" s="18">
        <v>725</v>
      </c>
      <c r="K17" s="25">
        <v>0.016800000000000002</v>
      </c>
      <c r="L17" s="25">
        <v>0.0084000000000000012</v>
      </c>
      <c r="M17" s="25"/>
      <c r="N17" s="25">
        <v>1.6800000000000002E-2</v>
      </c>
      <c r="O17" s="25">
        <v>8.4000000000000012E-3</v>
      </c>
      <c r="Q17" s="24">
        <f t="shared" si="3"/>
        <v>0</v>
      </c>
      <c r="R17" s="24">
        <f t="shared" si="4"/>
        <v>0</v>
      </c>
      <c r="S17" s="3"/>
      <c r="T17" s="3"/>
    </row>
    <row r="18" x14ac:dyDescent="0.25">
      <c r="A18" s="4">
        <v>17</v>
      </c>
      <c r="B18" s="4" t="s">
        <v>46</v>
      </c>
      <c r="C18" s="14">
        <v>0</v>
      </c>
      <c r="D18" s="14">
        <v>0</v>
      </c>
      <c r="E18" s="4">
        <v>17</v>
      </c>
      <c r="F18" s="4" t="s">
        <v>104</v>
      </c>
      <c r="G18" s="4">
        <f t="shared" si="0"/>
        <v>0</v>
      </c>
      <c r="H18" s="4">
        <f t="shared" si="1"/>
        <v>0</v>
      </c>
      <c r="I18" s="4">
        <f t="shared" si="2"/>
        <v>0</v>
      </c>
      <c r="J18" s="18">
        <v>703</v>
      </c>
      <c r="K18" s="25">
        <v>0</v>
      </c>
      <c r="L18" s="25">
        <v>0</v>
      </c>
      <c r="M18" s="25"/>
      <c r="N18" s="25">
        <v>0</v>
      </c>
      <c r="O18" s="25">
        <v>0</v>
      </c>
      <c r="Q18" s="24">
        <v>0</v>
      </c>
      <c r="R18" s="24">
        <v>0</v>
      </c>
      <c r="S18" s="3"/>
      <c r="T18" s="3"/>
    </row>
    <row r="19" x14ac:dyDescent="0.25">
      <c r="A19" s="4">
        <v>18</v>
      </c>
      <c r="B19" s="4" t="s">
        <v>47</v>
      </c>
      <c r="C19" s="14">
        <v>1.6800000000000002E-2</v>
      </c>
      <c r="D19" s="14">
        <v>8.4000000000000012E-3</v>
      </c>
      <c r="E19" s="4">
        <v>18</v>
      </c>
      <c r="F19" s="4" t="s">
        <v>7</v>
      </c>
      <c r="G19" s="4">
        <f t="shared" si="0"/>
        <v>0</v>
      </c>
      <c r="H19" s="4">
        <f t="shared" si="1"/>
        <v>0</v>
      </c>
      <c r="I19" s="4">
        <f t="shared" si="2"/>
        <v>1</v>
      </c>
      <c r="J19" s="18">
        <v>727</v>
      </c>
      <c r="K19" s="25">
        <v>0.016800000000000002</v>
      </c>
      <c r="L19" s="25">
        <v>0.0084000000000000012</v>
      </c>
      <c r="M19" s="25"/>
      <c r="N19" s="25">
        <v>1.6800000000000002E-2</v>
      </c>
      <c r="O19" s="25">
        <v>8.4000000000000012E-3</v>
      </c>
      <c r="Q19" s="24">
        <f t="shared" si="3"/>
        <v>0</v>
      </c>
      <c r="R19" s="24">
        <f t="shared" si="4"/>
        <v>0</v>
      </c>
      <c r="S19" s="3"/>
      <c r="T19" s="3"/>
    </row>
    <row r="20" x14ac:dyDescent="0.25">
      <c r="A20" s="4">
        <v>19</v>
      </c>
      <c r="B20" s="4" t="s">
        <v>48</v>
      </c>
      <c r="C20" s="14">
        <v>1.6800000000000002E-2</v>
      </c>
      <c r="D20" s="14">
        <v>8.4000000000000012E-3</v>
      </c>
      <c r="E20" s="4">
        <v>19</v>
      </c>
      <c r="F20" s="4" t="s">
        <v>7</v>
      </c>
      <c r="G20" s="4">
        <f t="shared" si="0"/>
        <v>0</v>
      </c>
      <c r="H20" s="4">
        <f t="shared" si="1"/>
        <v>0</v>
      </c>
      <c r="I20" s="4">
        <f t="shared" si="2"/>
        <v>1</v>
      </c>
      <c r="J20" s="18">
        <v>744</v>
      </c>
      <c r="K20" s="25">
        <v>0.016800000000000002</v>
      </c>
      <c r="L20" s="25">
        <v>0.0084000000000000012</v>
      </c>
      <c r="M20" s="25"/>
      <c r="N20" s="25">
        <v>1.6800000000000002E-2</v>
      </c>
      <c r="O20" s="25">
        <v>8.4000000000000012E-3</v>
      </c>
      <c r="Q20" s="24">
        <f t="shared" si="3"/>
        <v>0</v>
      </c>
      <c r="R20" s="24">
        <f t="shared" si="4"/>
        <v>0</v>
      </c>
      <c r="S20" s="3"/>
      <c r="T20" s="3"/>
    </row>
    <row r="21" x14ac:dyDescent="0.25">
      <c r="A21" s="4">
        <v>20</v>
      </c>
      <c r="B21" s="4" t="s">
        <v>49</v>
      </c>
      <c r="C21" s="14">
        <v>1.6800000000000002E-2</v>
      </c>
      <c r="D21" s="14">
        <v>8.4000000000000012E-3</v>
      </c>
      <c r="E21" s="4">
        <v>20</v>
      </c>
      <c r="F21" s="4" t="s">
        <v>109</v>
      </c>
      <c r="G21" s="4">
        <f t="shared" si="0"/>
        <v>0</v>
      </c>
      <c r="H21" s="4">
        <f t="shared" si="1"/>
        <v>1</v>
      </c>
      <c r="I21" s="4">
        <f t="shared" si="2"/>
        <v>0</v>
      </c>
      <c r="J21" s="18">
        <v>729</v>
      </c>
      <c r="K21" s="25">
        <v>0.016191944315922184</v>
      </c>
      <c r="L21" s="25">
        <v>0.008095972157961092</v>
      </c>
      <c r="M21" s="25"/>
      <c r="N21" s="25">
        <v>1.6339200000000002E-2</v>
      </c>
      <c r="O21" s="25">
        <v>8.1696000000000008E-3</v>
      </c>
      <c r="Q21" s="24">
        <f t="shared" si="3"/>
        <v>0.90124170141633375</v>
      </c>
      <c r="R21" s="24">
        <f t="shared" si="4"/>
        <v>0.90124170141633375</v>
      </c>
      <c r="S21" s="3"/>
      <c r="T21" s="3"/>
    </row>
    <row r="22" x14ac:dyDescent="0.25">
      <c r="A22" s="4">
        <v>21</v>
      </c>
      <c r="B22" s="4" t="s">
        <v>50</v>
      </c>
      <c r="C22" s="14">
        <v>5.04E-2</v>
      </c>
      <c r="D22" s="14">
        <v>2.52E-2</v>
      </c>
      <c r="E22" s="4">
        <v>21</v>
      </c>
      <c r="F22" s="4" t="s">
        <v>7</v>
      </c>
      <c r="G22" s="4">
        <f t="shared" si="0"/>
        <v>0</v>
      </c>
      <c r="H22" s="4">
        <f t="shared" si="1"/>
        <v>0</v>
      </c>
      <c r="I22" s="4">
        <f t="shared" si="2"/>
        <v>1</v>
      </c>
      <c r="J22" s="18">
        <v>728</v>
      </c>
      <c r="K22" s="25">
        <v>0.0504</v>
      </c>
      <c r="L22" s="25">
        <v>0.0252</v>
      </c>
      <c r="M22" s="25"/>
      <c r="N22" s="25">
        <v>5.04E-2</v>
      </c>
      <c r="O22" s="25">
        <v>2.52E-2</v>
      </c>
      <c r="Q22" s="24">
        <f t="shared" si="3"/>
        <v>0</v>
      </c>
      <c r="R22" s="24">
        <f t="shared" si="4"/>
        <v>0</v>
      </c>
      <c r="S22" s="3"/>
      <c r="T22" s="3"/>
    </row>
    <row r="23" x14ac:dyDescent="0.25">
      <c r="A23" s="4">
        <v>22</v>
      </c>
      <c r="B23" s="4" t="s">
        <v>51</v>
      </c>
      <c r="C23" s="14">
        <v>3.4000000000000002E-2</v>
      </c>
      <c r="D23" s="14">
        <v>1.6E-2</v>
      </c>
      <c r="E23" s="4">
        <v>22</v>
      </c>
      <c r="F23" s="4" t="s">
        <v>30</v>
      </c>
      <c r="G23" s="4">
        <f t="shared" si="0"/>
        <v>1</v>
      </c>
      <c r="H23" s="4">
        <f t="shared" si="1"/>
        <v>0</v>
      </c>
      <c r="I23" s="4">
        <f t="shared" si="2"/>
        <v>0</v>
      </c>
      <c r="J23" s="18">
        <v>730</v>
      </c>
      <c r="K23" s="25">
        <v>0.031356778782117053</v>
      </c>
      <c r="L23" s="25">
        <v>0.014756131191584497</v>
      </c>
      <c r="M23" s="25"/>
      <c r="N23" s="25">
        <v>3.1973600000000005E-2</v>
      </c>
      <c r="O23" s="25">
        <v>1.5046399999999998E-2</v>
      </c>
      <c r="Q23" s="24">
        <f t="shared" si="3"/>
        <v>1.9291578611196463</v>
      </c>
      <c r="R23" s="24">
        <f t="shared" si="4"/>
        <v>1.9291578611196101</v>
      </c>
      <c r="S23" s="3"/>
      <c r="T23" s="3"/>
    </row>
    <row r="24" x14ac:dyDescent="0.25">
      <c r="A24" s="4">
        <v>23</v>
      </c>
      <c r="B24" s="4" t="s">
        <v>52</v>
      </c>
      <c r="C24" s="14">
        <v>0</v>
      </c>
      <c r="D24" s="14">
        <v>0</v>
      </c>
      <c r="E24" s="4">
        <v>23</v>
      </c>
      <c r="F24" s="4" t="s">
        <v>104</v>
      </c>
      <c r="G24" s="4">
        <f t="shared" si="0"/>
        <v>0</v>
      </c>
      <c r="H24" s="4">
        <f t="shared" si="1"/>
        <v>0</v>
      </c>
      <c r="I24" s="4">
        <f t="shared" si="2"/>
        <v>0</v>
      </c>
      <c r="J24" s="18">
        <v>709</v>
      </c>
      <c r="K24" s="25">
        <v>0</v>
      </c>
      <c r="L24" s="25">
        <v>0</v>
      </c>
      <c r="M24" s="25"/>
      <c r="N24" s="25">
        <v>0</v>
      </c>
      <c r="O24" s="25">
        <v>0</v>
      </c>
      <c r="Q24" s="24">
        <v>0</v>
      </c>
      <c r="R24" s="24">
        <v>0</v>
      </c>
      <c r="S24" s="3"/>
      <c r="T24" s="3"/>
    </row>
    <row r="25" x14ac:dyDescent="0.25">
      <c r="A25" s="4">
        <v>24</v>
      </c>
      <c r="B25" s="4" t="s">
        <v>53</v>
      </c>
      <c r="C25" s="14">
        <v>0</v>
      </c>
      <c r="D25" s="14">
        <v>0</v>
      </c>
      <c r="E25" s="4">
        <v>24</v>
      </c>
      <c r="F25" s="4" t="s">
        <v>104</v>
      </c>
      <c r="G25" s="4">
        <f t="shared" si="0"/>
        <v>0</v>
      </c>
      <c r="H25" s="4">
        <f t="shared" si="1"/>
        <v>0</v>
      </c>
      <c r="I25" s="4">
        <f t="shared" si="2"/>
        <v>0</v>
      </c>
      <c r="J25" s="18">
        <v>775</v>
      </c>
      <c r="K25" s="25">
        <v>0</v>
      </c>
      <c r="L25" s="25">
        <v>0</v>
      </c>
      <c r="M25" s="25"/>
      <c r="N25" s="25">
        <v>0</v>
      </c>
      <c r="O25" s="25">
        <v>0</v>
      </c>
      <c r="Q25" s="24">
        <v>0</v>
      </c>
      <c r="R25" s="24">
        <v>0</v>
      </c>
      <c r="S25" s="3"/>
      <c r="T25" s="3"/>
    </row>
    <row r="26" x14ac:dyDescent="0.25">
      <c r="A26" s="4">
        <v>25</v>
      </c>
      <c r="B26" s="4" t="s">
        <v>54</v>
      </c>
      <c r="C26" s="14">
        <v>3.4000000000000002E-2</v>
      </c>
      <c r="D26" s="14">
        <v>1.6E-2</v>
      </c>
      <c r="E26" s="4">
        <v>25</v>
      </c>
      <c r="F26" s="4" t="s">
        <v>30</v>
      </c>
      <c r="G26" s="4">
        <f t="shared" si="0"/>
        <v>1</v>
      </c>
      <c r="H26" s="4">
        <f t="shared" si="1"/>
        <v>0</v>
      </c>
      <c r="I26" s="4">
        <f t="shared" si="2"/>
        <v>0</v>
      </c>
      <c r="J26" s="18">
        <v>731</v>
      </c>
      <c r="K26" s="25">
        <v>0.031242466214793957</v>
      </c>
      <c r="L26" s="25">
        <v>0.014702337042255976</v>
      </c>
      <c r="M26" s="25"/>
      <c r="N26" s="25">
        <v>3.1856800000000005E-2</v>
      </c>
      <c r="O26" s="25">
        <v>1.4991599999999999E-2</v>
      </c>
      <c r="Q26" s="24">
        <f t="shared" si="3"/>
        <v>1.9284227706676365</v>
      </c>
      <c r="R26" s="24">
        <f t="shared" si="4"/>
        <v>1.9295002384270072</v>
      </c>
      <c r="S26" s="3"/>
      <c r="T26" s="3"/>
    </row>
    <row r="27" x14ac:dyDescent="0.25">
      <c r="A27" s="4">
        <v>26</v>
      </c>
      <c r="B27" s="4" t="s">
        <v>55</v>
      </c>
      <c r="C27" s="14">
        <v>0</v>
      </c>
      <c r="D27" s="14">
        <v>0</v>
      </c>
      <c r="E27" s="4">
        <v>26</v>
      </c>
      <c r="F27" s="4" t="s">
        <v>104</v>
      </c>
      <c r="G27" s="4">
        <f t="shared" si="0"/>
        <v>0</v>
      </c>
      <c r="H27" s="4">
        <f t="shared" si="1"/>
        <v>0</v>
      </c>
      <c r="I27" s="4">
        <f t="shared" si="2"/>
        <v>0</v>
      </c>
      <c r="J27" s="18">
        <v>708</v>
      </c>
      <c r="K27" s="25">
        <v>0</v>
      </c>
      <c r="L27" s="25">
        <v>0</v>
      </c>
      <c r="M27" s="25"/>
      <c r="N27" s="25">
        <v>0</v>
      </c>
      <c r="O27" s="25">
        <v>0</v>
      </c>
      <c r="Q27" s="24">
        <v>0</v>
      </c>
      <c r="R27" s="24">
        <v>0</v>
      </c>
      <c r="S27" s="3"/>
      <c r="T27" s="3"/>
    </row>
    <row r="28" x14ac:dyDescent="0.25">
      <c r="A28" s="4">
        <v>27</v>
      </c>
      <c r="B28" s="4" t="s">
        <v>56</v>
      </c>
      <c r="C28" s="14">
        <v>1.6800000000000002E-2</v>
      </c>
      <c r="D28" s="14">
        <v>8.4000000000000012E-3</v>
      </c>
      <c r="E28" s="4">
        <v>27</v>
      </c>
      <c r="F28" s="4" t="s">
        <v>7</v>
      </c>
      <c r="G28" s="4">
        <f t="shared" si="0"/>
        <v>0</v>
      </c>
      <c r="H28" s="4">
        <f t="shared" si="1"/>
        <v>0</v>
      </c>
      <c r="I28" s="4">
        <f t="shared" si="2"/>
        <v>1</v>
      </c>
      <c r="J28" s="18">
        <v>732</v>
      </c>
      <c r="K28" s="25">
        <v>0.016800000000000002</v>
      </c>
      <c r="L28" s="25">
        <v>0.0084000000000000012</v>
      </c>
      <c r="M28" s="25"/>
      <c r="N28" s="25">
        <v>1.6800000000000002E-2</v>
      </c>
      <c r="O28" s="25">
        <v>8.4000000000000012E-3</v>
      </c>
      <c r="Q28" s="24">
        <f t="shared" si="3"/>
        <v>0</v>
      </c>
      <c r="R28" s="24">
        <f t="shared" si="4"/>
        <v>0</v>
      </c>
      <c r="S28" s="3"/>
      <c r="T28" s="3"/>
    </row>
    <row r="29" x14ac:dyDescent="0.25">
      <c r="A29" s="4">
        <v>28</v>
      </c>
      <c r="B29" s="4" t="s">
        <v>57</v>
      </c>
      <c r="C29" s="14">
        <v>3.4000000000000002E-2</v>
      </c>
      <c r="D29" s="14">
        <v>1.6E-2</v>
      </c>
      <c r="E29" s="4">
        <v>28</v>
      </c>
      <c r="F29" s="4" t="s">
        <v>109</v>
      </c>
      <c r="G29" s="4">
        <f t="shared" si="0"/>
        <v>0</v>
      </c>
      <c r="H29" s="4">
        <f t="shared" si="1"/>
        <v>1</v>
      </c>
      <c r="I29" s="4">
        <f t="shared" si="2"/>
        <v>0</v>
      </c>
      <c r="J29" s="18">
        <v>733</v>
      </c>
      <c r="K29" s="25">
        <v>0.032513469728431756</v>
      </c>
      <c r="L29" s="25">
        <v>0.015300456342791412</v>
      </c>
      <c r="M29" s="25"/>
      <c r="N29" s="25">
        <v>3.2798000000000001E-2</v>
      </c>
      <c r="O29" s="25">
        <v>1.5434400000000001E-2</v>
      </c>
      <c r="Q29" s="24">
        <f t="shared" si="3"/>
        <v>0.86752323790549779</v>
      </c>
      <c r="R29" s="24">
        <f t="shared" si="4"/>
        <v>0.86782548857479935</v>
      </c>
      <c r="S29" s="3"/>
      <c r="T29" s="3"/>
    </row>
    <row r="30" x14ac:dyDescent="0.25">
      <c r="A30" s="4">
        <v>29</v>
      </c>
      <c r="B30" s="4" t="s">
        <v>58</v>
      </c>
      <c r="C30" s="14">
        <v>1.6800000000000002E-2</v>
      </c>
      <c r="D30" s="14">
        <v>8.4000000000000012E-3</v>
      </c>
      <c r="E30" s="4">
        <v>29</v>
      </c>
      <c r="F30" s="4" t="s">
        <v>7</v>
      </c>
      <c r="G30" s="4">
        <f t="shared" si="0"/>
        <v>0</v>
      </c>
      <c r="H30" s="4">
        <f t="shared" si="1"/>
        <v>0</v>
      </c>
      <c r="I30" s="4">
        <f t="shared" si="2"/>
        <v>1</v>
      </c>
      <c r="J30" s="18">
        <v>734</v>
      </c>
      <c r="K30" s="25">
        <v>0.016800000000000002</v>
      </c>
      <c r="L30" s="25">
        <v>0.0084000000000000012</v>
      </c>
      <c r="M30" s="25"/>
      <c r="N30" s="25">
        <v>1.6800000000000002E-2</v>
      </c>
      <c r="O30" s="25">
        <v>8.4000000000000012E-3</v>
      </c>
      <c r="Q30" s="24">
        <f t="shared" si="3"/>
        <v>0</v>
      </c>
      <c r="R30" s="24">
        <f t="shared" si="4"/>
        <v>0</v>
      </c>
      <c r="S30" s="3"/>
      <c r="T30" s="3"/>
    </row>
    <row r="31" x14ac:dyDescent="0.25">
      <c r="A31" s="4">
        <v>30</v>
      </c>
      <c r="B31" s="4" t="s">
        <v>59</v>
      </c>
      <c r="C31" s="14">
        <v>0</v>
      </c>
      <c r="D31" s="14">
        <v>0</v>
      </c>
      <c r="E31" s="4">
        <v>30</v>
      </c>
      <c r="F31" s="4" t="s">
        <v>104</v>
      </c>
      <c r="G31" s="4">
        <f t="shared" si="0"/>
        <v>0</v>
      </c>
      <c r="H31" s="4">
        <f t="shared" si="1"/>
        <v>0</v>
      </c>
      <c r="I31" s="4">
        <f t="shared" si="2"/>
        <v>0</v>
      </c>
      <c r="J31" s="18">
        <v>710</v>
      </c>
      <c r="K31" s="25">
        <v>0</v>
      </c>
      <c r="L31" s="25">
        <v>0</v>
      </c>
      <c r="M31" s="25"/>
      <c r="N31" s="25">
        <v>0</v>
      </c>
      <c r="O31" s="25">
        <v>0</v>
      </c>
      <c r="Q31" s="24">
        <v>0</v>
      </c>
      <c r="R31" s="24">
        <v>0</v>
      </c>
      <c r="S31" s="3"/>
      <c r="T31" s="3"/>
    </row>
    <row r="32" x14ac:dyDescent="0.25">
      <c r="A32" s="4">
        <v>31</v>
      </c>
      <c r="B32" s="4" t="s">
        <v>60</v>
      </c>
      <c r="C32" s="14">
        <v>1.6800000000000002E-2</v>
      </c>
      <c r="D32" s="14">
        <v>8.4000000000000012E-3</v>
      </c>
      <c r="E32" s="4">
        <v>31</v>
      </c>
      <c r="F32" s="4" t="s">
        <v>30</v>
      </c>
      <c r="G32" s="4">
        <f t="shared" si="0"/>
        <v>1</v>
      </c>
      <c r="H32" s="4">
        <f t="shared" si="1"/>
        <v>0</v>
      </c>
      <c r="I32" s="4">
        <f t="shared" si="2"/>
        <v>0</v>
      </c>
      <c r="J32" s="18">
        <v>736</v>
      </c>
      <c r="K32" s="25">
        <v>0.015186002599873176</v>
      </c>
      <c r="L32" s="25">
        <v>0.007593001299936588</v>
      </c>
      <c r="M32" s="25"/>
      <c r="N32" s="25">
        <v>1.5485599999999999E-2</v>
      </c>
      <c r="O32" s="25">
        <v>7.7427999999999993E-3</v>
      </c>
      <c r="Q32" s="24">
        <f t="shared" si="3"/>
        <v>1.9346838361240297</v>
      </c>
      <c r="R32" s="24">
        <f t="shared" si="4"/>
        <v>1.9346838361240297</v>
      </c>
      <c r="S32" s="3"/>
      <c r="T32" s="3"/>
    </row>
    <row r="33" x14ac:dyDescent="0.25">
      <c r="A33" s="4">
        <v>32</v>
      </c>
      <c r="B33" s="4" t="s">
        <v>61</v>
      </c>
      <c r="C33" s="14">
        <v>3.4000000000000002E-2</v>
      </c>
      <c r="D33" s="14">
        <v>1.6E-2</v>
      </c>
      <c r="E33" s="4">
        <v>32</v>
      </c>
      <c r="F33" s="4" t="s">
        <v>7</v>
      </c>
      <c r="G33" s="4">
        <f t="shared" si="0"/>
        <v>0</v>
      </c>
      <c r="H33" s="4">
        <f t="shared" si="1"/>
        <v>0</v>
      </c>
      <c r="I33" s="4">
        <f t="shared" si="2"/>
        <v>1</v>
      </c>
      <c r="J33" s="18">
        <v>735</v>
      </c>
      <c r="K33" s="25">
        <v>0.034000000000000002</v>
      </c>
      <c r="L33" s="25">
        <v>0.016</v>
      </c>
      <c r="M33" s="25"/>
      <c r="N33" s="25">
        <v>3.4000000000000002E-2</v>
      </c>
      <c r="O33" s="25">
        <v>1.6E-2</v>
      </c>
      <c r="Q33" s="24">
        <f t="shared" si="3"/>
        <v>0</v>
      </c>
      <c r="R33" s="24">
        <f t="shared" si="4"/>
        <v>0</v>
      </c>
      <c r="S33" s="3"/>
      <c r="T33" s="3"/>
    </row>
    <row r="34" x14ac:dyDescent="0.25">
      <c r="A34" s="4">
        <v>33</v>
      </c>
      <c r="B34" s="4" t="s">
        <v>62</v>
      </c>
      <c r="C34" s="14">
        <v>5.6000000000000008E-2</v>
      </c>
      <c r="D34" s="14">
        <v>2.8000000000000004E-2</v>
      </c>
      <c r="E34" s="4">
        <v>33</v>
      </c>
      <c r="F34" s="4" t="s">
        <v>109</v>
      </c>
      <c r="G34" s="4">
        <f t="shared" si="0"/>
        <v>0</v>
      </c>
      <c r="H34" s="4">
        <f t="shared" si="1"/>
        <v>1</v>
      </c>
      <c r="I34" s="4">
        <f t="shared" si="2"/>
        <v>0</v>
      </c>
      <c r="J34" s="18">
        <v>737</v>
      </c>
      <c r="K34" s="25">
        <v>0.05328608058318924</v>
      </c>
      <c r="L34" s="25">
        <v>0.02664304029159462</v>
      </c>
      <c r="M34" s="25"/>
      <c r="N34" s="25">
        <v>5.3741200000000003E-2</v>
      </c>
      <c r="O34" s="25">
        <v>2.6870399999999999E-2</v>
      </c>
      <c r="Q34" s="24">
        <f t="shared" si="3"/>
        <v>0.84687244946291362</v>
      </c>
      <c r="R34" s="24">
        <f t="shared" si="4"/>
        <v>0.84613443940313271</v>
      </c>
      <c r="S34" s="3"/>
      <c r="T34" s="3"/>
    </row>
    <row r="35" x14ac:dyDescent="0.25">
      <c r="A35" s="4">
        <v>34</v>
      </c>
      <c r="B35" s="4" t="s">
        <v>63</v>
      </c>
      <c r="C35" s="14">
        <v>5.04E-2</v>
      </c>
      <c r="D35" s="14">
        <v>2.4799999999999999E-2</v>
      </c>
      <c r="E35" s="4">
        <v>34</v>
      </c>
      <c r="F35" s="4" t="s">
        <v>7</v>
      </c>
      <c r="G35" s="4">
        <f t="shared" si="0"/>
        <v>0</v>
      </c>
      <c r="H35" s="4">
        <f t="shared" si="1"/>
        <v>0</v>
      </c>
      <c r="I35" s="4">
        <f t="shared" si="2"/>
        <v>1</v>
      </c>
      <c r="J35" s="18">
        <v>738</v>
      </c>
      <c r="K35" s="25">
        <v>0.0504</v>
      </c>
      <c r="L35" s="25">
        <v>0.024799999999999999</v>
      </c>
      <c r="M35" s="25"/>
      <c r="N35" s="25">
        <v>5.04E-2</v>
      </c>
      <c r="O35" s="25">
        <v>2.4799999999999999E-2</v>
      </c>
      <c r="Q35" s="24">
        <f t="shared" si="3"/>
        <v>0</v>
      </c>
      <c r="R35" s="24">
        <f t="shared" si="4"/>
        <v>0</v>
      </c>
      <c r="S35" s="3"/>
      <c r="T35" s="3"/>
    </row>
    <row r="36" x14ac:dyDescent="0.25">
      <c r="A36" s="4">
        <v>35</v>
      </c>
      <c r="B36" s="4" t="s">
        <v>64</v>
      </c>
      <c r="C36" s="14">
        <v>0</v>
      </c>
      <c r="D36" s="14">
        <v>0</v>
      </c>
      <c r="E36" s="4">
        <v>35</v>
      </c>
      <c r="F36" s="4" t="s">
        <v>104</v>
      </c>
      <c r="G36" s="4">
        <f t="shared" si="0"/>
        <v>0</v>
      </c>
      <c r="H36" s="4">
        <f t="shared" si="1"/>
        <v>0</v>
      </c>
      <c r="I36" s="4">
        <f t="shared" si="2"/>
        <v>0</v>
      </c>
      <c r="J36" s="18">
        <v>711</v>
      </c>
      <c r="K36" s="25">
        <v>0</v>
      </c>
      <c r="L36" s="25">
        <v>0</v>
      </c>
      <c r="M36" s="25"/>
      <c r="N36" s="25">
        <v>0</v>
      </c>
      <c r="O36" s="25">
        <v>0</v>
      </c>
      <c r="Q36" s="24">
        <v>0</v>
      </c>
      <c r="R36" s="24">
        <v>0</v>
      </c>
      <c r="S36" s="3"/>
      <c r="T36" s="3"/>
    </row>
    <row r="37" x14ac:dyDescent="0.25">
      <c r="A37" s="4">
        <v>36</v>
      </c>
      <c r="B37" s="4" t="s">
        <v>65</v>
      </c>
      <c r="C37" s="14">
        <v>3.4000000000000002E-2</v>
      </c>
      <c r="D37" s="14">
        <v>1.6E-2</v>
      </c>
      <c r="E37" s="4">
        <v>36</v>
      </c>
      <c r="F37" s="4" t="s">
        <v>7</v>
      </c>
      <c r="G37" s="4">
        <f t="shared" si="0"/>
        <v>0</v>
      </c>
      <c r="H37" s="4">
        <f t="shared" si="1"/>
        <v>0</v>
      </c>
      <c r="I37" s="4">
        <f t="shared" si="2"/>
        <v>1</v>
      </c>
      <c r="J37" s="18">
        <v>740</v>
      </c>
      <c r="K37" s="25">
        <v>0.034000000000000002</v>
      </c>
      <c r="L37" s="25">
        <v>0.016</v>
      </c>
      <c r="M37" s="25"/>
      <c r="N37" s="25">
        <v>3.4000000000000002E-2</v>
      </c>
      <c r="O37" s="25">
        <v>1.6E-2</v>
      </c>
      <c r="Q37" s="24">
        <f t="shared" si="3"/>
        <v>0</v>
      </c>
      <c r="R37" s="24">
        <f t="shared" si="4"/>
        <v>0</v>
      </c>
      <c r="S37" s="3"/>
      <c r="T37" s="3"/>
    </row>
    <row r="38" x14ac:dyDescent="0.25">
      <c r="A38" s="4">
        <v>37</v>
      </c>
      <c r="B38" s="4" t="s">
        <v>66</v>
      </c>
      <c r="C38" s="14">
        <v>1.6800000000000002E-2</v>
      </c>
      <c r="D38" s="14">
        <v>8.4000000000000012E-3</v>
      </c>
      <c r="E38" s="4">
        <v>37</v>
      </c>
      <c r="F38" s="4" t="s">
        <v>109</v>
      </c>
      <c r="G38" s="4">
        <f t="shared" si="0"/>
        <v>0</v>
      </c>
      <c r="H38" s="4">
        <f t="shared" si="1"/>
        <v>1</v>
      </c>
      <c r="I38" s="4">
        <f t="shared" si="2"/>
        <v>0</v>
      </c>
      <c r="J38" s="18">
        <v>741</v>
      </c>
      <c r="K38" s="25">
        <v>0.015961938743711421</v>
      </c>
      <c r="L38" s="25">
        <v>0.0079809693718557104</v>
      </c>
      <c r="M38" s="25"/>
      <c r="N38" s="25">
        <v>1.6097199999999999E-2</v>
      </c>
      <c r="O38" s="25">
        <v>8.0479999999999996E-3</v>
      </c>
      <c r="Q38" s="24">
        <f t="shared" si="3"/>
        <v>0.84027816196964866</v>
      </c>
      <c r="R38" s="24">
        <f t="shared" si="4"/>
        <v>0.83288553857218239</v>
      </c>
      <c r="S38" s="3"/>
      <c r="T38" s="3"/>
    </row>
    <row r="39" x14ac:dyDescent="0.25">
      <c r="C39" s="26">
        <f>SUM(C2:C38)</f>
        <v>0.98280000000000067</v>
      </c>
      <c r="D39" s="26">
        <f>SUM(D2:D38)</f>
        <v>0.4892000000000003</v>
      </c>
      <c r="H39" s="4"/>
      <c r="N39" s="31"/>
      <c r="O39" s="31"/>
      <c r="Q39" s="24">
        <f>AVERAGE(Q2:Q38)</f>
        <v>0.4591809066780933</v>
      </c>
      <c r="R39" s="24">
        <f>AVERAGE(R2:R38)</f>
        <v>0.45901164520203375</v>
      </c>
    </row>
    <row r="40" x14ac:dyDescent="0.25">
      <c r="C40" s="26"/>
      <c r="D40" s="26"/>
    </row>
    <row r="43" x14ac:dyDescent="0.25">
      <c r="F43" s="4" t="s">
        <v>104</v>
      </c>
      <c r="G43" s="4" t="s">
        <v>104</v>
      </c>
    </row>
    <row r="44" x14ac:dyDescent="0.25">
      <c r="F44" s="4" t="s">
        <v>7</v>
      </c>
      <c r="G44" s="4" t="s">
        <v>7</v>
      </c>
    </row>
    <row r="45" x14ac:dyDescent="0.25">
      <c r="F45" s="4" t="s">
        <v>104</v>
      </c>
      <c r="G45" s="4" t="s">
        <v>104</v>
      </c>
    </row>
    <row r="46" x14ac:dyDescent="0.25">
      <c r="F46" s="4" t="s">
        <v>104</v>
      </c>
      <c r="G46" s="4" t="s">
        <v>104</v>
      </c>
    </row>
    <row r="47" x14ac:dyDescent="0.25">
      <c r="F47" s="4" t="s">
        <v>30</v>
      </c>
      <c r="G47" s="4" t="s">
        <v>128</v>
      </c>
    </row>
    <row r="48" x14ac:dyDescent="0.25">
      <c r="F48" s="4" t="s">
        <v>7</v>
      </c>
      <c r="G48" s="4" t="s">
        <v>7</v>
      </c>
    </row>
    <row r="49" x14ac:dyDescent="0.25">
      <c r="F49" s="4" t="s">
        <v>7</v>
      </c>
      <c r="G49" s="4" t="s">
        <v>7</v>
      </c>
    </row>
    <row r="50" x14ac:dyDescent="0.25">
      <c r="F50" s="4" t="s">
        <v>104</v>
      </c>
      <c r="G50" s="4" t="s">
        <v>104</v>
      </c>
    </row>
    <row r="51" x14ac:dyDescent="0.25">
      <c r="F51" s="4" t="s">
        <v>109</v>
      </c>
      <c r="G51" s="4" t="s">
        <v>109</v>
      </c>
    </row>
    <row r="52" x14ac:dyDescent="0.25">
      <c r="F52" s="4" t="s">
        <v>30</v>
      </c>
      <c r="G52" s="4" t="s">
        <v>128</v>
      </c>
    </row>
    <row r="53" x14ac:dyDescent="0.25">
      <c r="F53" s="4" t="s">
        <v>7</v>
      </c>
      <c r="G53" s="4" t="s">
        <v>7</v>
      </c>
    </row>
    <row r="54" x14ac:dyDescent="0.25">
      <c r="F54" s="4" t="s">
        <v>104</v>
      </c>
      <c r="G54" s="4" t="s">
        <v>104</v>
      </c>
    </row>
    <row r="55" x14ac:dyDescent="0.25">
      <c r="F55" s="4" t="s">
        <v>109</v>
      </c>
      <c r="G55" s="4" t="s">
        <v>109</v>
      </c>
    </row>
    <row r="56" x14ac:dyDescent="0.25">
      <c r="F56" s="4" t="s">
        <v>30</v>
      </c>
      <c r="G56" s="4" t="s">
        <v>128</v>
      </c>
    </row>
    <row r="57" x14ac:dyDescent="0.25">
      <c r="F57" s="4" t="s">
        <v>104</v>
      </c>
      <c r="G57" s="4" t="s">
        <v>104</v>
      </c>
    </row>
    <row r="58" x14ac:dyDescent="0.25">
      <c r="F58" s="4" t="s">
        <v>7</v>
      </c>
      <c r="G58" s="4" t="s">
        <v>7</v>
      </c>
    </row>
    <row r="59" x14ac:dyDescent="0.25">
      <c r="F59" s="4" t="s">
        <v>104</v>
      </c>
      <c r="G59" s="4" t="s">
        <v>104</v>
      </c>
    </row>
    <row r="60" x14ac:dyDescent="0.25">
      <c r="F60" s="4" t="s">
        <v>7</v>
      </c>
      <c r="G60" s="4" t="s">
        <v>7</v>
      </c>
    </row>
    <row r="61" x14ac:dyDescent="0.25">
      <c r="F61" s="4" t="s">
        <v>7</v>
      </c>
      <c r="G61" s="4" t="s">
        <v>7</v>
      </c>
    </row>
    <row r="62" x14ac:dyDescent="0.25">
      <c r="F62" s="4" t="s">
        <v>109</v>
      </c>
      <c r="G62" s="4" t="s">
        <v>128</v>
      </c>
    </row>
    <row r="63" x14ac:dyDescent="0.25">
      <c r="F63" s="4" t="s">
        <v>7</v>
      </c>
      <c r="G63" s="4" t="s">
        <v>7</v>
      </c>
    </row>
    <row r="64" x14ac:dyDescent="0.25">
      <c r="F64" s="4" t="s">
        <v>30</v>
      </c>
      <c r="G64" s="4" t="s">
        <v>128</v>
      </c>
    </row>
    <row r="65" x14ac:dyDescent="0.25">
      <c r="F65" s="4" t="s">
        <v>104</v>
      </c>
      <c r="G65" s="4" t="s">
        <v>104</v>
      </c>
    </row>
    <row r="66" x14ac:dyDescent="0.25">
      <c r="F66" s="4" t="s">
        <v>104</v>
      </c>
      <c r="G66" s="4" t="s">
        <v>104</v>
      </c>
    </row>
    <row r="67" x14ac:dyDescent="0.25">
      <c r="F67" s="4" t="s">
        <v>30</v>
      </c>
      <c r="G67" s="4" t="s">
        <v>128</v>
      </c>
    </row>
    <row r="68" x14ac:dyDescent="0.25">
      <c r="F68" s="4" t="s">
        <v>104</v>
      </c>
      <c r="G68" s="4" t="s">
        <v>104</v>
      </c>
    </row>
    <row r="69" x14ac:dyDescent="0.25">
      <c r="F69" s="4" t="s">
        <v>7</v>
      </c>
      <c r="G69" s="4" t="s">
        <v>7</v>
      </c>
    </row>
    <row r="70" x14ac:dyDescent="0.25">
      <c r="F70" s="4" t="s">
        <v>109</v>
      </c>
      <c r="G70" s="4" t="s">
        <v>128</v>
      </c>
    </row>
    <row r="71" x14ac:dyDescent="0.25">
      <c r="F71" s="4" t="s">
        <v>7</v>
      </c>
      <c r="G71" s="4" t="s">
        <v>7</v>
      </c>
    </row>
    <row r="72" x14ac:dyDescent="0.25">
      <c r="F72" s="4" t="s">
        <v>104</v>
      </c>
      <c r="G72" s="4" t="s">
        <v>104</v>
      </c>
    </row>
    <row r="73" x14ac:dyDescent="0.25">
      <c r="F73" s="4" t="s">
        <v>30</v>
      </c>
      <c r="G73" s="4" t="s">
        <v>128</v>
      </c>
    </row>
    <row r="74" x14ac:dyDescent="0.25">
      <c r="F74" s="4" t="s">
        <v>7</v>
      </c>
      <c r="G74" s="4" t="s">
        <v>7</v>
      </c>
    </row>
    <row r="75" x14ac:dyDescent="0.25">
      <c r="F75" s="4" t="s">
        <v>109</v>
      </c>
      <c r="G75" s="4" t="s">
        <v>128</v>
      </c>
    </row>
    <row r="76" x14ac:dyDescent="0.25">
      <c r="F76" s="4" t="s">
        <v>7</v>
      </c>
      <c r="G76" s="4" t="s">
        <v>7</v>
      </c>
    </row>
    <row r="77" x14ac:dyDescent="0.25">
      <c r="F77" s="4" t="s">
        <v>104</v>
      </c>
      <c r="G77" s="4" t="s">
        <v>104</v>
      </c>
    </row>
    <row r="78" x14ac:dyDescent="0.25">
      <c r="F78" s="4" t="s">
        <v>7</v>
      </c>
      <c r="G78" s="4" t="s">
        <v>7</v>
      </c>
    </row>
    <row r="79" x14ac:dyDescent="0.25">
      <c r="F79" s="4" t="s">
        <v>109</v>
      </c>
      <c r="G79" s="4" t="s">
        <v>128</v>
      </c>
    </row>
  </sheetData>
  <sortState ref="A3:F38">
    <sortCondition ref="E3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H1" zoomScale="70" zoomScaleNormal="70" workbookViewId="0">
      <selection activeCell="AA13" sqref="AA13"/>
    </sheetView>
  </sheetViews>
  <sheetFormatPr baseColWidth="10" defaultRowHeight="15" x14ac:dyDescent="0.25"/>
  <cols>
    <col min="5" max="5" width="14.7109375" customWidth="true"/>
    <col min="6" max="6" width="18.28515625" customWidth="true"/>
    <col min="7" max="7" width="15.42578125" customWidth="true"/>
    <col min="8" max="8" width="5.85546875" customWidth="true"/>
    <col min="9" max="10" width="13.7109375" customWidth="true"/>
  </cols>
  <sheetData>
    <row r="1" x14ac:dyDescent="0.25">
      <c r="A1" s="3" t="s">
        <v>24</v>
      </c>
      <c r="B1" s="3" t="s">
        <v>25</v>
      </c>
      <c r="C1" s="20" t="s">
        <v>105</v>
      </c>
      <c r="D1" s="20" t="s">
        <v>106</v>
      </c>
      <c r="E1" s="3"/>
      <c r="F1" s="21" t="s">
        <v>107</v>
      </c>
      <c r="G1" s="21" t="s">
        <v>108</v>
      </c>
      <c r="H1" s="3"/>
      <c r="I1" s="7" t="s">
        <v>26</v>
      </c>
      <c r="J1" s="7" t="s">
        <v>27</v>
      </c>
      <c r="L1" s="12" t="s">
        <v>67</v>
      </c>
    </row>
    <row r="2" x14ac:dyDescent="0.25">
      <c r="A2" s="3">
        <v>1</v>
      </c>
      <c r="B2" s="3">
        <v>1</v>
      </c>
      <c r="C2" s="8">
        <v>0.98954628926298538</v>
      </c>
      <c r="D2" s="8">
        <v>-89.435475514305821</v>
      </c>
      <c r="E2" s="33">
        <f>D2-$D$2</f>
        <v>0</v>
      </c>
      <c r="F2" s="27">
        <v>1</v>
      </c>
      <c r="G2" s="27">
        <v>0</v>
      </c>
      <c r="H2" s="3"/>
      <c r="I2" s="26">
        <f>ABS((C2-F2)/F2)*100</f>
        <v>1.0453710737014621</v>
      </c>
      <c r="J2" s="26">
        <v>0</v>
      </c>
      <c r="L2" s="12">
        <v>799</v>
      </c>
    </row>
    <row r="3" x14ac:dyDescent="0.25">
      <c r="A3" s="3">
        <v>2</v>
      </c>
      <c r="B3" s="3">
        <v>2</v>
      </c>
      <c r="C3" s="8">
        <v>0.97734189478878264</v>
      </c>
      <c r="D3" s="8">
        <v>-89.687328476650848</v>
      </c>
      <c r="E3" s="33">
        <f t="shared" ref="E3:E38" si="0">D3-$D$2</f>
        <v>-0.2518529623450263</v>
      </c>
      <c r="F3" s="27">
        <v>0.98699999999999999</v>
      </c>
      <c r="G3" s="27">
        <v>-0.25879999999999997</v>
      </c>
      <c r="H3" s="3"/>
      <c r="I3" s="26">
        <f t="shared" ref="I3:I38" si="1">ABS((C3-F3)/F3)*100</f>
        <v>0.97853142970793816</v>
      </c>
      <c r="J3" s="26">
        <f t="shared" ref="J3:J38" si="2">ABS((D3-G3)/G3)*100</f>
        <v>34555.072827144846</v>
      </c>
      <c r="L3" s="19">
        <v>701</v>
      </c>
    </row>
    <row r="4" x14ac:dyDescent="0.25">
      <c r="A4" s="3">
        <v>3</v>
      </c>
      <c r="B4" s="3">
        <v>3</v>
      </c>
      <c r="C4" s="8">
        <v>0.97080863138701523</v>
      </c>
      <c r="D4" s="8">
        <v>-89.82530705946192</v>
      </c>
      <c r="E4" s="33">
        <f t="shared" si="0"/>
        <v>-0.38983154515609897</v>
      </c>
      <c r="F4" s="27">
        <v>0.98</v>
      </c>
      <c r="G4" s="27">
        <v>-0.40410000000000001</v>
      </c>
      <c r="H4" s="3"/>
      <c r="I4" s="26">
        <f t="shared" si="1"/>
        <v>0.93789475642701547</v>
      </c>
      <c r="J4" s="26">
        <f t="shared" si="2"/>
        <v>22128.484795709457</v>
      </c>
      <c r="L4" s="19">
        <v>702</v>
      </c>
    </row>
    <row r="5" x14ac:dyDescent="0.25">
      <c r="A5" s="3">
        <v>4</v>
      </c>
      <c r="B5" s="3">
        <v>4</v>
      </c>
      <c r="C5" s="8">
        <v>0.96978312126870658</v>
      </c>
      <c r="D5" s="8">
        <v>-89.817559190512867</v>
      </c>
      <c r="E5" s="33">
        <f t="shared" si="0"/>
        <v>-0.38208367620704564</v>
      </c>
      <c r="F5" s="27">
        <v>0.97899999999999998</v>
      </c>
      <c r="G5" s="27">
        <v>-0.39600000000000002</v>
      </c>
      <c r="H5" s="3"/>
      <c r="I5" s="26">
        <f t="shared" si="1"/>
        <v>0.94145850166429002</v>
      </c>
      <c r="J5" s="26">
        <f t="shared" si="2"/>
        <v>22581.201815786077</v>
      </c>
      <c r="L5" s="19">
        <v>705</v>
      </c>
    </row>
    <row r="6" x14ac:dyDescent="0.25">
      <c r="A6" s="3">
        <v>5</v>
      </c>
      <c r="B6" s="3">
        <v>5</v>
      </c>
      <c r="C6" s="8">
        <v>0.96936732535365855</v>
      </c>
      <c r="D6" s="8">
        <v>-89.814392554805238</v>
      </c>
      <c r="E6" s="33">
        <f t="shared" si="0"/>
        <v>-0.37891704049941666</v>
      </c>
      <c r="F6" s="27">
        <v>0.97850000000000004</v>
      </c>
      <c r="G6" s="27">
        <v>-0.3926</v>
      </c>
      <c r="H6" s="3"/>
      <c r="I6" s="26">
        <f t="shared" si="1"/>
        <v>0.93333414883408139</v>
      </c>
      <c r="J6" s="26">
        <f t="shared" si="2"/>
        <v>22776.819295671226</v>
      </c>
      <c r="L6" s="19">
        <v>742</v>
      </c>
    </row>
    <row r="7" x14ac:dyDescent="0.25">
      <c r="A7" s="3">
        <v>6</v>
      </c>
      <c r="B7" s="3">
        <v>6</v>
      </c>
      <c r="C7" s="8">
        <v>0.9694796621340066</v>
      </c>
      <c r="D7" s="8">
        <v>-89.815285445924189</v>
      </c>
      <c r="E7" s="33">
        <f t="shared" si="0"/>
        <v>-0.37980993161836807</v>
      </c>
      <c r="F7" s="27">
        <v>0.97870000000000001</v>
      </c>
      <c r="G7" s="27">
        <v>-0.39360000000000001</v>
      </c>
      <c r="H7" s="3"/>
      <c r="I7" s="26">
        <f t="shared" si="1"/>
        <v>0.94210052784238396</v>
      </c>
      <c r="J7" s="26">
        <f t="shared" si="2"/>
        <v>22718.924147846592</v>
      </c>
      <c r="L7" s="19">
        <v>712</v>
      </c>
    </row>
    <row r="8" x14ac:dyDescent="0.25">
      <c r="A8" s="3">
        <v>7</v>
      </c>
      <c r="B8" s="3">
        <v>7</v>
      </c>
      <c r="C8" s="8">
        <v>0.96917127959826443</v>
      </c>
      <c r="D8" s="8">
        <v>-89.828659469909113</v>
      </c>
      <c r="E8" s="33">
        <f t="shared" si="0"/>
        <v>-0.39318395560329122</v>
      </c>
      <c r="F8" s="27">
        <v>0.97829999999999995</v>
      </c>
      <c r="G8" s="27">
        <v>-0.4078</v>
      </c>
      <c r="H8" s="3"/>
      <c r="I8" s="26">
        <f t="shared" si="1"/>
        <v>0.93312076068031413</v>
      </c>
      <c r="J8" s="26">
        <f t="shared" si="2"/>
        <v>21927.626157407827</v>
      </c>
      <c r="L8" s="19">
        <v>713</v>
      </c>
    </row>
    <row r="9" x14ac:dyDescent="0.25">
      <c r="A9" s="3">
        <v>8</v>
      </c>
      <c r="B9" s="3">
        <v>8</v>
      </c>
      <c r="C9" s="8">
        <v>0.96718123757767915</v>
      </c>
      <c r="D9" s="8">
        <v>-89.831803337903111</v>
      </c>
      <c r="E9" s="33">
        <f t="shared" si="0"/>
        <v>-0.39632782359728935</v>
      </c>
      <c r="F9" s="27">
        <v>0.97629999999999995</v>
      </c>
      <c r="G9" s="27">
        <v>-0.41139999999999999</v>
      </c>
      <c r="H9" s="3"/>
      <c r="I9" s="26">
        <f t="shared" si="1"/>
        <v>0.93401233456117916</v>
      </c>
      <c r="J9" s="26">
        <f t="shared" si="2"/>
        <v>21735.63523040912</v>
      </c>
      <c r="L9" s="19">
        <v>704</v>
      </c>
    </row>
    <row r="10" x14ac:dyDescent="0.25">
      <c r="A10" s="3">
        <v>9</v>
      </c>
      <c r="B10" s="3">
        <v>9</v>
      </c>
      <c r="C10" s="8">
        <v>0.96703771513205705</v>
      </c>
      <c r="D10" s="8">
        <v>-89.829488984405728</v>
      </c>
      <c r="E10" s="33">
        <f t="shared" si="0"/>
        <v>-0.39401347009990673</v>
      </c>
      <c r="F10" s="27">
        <v>0.97609999999999997</v>
      </c>
      <c r="G10" s="27">
        <v>-0.40899999999999997</v>
      </c>
      <c r="H10" s="3"/>
      <c r="I10" s="26">
        <f t="shared" si="1"/>
        <v>0.92841766908543355</v>
      </c>
      <c r="J10" s="26">
        <f t="shared" si="2"/>
        <v>21863.200240685997</v>
      </c>
      <c r="L10" s="19">
        <v>714</v>
      </c>
    </row>
    <row r="11" x14ac:dyDescent="0.25">
      <c r="A11" s="3">
        <v>10</v>
      </c>
      <c r="B11" s="3">
        <v>10</v>
      </c>
      <c r="C11" s="8">
        <v>0.96642437199814202</v>
      </c>
      <c r="D11" s="8">
        <v>-89.824893357716093</v>
      </c>
      <c r="E11" s="33">
        <f t="shared" si="0"/>
        <v>-0.3894178434102713</v>
      </c>
      <c r="F11" s="27">
        <v>0.97550000000000003</v>
      </c>
      <c r="G11" s="27">
        <v>-0.40410000000000001</v>
      </c>
      <c r="H11" s="3"/>
      <c r="I11" s="26">
        <f t="shared" si="1"/>
        <v>0.93035653530066798</v>
      </c>
      <c r="J11" s="26">
        <f t="shared" si="2"/>
        <v>22128.382419627836</v>
      </c>
      <c r="L11" s="19">
        <v>718</v>
      </c>
    </row>
    <row r="12" x14ac:dyDescent="0.25">
      <c r="A12" s="3">
        <v>11</v>
      </c>
      <c r="B12" s="3">
        <v>11</v>
      </c>
      <c r="C12" s="8">
        <v>0.96498198164066573</v>
      </c>
      <c r="D12" s="8">
        <v>-89.839671668579456</v>
      </c>
      <c r="E12" s="33">
        <f t="shared" si="0"/>
        <v>-0.40419615427363453</v>
      </c>
      <c r="F12" s="27">
        <v>0.97399999999999998</v>
      </c>
      <c r="G12" s="27">
        <v>-0.42009999999999997</v>
      </c>
      <c r="H12" s="3"/>
      <c r="I12" s="26">
        <f t="shared" si="1"/>
        <v>0.92587457488031277</v>
      </c>
      <c r="J12" s="26">
        <f t="shared" si="2"/>
        <v>21285.306276738742</v>
      </c>
      <c r="L12" s="19">
        <v>720</v>
      </c>
    </row>
    <row r="13" x14ac:dyDescent="0.25">
      <c r="A13" s="3">
        <v>12</v>
      </c>
      <c r="B13" s="3">
        <v>12</v>
      </c>
      <c r="C13" s="8">
        <v>0.96231608395218904</v>
      </c>
      <c r="D13" s="8">
        <v>-89.816222328335357</v>
      </c>
      <c r="E13" s="33">
        <f t="shared" si="0"/>
        <v>-0.38074681402953559</v>
      </c>
      <c r="F13" s="27">
        <v>0.97119999999999995</v>
      </c>
      <c r="G13" s="27">
        <v>-0.39529999999999998</v>
      </c>
      <c r="H13" s="3"/>
      <c r="I13" s="26">
        <f t="shared" si="1"/>
        <v>0.91473600162797708</v>
      </c>
      <c r="J13" s="26">
        <f t="shared" si="2"/>
        <v>22621.027657054226</v>
      </c>
      <c r="L13" s="19">
        <v>707</v>
      </c>
    </row>
    <row r="14" x14ac:dyDescent="0.25">
      <c r="A14" s="3">
        <v>13</v>
      </c>
      <c r="B14" s="3">
        <v>13</v>
      </c>
      <c r="C14" s="8">
        <v>0.96203804834761009</v>
      </c>
      <c r="D14" s="8">
        <v>-89.813785042138178</v>
      </c>
      <c r="E14" s="33">
        <f t="shared" si="0"/>
        <v>-0.37830952783235716</v>
      </c>
      <c r="F14" s="27">
        <v>0.97089999999999999</v>
      </c>
      <c r="G14" s="27">
        <v>-0.39269999999999999</v>
      </c>
      <c r="H14" s="3"/>
      <c r="I14" s="26">
        <f t="shared" si="1"/>
        <v>0.91275637577401358</v>
      </c>
      <c r="J14" s="26">
        <f t="shared" si="2"/>
        <v>22770.83907362826</v>
      </c>
      <c r="L14" s="19">
        <v>722</v>
      </c>
    </row>
    <row r="15" x14ac:dyDescent="0.25">
      <c r="A15" s="3">
        <v>14</v>
      </c>
      <c r="B15" s="3">
        <v>14</v>
      </c>
      <c r="C15" s="8">
        <v>0.96187471250112078</v>
      </c>
      <c r="D15" s="8">
        <v>-89.81228728493754</v>
      </c>
      <c r="E15" s="33">
        <f t="shared" si="0"/>
        <v>-0.37681177063171845</v>
      </c>
      <c r="F15" s="27">
        <v>0.97070000000000001</v>
      </c>
      <c r="G15" s="27">
        <v>-0.3911</v>
      </c>
      <c r="H15" s="3"/>
      <c r="I15" s="26">
        <f t="shared" si="1"/>
        <v>0.90916735334080878</v>
      </c>
      <c r="J15" s="26">
        <f t="shared" si="2"/>
        <v>22864.021295049231</v>
      </c>
      <c r="L15" s="19">
        <v>724</v>
      </c>
    </row>
    <row r="16" x14ac:dyDescent="0.25">
      <c r="A16" s="3">
        <v>15</v>
      </c>
      <c r="B16" s="3">
        <v>15</v>
      </c>
      <c r="C16" s="8">
        <v>0.96476493253485163</v>
      </c>
      <c r="D16" s="8">
        <v>-89.840354211117969</v>
      </c>
      <c r="E16" s="33">
        <f t="shared" si="0"/>
        <v>-0.40487869681214761</v>
      </c>
      <c r="F16" s="27">
        <v>0.9738</v>
      </c>
      <c r="G16" s="27">
        <v>-0.4209</v>
      </c>
      <c r="H16" s="3"/>
      <c r="I16" s="26">
        <f t="shared" si="1"/>
        <v>0.92781551295423814</v>
      </c>
      <c r="J16" s="26">
        <f t="shared" si="2"/>
        <v>21244.821622978849</v>
      </c>
      <c r="L16" s="19">
        <v>706</v>
      </c>
    </row>
    <row r="17" x14ac:dyDescent="0.25">
      <c r="A17" s="3">
        <v>16</v>
      </c>
      <c r="B17" s="3">
        <v>16</v>
      </c>
      <c r="C17" s="8">
        <v>0.96458889939270853</v>
      </c>
      <c r="D17" s="8">
        <v>-89.838784790043434</v>
      </c>
      <c r="E17" s="33">
        <f t="shared" si="0"/>
        <v>-0.40330927573761244</v>
      </c>
      <c r="F17" s="27">
        <v>0.97360000000000002</v>
      </c>
      <c r="G17" s="27">
        <v>-0.41920000000000002</v>
      </c>
      <c r="H17" s="3"/>
      <c r="I17" s="26">
        <f t="shared" si="1"/>
        <v>0.9255444337809664</v>
      </c>
      <c r="J17" s="26">
        <f t="shared" si="2"/>
        <v>21331.007822052346</v>
      </c>
      <c r="L17" s="19">
        <v>725</v>
      </c>
    </row>
    <row r="18" x14ac:dyDescent="0.25">
      <c r="A18" s="3">
        <v>17</v>
      </c>
      <c r="B18" s="3">
        <v>17</v>
      </c>
      <c r="C18" s="8">
        <v>0.96537851118352636</v>
      </c>
      <c r="D18" s="8">
        <v>-89.942695763845506</v>
      </c>
      <c r="E18" s="33">
        <f t="shared" si="0"/>
        <v>-0.50722024953968514</v>
      </c>
      <c r="F18" s="27">
        <v>0.97419999999999995</v>
      </c>
      <c r="G18" s="27">
        <v>-0.5292</v>
      </c>
      <c r="H18" s="3"/>
      <c r="I18" s="26">
        <f t="shared" si="1"/>
        <v>0.90551106718061991</v>
      </c>
      <c r="J18" s="26">
        <f t="shared" si="2"/>
        <v>16895.974256206635</v>
      </c>
      <c r="L18" s="19">
        <v>703</v>
      </c>
    </row>
    <row r="19" x14ac:dyDescent="0.25">
      <c r="A19" s="3">
        <v>18</v>
      </c>
      <c r="B19" s="3">
        <v>18</v>
      </c>
      <c r="C19" s="8">
        <v>0.96447865902805463</v>
      </c>
      <c r="D19" s="8">
        <v>-89.934673141333775</v>
      </c>
      <c r="E19" s="33">
        <f t="shared" si="0"/>
        <v>-0.49919762702795367</v>
      </c>
      <c r="F19" s="27">
        <v>0.97330000000000005</v>
      </c>
      <c r="G19" s="27">
        <v>-0.52080000000000004</v>
      </c>
      <c r="H19" s="3"/>
      <c r="I19" s="26">
        <f t="shared" si="1"/>
        <v>0.90633319345992214</v>
      </c>
      <c r="J19" s="26">
        <f t="shared" si="2"/>
        <v>17168.562431131675</v>
      </c>
      <c r="L19" s="19">
        <v>727</v>
      </c>
    </row>
    <row r="20" x14ac:dyDescent="0.25">
      <c r="A20" s="3">
        <v>19</v>
      </c>
      <c r="B20" s="3">
        <v>19</v>
      </c>
      <c r="C20" s="8">
        <v>0.9639758711165195</v>
      </c>
      <c r="D20" s="8">
        <v>-89.936254209902842</v>
      </c>
      <c r="E20" s="33">
        <f t="shared" si="0"/>
        <v>-0.50077869559702037</v>
      </c>
      <c r="F20" s="27">
        <v>0.9728</v>
      </c>
      <c r="G20" s="27">
        <v>-0.52249999999999996</v>
      </c>
      <c r="H20" s="3"/>
      <c r="I20" s="26">
        <f t="shared" si="1"/>
        <v>0.90708561713409708</v>
      </c>
      <c r="J20" s="26">
        <f t="shared" si="2"/>
        <v>17112.680231560356</v>
      </c>
      <c r="L20" s="19">
        <v>744</v>
      </c>
    </row>
    <row r="21" x14ac:dyDescent="0.25">
      <c r="A21" s="3">
        <v>20</v>
      </c>
      <c r="B21" s="3">
        <v>20</v>
      </c>
      <c r="C21" s="8">
        <v>0.96380620928108218</v>
      </c>
      <c r="D21" s="8">
        <v>-89.934741592126244</v>
      </c>
      <c r="E21" s="33">
        <f t="shared" si="0"/>
        <v>-0.49926607782042254</v>
      </c>
      <c r="F21" s="27">
        <v>0.97260000000000002</v>
      </c>
      <c r="G21" s="27">
        <v>-0.52090000000000003</v>
      </c>
      <c r="H21" s="3"/>
      <c r="I21" s="26">
        <f t="shared" si="1"/>
        <v>0.9041528602629898</v>
      </c>
      <c r="J21" s="26">
        <f t="shared" si="2"/>
        <v>17165.260432352898</v>
      </c>
      <c r="L21" s="19">
        <v>729</v>
      </c>
    </row>
    <row r="22" x14ac:dyDescent="0.25">
      <c r="A22" s="3">
        <v>21</v>
      </c>
      <c r="B22" s="3">
        <v>21</v>
      </c>
      <c r="C22" s="8">
        <v>0.96359865726760896</v>
      </c>
      <c r="D22" s="8">
        <v>-89.93289116205743</v>
      </c>
      <c r="E22" s="33">
        <f t="shared" si="0"/>
        <v>-0.49741564775160896</v>
      </c>
      <c r="F22" s="27">
        <v>0.97240000000000004</v>
      </c>
      <c r="G22" s="27">
        <v>-0.51890000000000003</v>
      </c>
      <c r="H22" s="3"/>
      <c r="I22" s="26">
        <f t="shared" si="1"/>
        <v>0.90511545993326636</v>
      </c>
      <c r="J22" s="26">
        <f t="shared" si="2"/>
        <v>17231.44944344911</v>
      </c>
      <c r="L22" s="19">
        <v>728</v>
      </c>
    </row>
    <row r="23" x14ac:dyDescent="0.25">
      <c r="A23" s="3">
        <v>22</v>
      </c>
      <c r="B23" s="3">
        <v>22</v>
      </c>
      <c r="C23" s="8">
        <v>0.96112909973701555</v>
      </c>
      <c r="D23" s="8">
        <v>-89.95917233584386</v>
      </c>
      <c r="E23" s="33">
        <f t="shared" si="0"/>
        <v>-0.52369682153803865</v>
      </c>
      <c r="F23" s="27">
        <v>0.96970000000000001</v>
      </c>
      <c r="G23" s="27">
        <v>-0.54700000000000004</v>
      </c>
      <c r="H23" s="3"/>
      <c r="I23" s="26">
        <f t="shared" si="1"/>
        <v>0.88387132752237396</v>
      </c>
      <c r="J23" s="26">
        <f t="shared" si="2"/>
        <v>16345.918160117708</v>
      </c>
      <c r="L23" s="19">
        <v>730</v>
      </c>
    </row>
    <row r="24" x14ac:dyDescent="0.25">
      <c r="A24" s="3">
        <v>23</v>
      </c>
      <c r="B24" s="3">
        <v>23</v>
      </c>
      <c r="C24" s="8">
        <v>0.9598456548549098</v>
      </c>
      <c r="D24" s="8">
        <v>-89.964062035907574</v>
      </c>
      <c r="E24" s="33">
        <f t="shared" si="0"/>
        <v>-0.52858652160175268</v>
      </c>
      <c r="F24" s="27">
        <v>0.96840000000000004</v>
      </c>
      <c r="G24" s="27">
        <v>-0.5524</v>
      </c>
      <c r="H24" s="3"/>
      <c r="I24" s="26">
        <f t="shared" si="1"/>
        <v>0.88334832146739328</v>
      </c>
      <c r="J24" s="26">
        <f t="shared" si="2"/>
        <v>16186.035850091883</v>
      </c>
      <c r="L24" s="19">
        <v>709</v>
      </c>
    </row>
    <row r="25" x14ac:dyDescent="0.25">
      <c r="A25" s="3">
        <v>24</v>
      </c>
      <c r="B25" s="3">
        <v>24</v>
      </c>
      <c r="C25" s="8">
        <v>0.9598456548549098</v>
      </c>
      <c r="D25" s="8">
        <v>-89.964062035907574</v>
      </c>
      <c r="E25" s="33">
        <f t="shared" si="0"/>
        <v>-0.52858652160175268</v>
      </c>
      <c r="F25" s="27">
        <v>0.96830000000000005</v>
      </c>
      <c r="G25" s="27">
        <v>-0.55289999999999995</v>
      </c>
      <c r="H25" s="3"/>
      <c r="I25" s="26">
        <f t="shared" si="1"/>
        <v>0.87311217030778143</v>
      </c>
      <c r="J25" s="26">
        <f t="shared" si="2"/>
        <v>16171.308018793197</v>
      </c>
      <c r="L25" s="19">
        <v>775</v>
      </c>
    </row>
    <row r="26" x14ac:dyDescent="0.25">
      <c r="A26" s="3">
        <v>25</v>
      </c>
      <c r="B26" s="3">
        <v>25</v>
      </c>
      <c r="C26" s="8">
        <v>0.95944803257049927</v>
      </c>
      <c r="D26" s="8">
        <v>-89.965862909461279</v>
      </c>
      <c r="E26" s="33">
        <f t="shared" si="0"/>
        <v>-0.53038739515545785</v>
      </c>
      <c r="F26" s="27">
        <v>0.96799999999999997</v>
      </c>
      <c r="G26" s="27">
        <v>-0.55430000000000001</v>
      </c>
      <c r="H26" s="3"/>
      <c r="I26" s="26">
        <f t="shared" si="1"/>
        <v>0.88346770965916388</v>
      </c>
      <c r="J26" s="26">
        <f t="shared" si="2"/>
        <v>16130.536335821989</v>
      </c>
      <c r="L26" s="19">
        <v>731</v>
      </c>
    </row>
    <row r="27" x14ac:dyDescent="0.25">
      <c r="A27" s="3">
        <v>26</v>
      </c>
      <c r="B27" s="3">
        <v>26</v>
      </c>
      <c r="C27" s="8">
        <v>0.95800420837615896</v>
      </c>
      <c r="D27" s="8">
        <v>-89.970925077225374</v>
      </c>
      <c r="E27" s="33">
        <f t="shared" si="0"/>
        <v>-0.53544956291955259</v>
      </c>
      <c r="F27" s="27">
        <v>0.96650000000000003</v>
      </c>
      <c r="G27" s="27">
        <v>-0.55989999999999995</v>
      </c>
      <c r="H27" s="3"/>
      <c r="I27" s="26">
        <f t="shared" si="1"/>
        <v>0.87902655187181211</v>
      </c>
      <c r="J27" s="26">
        <f t="shared" si="2"/>
        <v>15969.10610416599</v>
      </c>
      <c r="L27" s="19">
        <v>708</v>
      </c>
    </row>
    <row r="28" x14ac:dyDescent="0.25">
      <c r="A28" s="3">
        <v>27</v>
      </c>
      <c r="B28" s="3">
        <v>27</v>
      </c>
      <c r="C28" s="8">
        <v>0.95780302764830505</v>
      </c>
      <c r="D28" s="8">
        <v>-89.96913145254338</v>
      </c>
      <c r="E28" s="33">
        <f t="shared" si="0"/>
        <v>-0.5336559382375583</v>
      </c>
      <c r="F28" s="27">
        <v>0.96619999999999995</v>
      </c>
      <c r="G28" s="27">
        <v>-0.55800000000000005</v>
      </c>
      <c r="H28" s="3"/>
      <c r="I28" s="26">
        <f t="shared" si="1"/>
        <v>0.86907186417873095</v>
      </c>
      <c r="J28" s="26">
        <f t="shared" si="2"/>
        <v>16023.500260312432</v>
      </c>
      <c r="L28" s="19">
        <v>732</v>
      </c>
    </row>
    <row r="29" x14ac:dyDescent="0.25">
      <c r="A29" s="3">
        <v>28</v>
      </c>
      <c r="B29" s="3">
        <v>28</v>
      </c>
      <c r="C29" s="8">
        <v>0.95627852142446323</v>
      </c>
      <c r="D29" s="8">
        <v>-89.977424096970068</v>
      </c>
      <c r="E29" s="33">
        <f t="shared" si="0"/>
        <v>-0.54194858266424717</v>
      </c>
      <c r="F29" s="27">
        <v>0.96460000000000001</v>
      </c>
      <c r="G29" s="27">
        <v>-0.56710000000000005</v>
      </c>
      <c r="H29" s="3"/>
      <c r="I29" s="26">
        <f t="shared" si="1"/>
        <v>0.86268697652257709</v>
      </c>
      <c r="J29" s="26">
        <f t="shared" si="2"/>
        <v>15766.235954323764</v>
      </c>
      <c r="L29" s="19">
        <v>733</v>
      </c>
    </row>
    <row r="30" x14ac:dyDescent="0.25">
      <c r="A30" s="3">
        <v>29</v>
      </c>
      <c r="B30" s="3">
        <v>29</v>
      </c>
      <c r="C30" s="8">
        <v>0.95364478119092178</v>
      </c>
      <c r="D30" s="8">
        <v>-89.98704821146255</v>
      </c>
      <c r="E30" s="33">
        <f t="shared" si="0"/>
        <v>-0.55157269715672896</v>
      </c>
      <c r="F30" s="27">
        <v>0.96189999999999998</v>
      </c>
      <c r="G30" s="27">
        <v>-0.57779999999999998</v>
      </c>
      <c r="H30" s="3"/>
      <c r="I30" s="26">
        <f t="shared" si="1"/>
        <v>0.85822006539954276</v>
      </c>
      <c r="J30" s="26">
        <f t="shared" si="2"/>
        <v>15474.082418044747</v>
      </c>
      <c r="L30" s="19">
        <v>734</v>
      </c>
    </row>
    <row r="31" x14ac:dyDescent="0.25">
      <c r="A31" s="3">
        <v>30</v>
      </c>
      <c r="B31" s="3">
        <v>30</v>
      </c>
      <c r="C31" s="8">
        <v>0.95269177529843452</v>
      </c>
      <c r="D31" s="8">
        <v>-89.979487142395897</v>
      </c>
      <c r="E31" s="33">
        <f t="shared" si="0"/>
        <v>-0.54401162809007531</v>
      </c>
      <c r="F31" s="27">
        <v>0.96089999999999998</v>
      </c>
      <c r="G31" s="27">
        <v>-0.56969999999999998</v>
      </c>
      <c r="H31" s="3"/>
      <c r="I31" s="26">
        <f t="shared" si="1"/>
        <v>0.85422257275111435</v>
      </c>
      <c r="J31" s="26">
        <f t="shared" si="2"/>
        <v>15694.187667613814</v>
      </c>
      <c r="L31" s="19">
        <v>710</v>
      </c>
    </row>
    <row r="32" x14ac:dyDescent="0.25">
      <c r="A32" s="3">
        <v>31</v>
      </c>
      <c r="B32" s="3">
        <v>31</v>
      </c>
      <c r="C32" s="8">
        <v>0.95196436309146359</v>
      </c>
      <c r="D32" s="8">
        <v>-89.973001907843809</v>
      </c>
      <c r="E32" s="33">
        <f t="shared" si="0"/>
        <v>-0.5375263935379877</v>
      </c>
      <c r="F32" s="27">
        <v>0.96009999999999995</v>
      </c>
      <c r="G32" s="27">
        <v>-0.56269999999999998</v>
      </c>
      <c r="H32" s="3"/>
      <c r="I32" s="26">
        <f t="shared" si="1"/>
        <v>0.8473739098569274</v>
      </c>
      <c r="J32" s="26">
        <f t="shared" si="2"/>
        <v>15889.515178219977</v>
      </c>
      <c r="L32" s="19">
        <v>736</v>
      </c>
    </row>
    <row r="33" x14ac:dyDescent="0.25">
      <c r="A33" s="3">
        <v>32</v>
      </c>
      <c r="B33" s="3">
        <v>32</v>
      </c>
      <c r="C33" s="8">
        <v>0.95243889269631155</v>
      </c>
      <c r="D33" s="8">
        <v>-89.977592354181766</v>
      </c>
      <c r="E33" s="33">
        <f t="shared" si="0"/>
        <v>-0.54211683987594483</v>
      </c>
      <c r="F33" s="27">
        <v>0.96060000000000001</v>
      </c>
      <c r="G33" s="27">
        <v>-0.56769999999999998</v>
      </c>
      <c r="H33" s="3"/>
      <c r="I33" s="26">
        <f t="shared" si="1"/>
        <v>0.84958435391301934</v>
      </c>
      <c r="J33" s="26">
        <f t="shared" si="2"/>
        <v>15749.496627476092</v>
      </c>
      <c r="L33" s="19">
        <v>735</v>
      </c>
    </row>
    <row r="34" x14ac:dyDescent="0.25">
      <c r="A34" s="3">
        <v>33</v>
      </c>
      <c r="B34" s="3">
        <v>33</v>
      </c>
      <c r="C34" s="8">
        <v>0.95153715327123634</v>
      </c>
      <c r="D34" s="8">
        <v>-89.994570574878054</v>
      </c>
      <c r="E34" s="33">
        <f t="shared" si="0"/>
        <v>-0.55909506057223268</v>
      </c>
      <c r="F34" s="27">
        <v>0.9597</v>
      </c>
      <c r="G34" s="27">
        <v>-0.58609999999999995</v>
      </c>
      <c r="H34" s="3"/>
      <c r="I34" s="26">
        <f t="shared" si="1"/>
        <v>0.85056233497589484</v>
      </c>
      <c r="J34" s="26">
        <f t="shared" si="2"/>
        <v>15254.814976092484</v>
      </c>
      <c r="L34" s="19">
        <v>737</v>
      </c>
    </row>
    <row r="35" x14ac:dyDescent="0.25">
      <c r="A35" s="3">
        <v>34</v>
      </c>
      <c r="B35" s="3">
        <v>34</v>
      </c>
      <c r="C35" s="8">
        <v>0.95067884200925012</v>
      </c>
      <c r="D35" s="8">
        <v>-89.997828795930374</v>
      </c>
      <c r="E35" s="33">
        <f t="shared" si="0"/>
        <v>-0.56235328162455289</v>
      </c>
      <c r="F35" s="27">
        <v>0.95879999999999999</v>
      </c>
      <c r="G35" s="27">
        <v>-0.5897</v>
      </c>
      <c r="H35" s="3"/>
      <c r="I35" s="26">
        <f t="shared" si="1"/>
        <v>0.84701272327386956</v>
      </c>
      <c r="J35" s="26">
        <f t="shared" si="2"/>
        <v>15161.629438007527</v>
      </c>
      <c r="L35" s="19">
        <v>738</v>
      </c>
    </row>
    <row r="36" x14ac:dyDescent="0.25">
      <c r="A36" s="3">
        <v>35</v>
      </c>
      <c r="B36" s="3">
        <v>35</v>
      </c>
      <c r="C36" s="8">
        <v>0.95025288260212282</v>
      </c>
      <c r="D36" s="8">
        <v>-89.999567671375004</v>
      </c>
      <c r="E36" s="33">
        <f t="shared" si="0"/>
        <v>-0.56409215706918303</v>
      </c>
      <c r="F36" s="27">
        <v>0.95830000000000004</v>
      </c>
      <c r="G36" s="27">
        <v>-0.5917</v>
      </c>
      <c r="H36" s="3"/>
      <c r="I36" s="26">
        <f t="shared" si="1"/>
        <v>0.83972841467987314</v>
      </c>
      <c r="J36" s="26">
        <f t="shared" si="2"/>
        <v>15110.337615577995</v>
      </c>
      <c r="L36" s="19">
        <v>711</v>
      </c>
    </row>
    <row r="37" x14ac:dyDescent="0.25">
      <c r="A37" s="3">
        <v>36</v>
      </c>
      <c r="B37" s="3">
        <v>36</v>
      </c>
      <c r="C37" s="8">
        <v>0.94999999999999996</v>
      </c>
      <c r="D37" s="8">
        <v>-89.997672883160888</v>
      </c>
      <c r="E37" s="33">
        <f t="shared" si="0"/>
        <v>-0.56219736885506677</v>
      </c>
      <c r="F37" s="27">
        <v>0.95799999999999996</v>
      </c>
      <c r="G37" s="27">
        <v>-0.58960000000000001</v>
      </c>
      <c r="H37" s="3"/>
      <c r="I37" s="26">
        <f t="shared" si="1"/>
        <v>0.83507306889352895</v>
      </c>
      <c r="J37" s="26">
        <f t="shared" si="2"/>
        <v>15164.191465936377</v>
      </c>
      <c r="L37" s="19">
        <v>740</v>
      </c>
    </row>
    <row r="38" x14ac:dyDescent="0.25">
      <c r="A38" s="3">
        <v>37</v>
      </c>
      <c r="B38" s="3">
        <v>37</v>
      </c>
      <c r="C38" s="8">
        <v>0.95011540141139406</v>
      </c>
      <c r="D38" s="8">
        <v>-90</v>
      </c>
      <c r="E38" s="33">
        <f t="shared" si="0"/>
        <v>-0.56452448569417868</v>
      </c>
      <c r="F38" s="27">
        <v>0.95820000000000005</v>
      </c>
      <c r="G38" s="27">
        <v>-0.59209999999999996</v>
      </c>
      <c r="H38" s="3"/>
      <c r="I38" s="26">
        <f t="shared" si="1"/>
        <v>0.84372767570507146</v>
      </c>
      <c r="J38" s="26">
        <f t="shared" si="2"/>
        <v>15100.135112312111</v>
      </c>
      <c r="L38" s="19">
        <v>741</v>
      </c>
    </row>
    <row r="39" x14ac:dyDescent="0.25">
      <c r="A39" s="3"/>
      <c r="B39" s="3"/>
      <c r="C39" s="3"/>
      <c r="D39" s="3"/>
      <c r="E39" s="3"/>
      <c r="F39" s="3"/>
      <c r="G39" s="3"/>
      <c r="H39" s="3"/>
      <c r="I39" s="33">
        <f>AVERAGE(I2:I38)</f>
        <v>0.90023730348953124</v>
      </c>
      <c r="J39" s="33">
        <f>AVERAGE(J2:J38)</f>
        <v>18413.441315010794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true" zoomScale="55" zoomScaleNormal="55" workbookViewId="0">
      <selection activeCell="H3" sqref="H3"/>
    </sheetView>
  </sheetViews>
  <sheetFormatPr baseColWidth="10" defaultRowHeight="15" x14ac:dyDescent="0.25"/>
  <cols>
    <col min="3" max="3" width="13.85546875" customWidth="true"/>
    <col min="4" max="4" width="13" customWidth="true"/>
    <col min="5" max="5" width="16" customWidth="true"/>
    <col min="6" max="6" width="16.85546875" customWidth="true"/>
    <col min="7" max="7" width="8.140625" customWidth="true"/>
    <col min="8" max="8" width="11.85546875" bestFit="true" customWidth="true"/>
    <col min="10" max="10" width="9.85546875" customWidth="true"/>
    <col min="11" max="11" width="9.7109375" customWidth="true"/>
    <col min="20" max="20" width="13.28515625" customWidth="true"/>
    <col min="21" max="21" width="13.85546875" customWidth="true"/>
  </cols>
  <sheetData>
    <row r="1" x14ac:dyDescent="0.25">
      <c r="A1" s="3" t="s">
        <v>9</v>
      </c>
      <c r="B1" s="12" t="s">
        <v>14</v>
      </c>
      <c r="C1" s="7" t="s">
        <v>122</v>
      </c>
      <c r="D1" s="7" t="s">
        <v>123</v>
      </c>
      <c r="E1" s="15" t="s">
        <v>121</v>
      </c>
      <c r="F1" s="15" t="s">
        <v>124</v>
      </c>
      <c r="G1" s="16"/>
      <c r="H1" s="15" t="s">
        <v>33</v>
      </c>
      <c r="I1" s="15" t="s">
        <v>125</v>
      </c>
      <c r="J1" s="12" t="s">
        <v>101</v>
      </c>
      <c r="K1" s="12" t="s">
        <v>102</v>
      </c>
      <c r="R1" s="3" t="s">
        <v>9</v>
      </c>
      <c r="S1" s="12" t="s">
        <v>14</v>
      </c>
      <c r="T1" s="7" t="s">
        <v>7</v>
      </c>
      <c r="U1" s="7" t="s">
        <v>8</v>
      </c>
      <c r="V1" s="32" t="s">
        <v>126</v>
      </c>
      <c r="W1" s="32" t="s">
        <v>127</v>
      </c>
      <c r="X1" s="12"/>
    </row>
    <row r="2" x14ac:dyDescent="0.25">
      <c r="A2" s="3">
        <v>1</v>
      </c>
      <c r="B2" s="12" t="s">
        <v>18</v>
      </c>
      <c r="C2" s="8">
        <v>0.96134968119442687</v>
      </c>
      <c r="D2" s="24">
        <v>0.47853653361391013</v>
      </c>
      <c r="E2" s="24">
        <f>T2/2.5</f>
        <v>0.98914399999999991</v>
      </c>
      <c r="F2" s="8">
        <f>U2/2.5</f>
        <v>0.49955040000000006</v>
      </c>
      <c r="G2" s="3"/>
      <c r="H2" s="24">
        <f>ABS((C2-E2)/E2)*100</f>
        <v>2.8099365517632457</v>
      </c>
      <c r="I2" s="24">
        <f>ABS((D2-F2)/F2)*100</f>
        <v>4.2065558122043196</v>
      </c>
      <c r="J2" s="12">
        <v>799</v>
      </c>
      <c r="K2" s="12">
        <v>701</v>
      </c>
      <c r="R2" s="3">
        <v>1</v>
      </c>
      <c r="S2" s="12" t="s">
        <v>18</v>
      </c>
      <c r="T2" s="24">
        <v>2.4728599999999998</v>
      </c>
      <c r="U2" s="24">
        <v>1.2488760000000001</v>
      </c>
      <c r="V2" s="12">
        <f>C2*2.5</f>
        <v>2.4033742029860674</v>
      </c>
      <c r="W2" s="12">
        <f>D2*2.5</f>
        <v>1.1963413340347753</v>
      </c>
    </row>
    <row r="3" x14ac:dyDescent="0.25">
      <c r="A3" s="3">
        <v>2</v>
      </c>
      <c r="B3" s="12" t="s">
        <v>19</v>
      </c>
      <c r="C3" s="8">
        <v>0.70934968119442687</v>
      </c>
      <c r="D3" s="24">
        <v>0.35253653361391013</v>
      </c>
      <c r="E3" s="24">
        <f t="shared" ref="E3:E37" si="0">T3/2.5</f>
        <v>0.72653679999999998</v>
      </c>
      <c r="F3" s="24">
        <f t="shared" ref="F3:F37" si="1">U3/2.5</f>
        <v>0.3631644</v>
      </c>
      <c r="G3" s="3"/>
      <c r="H3" s="24">
        <f t="shared" ref="H3:H37" si="2">ABS((C3-E3)/E3)*100</f>
        <v>2.365622609284638</v>
      </c>
      <c r="I3" s="24">
        <f t="shared" ref="I3:I37" si="3">ABS((D3-F3)/F3)*100</f>
        <v>2.9264615105692817</v>
      </c>
      <c r="J3" s="12">
        <v>701</v>
      </c>
      <c r="K3" s="12">
        <v>702</v>
      </c>
      <c r="R3" s="3">
        <v>2</v>
      </c>
      <c r="S3" s="12" t="s">
        <v>19</v>
      </c>
      <c r="T3" s="24">
        <v>1.8163419999999999</v>
      </c>
      <c r="U3" s="24">
        <v>0.90791100000000002</v>
      </c>
      <c r="V3" s="12">
        <f t="shared" ref="V3:W37" si="4">C3*2.5</f>
        <v>1.7733742029860671</v>
      </c>
      <c r="W3" s="12">
        <f t="shared" si="4"/>
        <v>0.88134133403477533</v>
      </c>
    </row>
    <row r="4" x14ac:dyDescent="0.25">
      <c r="A4" s="3">
        <v>3</v>
      </c>
      <c r="B4" s="12" t="s">
        <v>20</v>
      </c>
      <c r="C4" s="8">
        <v>0.068920929006312193</v>
      </c>
      <c r="D4" s="24">
        <v>0.032521729852448777</v>
      </c>
      <c r="E4" s="24">
        <f t="shared" si="0"/>
        <v>6.9728800000000007E-2</v>
      </c>
      <c r="F4" s="24">
        <f t="shared" si="1"/>
        <v>3.279E-2</v>
      </c>
      <c r="G4" s="3"/>
      <c r="H4" s="24">
        <f t="shared" si="2"/>
        <v>1.158590128738505</v>
      </c>
      <c r="I4" s="24">
        <f t="shared" si="3"/>
        <v>0.81814622613974453</v>
      </c>
      <c r="J4" s="12">
        <v>702</v>
      </c>
      <c r="K4" s="12">
        <v>705</v>
      </c>
      <c r="R4" s="3">
        <v>3</v>
      </c>
      <c r="S4" s="12" t="s">
        <v>20</v>
      </c>
      <c r="T4" s="24">
        <v>0.174322</v>
      </c>
      <c r="U4" s="24">
        <v>8.1975000000000006E-2</v>
      </c>
      <c r="V4" s="12">
        <f t="shared" si="4"/>
        <v>0.17230232251578048</v>
      </c>
      <c r="W4" s="12">
        <f t="shared" si="4"/>
        <v>8.1304324631121944E-2</v>
      </c>
    </row>
    <row r="5" x14ac:dyDescent="0.25">
      <c r="A5" s="3">
        <v>4</v>
      </c>
      <c r="B5" s="12" t="s">
        <v>68</v>
      </c>
      <c r="C5" s="8">
        <v>0.2086900712195047</v>
      </c>
      <c r="D5" s="24">
        <v>0.10934289606319582</v>
      </c>
      <c r="E5" s="24">
        <f t="shared" si="0"/>
        <v>0.21167560000000002</v>
      </c>
      <c r="F5" s="24">
        <f t="shared" si="1"/>
        <v>0.1103568</v>
      </c>
      <c r="G5" s="3"/>
      <c r="H5" s="24">
        <f t="shared" si="2"/>
        <v>1.410426511367074</v>
      </c>
      <c r="I5" s="24">
        <f t="shared" si="3"/>
        <v>0.91875075827152142</v>
      </c>
      <c r="J5" s="12">
        <v>702</v>
      </c>
      <c r="K5" s="12">
        <v>713</v>
      </c>
      <c r="R5" s="3">
        <v>4</v>
      </c>
      <c r="S5" s="12" t="s">
        <v>68</v>
      </c>
      <c r="T5" s="24">
        <v>0.52918900000000002</v>
      </c>
      <c r="U5" s="24">
        <v>0.27589200000000003</v>
      </c>
      <c r="V5" s="12">
        <f t="shared" si="4"/>
        <v>0.52172517804876173</v>
      </c>
      <c r="W5" s="12">
        <f t="shared" si="4"/>
        <v>0.27335724015798957</v>
      </c>
    </row>
    <row r="6" x14ac:dyDescent="0.25">
      <c r="A6" s="3">
        <v>5</v>
      </c>
      <c r="B6" s="12" t="s">
        <v>69</v>
      </c>
      <c r="C6" s="8">
        <v>0.43173868096860996</v>
      </c>
      <c r="D6" s="24">
        <v>0.21067190769826549</v>
      </c>
      <c r="E6" s="24">
        <f t="shared" si="0"/>
        <v>0.4409016</v>
      </c>
      <c r="F6" s="24">
        <f t="shared" si="1"/>
        <v>0.21582279999999998</v>
      </c>
      <c r="G6" s="3"/>
      <c r="H6" s="24">
        <f t="shared" si="2"/>
        <v>2.0782231299206102</v>
      </c>
      <c r="I6" s="24">
        <f t="shared" si="3"/>
        <v>2.3866302826830572</v>
      </c>
      <c r="J6" s="12">
        <v>702</v>
      </c>
      <c r="K6" s="12">
        <v>703</v>
      </c>
      <c r="R6" s="3">
        <v>5</v>
      </c>
      <c r="S6" s="12" t="s">
        <v>69</v>
      </c>
      <c r="T6" s="24">
        <v>1.1022540000000001</v>
      </c>
      <c r="U6" s="24">
        <v>0.53955699999999995</v>
      </c>
      <c r="V6" s="12">
        <f t="shared" si="4"/>
        <v>1.0793467024215249</v>
      </c>
      <c r="W6" s="12">
        <f t="shared" si="4"/>
        <v>0.52667976924566373</v>
      </c>
    </row>
    <row r="7" x14ac:dyDescent="0.25">
      <c r="A7" s="3">
        <v>6</v>
      </c>
      <c r="B7" s="12" t="s">
        <v>70</v>
      </c>
      <c r="C7" s="8">
        <v>0.03492092900631219</v>
      </c>
      <c r="D7" s="24">
        <v>0.016521729852448777</v>
      </c>
      <c r="E7" s="24">
        <f t="shared" si="0"/>
        <v>3.5636800000000003E-2</v>
      </c>
      <c r="F7" s="24">
        <f t="shared" si="1"/>
        <v>1.68256E-2</v>
      </c>
      <c r="G7" s="3"/>
      <c r="H7" s="24">
        <f t="shared" si="2"/>
        <v>2.0087970684455758</v>
      </c>
      <c r="I7" s="24">
        <f t="shared" si="3"/>
        <v>1.8059988799877715</v>
      </c>
      <c r="J7" s="12">
        <v>705</v>
      </c>
      <c r="K7" s="12">
        <v>742</v>
      </c>
      <c r="R7" s="3">
        <v>6</v>
      </c>
      <c r="S7" s="12" t="s">
        <v>70</v>
      </c>
      <c r="T7" s="24">
        <v>8.9092000000000005E-2</v>
      </c>
      <c r="U7" s="24">
        <v>4.2063999999999997E-2</v>
      </c>
      <c r="V7" s="12">
        <f t="shared" si="4"/>
        <v>8.7302322515780476E-2</v>
      </c>
      <c r="W7" s="12">
        <f t="shared" si="4"/>
        <v>4.1304324631121943E-2</v>
      </c>
    </row>
    <row r="8" x14ac:dyDescent="0.25">
      <c r="A8" s="3">
        <v>7</v>
      </c>
      <c r="B8" s="12" t="s">
        <v>71</v>
      </c>
      <c r="C8" s="8">
        <v>0.034000000000000002</v>
      </c>
      <c r="D8" s="24">
        <v>0.016</v>
      </c>
      <c r="E8" s="24">
        <f t="shared" si="0"/>
        <v>3.4011200000000005E-2</v>
      </c>
      <c r="F8" s="24">
        <f t="shared" si="1"/>
        <v>1.5979199999999999E-2</v>
      </c>
      <c r="G8" s="3"/>
      <c r="H8" s="24">
        <f t="shared" si="2"/>
        <v>3.2930328832863502E-2</v>
      </c>
      <c r="I8" s="24">
        <f t="shared" si="3"/>
        <v>0.13016921998599038</v>
      </c>
      <c r="J8" s="12">
        <v>705</v>
      </c>
      <c r="K8" s="12">
        <v>712</v>
      </c>
      <c r="R8" s="3">
        <v>7</v>
      </c>
      <c r="S8" s="12" t="s">
        <v>71</v>
      </c>
      <c r="T8" s="24">
        <v>8.5028000000000006E-2</v>
      </c>
      <c r="U8" s="24">
        <v>3.9947999999999997E-2</v>
      </c>
      <c r="V8" s="12">
        <f t="shared" si="4"/>
        <v>8.5000000000000006E-2</v>
      </c>
      <c r="W8" s="12">
        <f t="shared" si="4"/>
        <v>0.04</v>
      </c>
    </row>
    <row r="9" x14ac:dyDescent="0.25">
      <c r="A9" s="3">
        <v>8</v>
      </c>
      <c r="B9" s="12" t="s">
        <v>72</v>
      </c>
      <c r="C9" s="8">
        <v>0.17469007121950469</v>
      </c>
      <c r="D9" s="24">
        <v>0.093342896063195818</v>
      </c>
      <c r="E9" s="24">
        <f t="shared" si="0"/>
        <v>0.1773168</v>
      </c>
      <c r="F9" s="24">
        <f t="shared" si="1"/>
        <v>9.4197600000000006E-2</v>
      </c>
      <c r="G9" s="3"/>
      <c r="H9" s="24">
        <f t="shared" si="2"/>
        <v>1.4813761473787606</v>
      </c>
      <c r="I9" s="24">
        <f t="shared" si="3"/>
        <v>0.90735213721388663</v>
      </c>
      <c r="J9" s="12">
        <v>713</v>
      </c>
      <c r="K9" s="12">
        <v>704</v>
      </c>
      <c r="R9" s="3">
        <v>8</v>
      </c>
      <c r="S9" s="12" t="s">
        <v>72</v>
      </c>
      <c r="T9" s="24">
        <v>0.44329200000000002</v>
      </c>
      <c r="U9" s="24">
        <v>0.23549400000000001</v>
      </c>
      <c r="V9" s="12">
        <f t="shared" si="4"/>
        <v>0.43672517804876176</v>
      </c>
      <c r="W9" s="12">
        <f t="shared" si="4"/>
        <v>0.23335724015798953</v>
      </c>
    </row>
    <row r="10" x14ac:dyDescent="0.25">
      <c r="A10" s="3">
        <v>9</v>
      </c>
      <c r="B10" s="12" t="s">
        <v>73</v>
      </c>
      <c r="C10" s="8">
        <v>0.046415830565880931</v>
      </c>
      <c r="D10" s="24">
        <v>0.030398183346053459</v>
      </c>
      <c r="E10" s="24">
        <f t="shared" si="0"/>
        <v>4.7221200000000005E-2</v>
      </c>
      <c r="F10" s="24">
        <f t="shared" si="1"/>
        <v>3.0792399999999998E-2</v>
      </c>
      <c r="G10" s="3"/>
      <c r="H10" s="24">
        <f t="shared" si="2"/>
        <v>1.7055251330315073</v>
      </c>
      <c r="I10" s="24">
        <f t="shared" si="3"/>
        <v>1.2802401045275413</v>
      </c>
      <c r="J10" s="12">
        <v>704</v>
      </c>
      <c r="K10" s="12">
        <v>714</v>
      </c>
      <c r="R10" s="3">
        <v>9</v>
      </c>
      <c r="S10" s="12" t="s">
        <v>73</v>
      </c>
      <c r="T10" s="24">
        <v>0.11805300000000001</v>
      </c>
      <c r="U10" s="24">
        <v>7.6980999999999994E-2</v>
      </c>
      <c r="V10" s="12">
        <f t="shared" si="4"/>
        <v>0.11603957641470233</v>
      </c>
      <c r="W10" s="12">
        <f t="shared" si="4"/>
        <v>7.5995458365133647E-2</v>
      </c>
    </row>
    <row r="11" x14ac:dyDescent="0.25">
      <c r="A11" s="3">
        <v>10</v>
      </c>
      <c r="B11" s="12" t="s">
        <v>74</v>
      </c>
      <c r="C11" s="8">
        <v>0.12827424065362375</v>
      </c>
      <c r="D11" s="24">
        <v>0.062944712717142359</v>
      </c>
      <c r="E11" s="24">
        <f t="shared" si="0"/>
        <v>0.1297268</v>
      </c>
      <c r="F11" s="24">
        <f t="shared" si="1"/>
        <v>6.3259599999999999E-2</v>
      </c>
      <c r="G11" s="3"/>
      <c r="H11" s="24">
        <f t="shared" si="2"/>
        <v>1.1197064495356805</v>
      </c>
      <c r="I11" s="24">
        <f t="shared" si="3"/>
        <v>0.49776995563936527</v>
      </c>
      <c r="J11" s="12">
        <v>704</v>
      </c>
      <c r="K11" s="12">
        <v>720</v>
      </c>
      <c r="R11" s="3">
        <v>10</v>
      </c>
      <c r="S11" s="12" t="s">
        <v>74</v>
      </c>
      <c r="T11" s="24">
        <v>0.32431700000000002</v>
      </c>
      <c r="U11" s="24">
        <v>0.15814900000000001</v>
      </c>
      <c r="V11" s="12">
        <f t="shared" si="4"/>
        <v>0.32068560163405935</v>
      </c>
      <c r="W11" s="12">
        <f t="shared" si="4"/>
        <v>0.1573617817928559</v>
      </c>
    </row>
    <row r="12" x14ac:dyDescent="0.25">
      <c r="A12" s="3">
        <v>11</v>
      </c>
      <c r="B12" s="12" t="s">
        <v>75</v>
      </c>
      <c r="C12" s="8">
        <v>0.03171685729587366</v>
      </c>
      <c r="D12" s="24">
        <v>0.014925579903940545</v>
      </c>
      <c r="E12" s="24">
        <f t="shared" si="0"/>
        <v>3.2375599999999997E-2</v>
      </c>
      <c r="F12" s="24">
        <f t="shared" si="1"/>
        <v>1.5179999999999999E-2</v>
      </c>
      <c r="G12" s="3"/>
      <c r="H12" s="24">
        <f t="shared" si="2"/>
        <v>2.0346887907138016</v>
      </c>
      <c r="I12" s="24">
        <f t="shared" si="3"/>
        <v>1.6760217131716322</v>
      </c>
      <c r="J12" s="12">
        <v>714</v>
      </c>
      <c r="K12" s="12">
        <v>718</v>
      </c>
      <c r="R12" s="3">
        <v>11</v>
      </c>
      <c r="S12" s="12" t="s">
        <v>75</v>
      </c>
      <c r="T12" s="24">
        <v>8.0938999999999997E-2</v>
      </c>
      <c r="U12" s="24">
        <v>3.7949999999999998E-2</v>
      </c>
      <c r="V12" s="12">
        <f t="shared" si="4"/>
        <v>7.9292143239684143E-2</v>
      </c>
      <c r="W12" s="12">
        <f t="shared" si="4"/>
        <v>3.7313949759851361E-2</v>
      </c>
    </row>
    <row r="13" x14ac:dyDescent="0.25">
      <c r="A13" s="3">
        <v>12</v>
      </c>
      <c r="B13" s="12" t="s">
        <v>76</v>
      </c>
      <c r="C13" s="8">
        <v>0.077474240653623752</v>
      </c>
      <c r="D13" s="24">
        <v>0.038544712717142354</v>
      </c>
      <c r="E13" s="24">
        <f t="shared" si="0"/>
        <v>7.8626399999999999E-2</v>
      </c>
      <c r="F13" s="24">
        <f t="shared" si="1"/>
        <v>3.8891200000000001E-2</v>
      </c>
      <c r="G13" s="3"/>
      <c r="H13" s="24">
        <f t="shared" si="2"/>
        <v>1.4653594039358879</v>
      </c>
      <c r="I13" s="24">
        <f t="shared" si="3"/>
        <v>0.8909143530095408</v>
      </c>
      <c r="J13" s="12">
        <v>720</v>
      </c>
      <c r="K13" s="12">
        <v>707</v>
      </c>
      <c r="R13" s="3">
        <v>12</v>
      </c>
      <c r="S13" s="12" t="s">
        <v>76</v>
      </c>
      <c r="T13" s="24">
        <v>0.19656599999999999</v>
      </c>
      <c r="U13" s="24">
        <v>9.7227999999999995E-2</v>
      </c>
      <c r="V13" s="12">
        <f t="shared" si="4"/>
        <v>0.19368560163405937</v>
      </c>
      <c r="W13" s="12">
        <f t="shared" si="4"/>
        <v>9.6361781792855886E-2</v>
      </c>
    </row>
    <row r="14" x14ac:dyDescent="0.25">
      <c r="A14" s="3">
        <v>13</v>
      </c>
      <c r="B14" s="12" t="s">
        <v>77</v>
      </c>
      <c r="C14" s="8">
        <v>0.016800000000000002</v>
      </c>
      <c r="D14" s="24">
        <v>0.0084000000000000012</v>
      </c>
      <c r="E14" s="24">
        <f t="shared" si="0"/>
        <v>1.68068E-2</v>
      </c>
      <c r="F14" s="24">
        <f t="shared" si="1"/>
        <v>8.3008000000000005E-3</v>
      </c>
      <c r="G14" s="3"/>
      <c r="H14" s="24">
        <f t="shared" si="2"/>
        <v>4.0459813884842918E-2</v>
      </c>
      <c r="I14" s="24">
        <f t="shared" si="3"/>
        <v>1.1950655358519742</v>
      </c>
      <c r="J14" s="12">
        <v>720</v>
      </c>
      <c r="K14" s="12">
        <v>706</v>
      </c>
      <c r="R14" s="3">
        <v>13</v>
      </c>
      <c r="S14" s="12" t="s">
        <v>77</v>
      </c>
      <c r="T14" s="24">
        <v>4.2016999999999999E-2</v>
      </c>
      <c r="U14" s="24">
        <v>2.0752E-2</v>
      </c>
      <c r="V14" s="12">
        <f t="shared" si="4"/>
        <v>4.200000000000001E-2</v>
      </c>
      <c r="W14" s="12">
        <f t="shared" si="4"/>
        <v>2.1000000000000005E-2</v>
      </c>
    </row>
    <row r="15" x14ac:dyDescent="0.25">
      <c r="A15" s="3">
        <v>14</v>
      </c>
      <c r="B15" s="12" t="s">
        <v>78</v>
      </c>
      <c r="C15" s="8">
        <v>0.061955250313586091</v>
      </c>
      <c r="D15" s="24">
        <v>0.030785217547123524</v>
      </c>
      <c r="E15" s="24">
        <f t="shared" si="0"/>
        <v>6.25444E-2</v>
      </c>
      <c r="F15" s="24">
        <f t="shared" si="1"/>
        <v>3.1061999999999999E-2</v>
      </c>
      <c r="G15" s="3"/>
      <c r="H15" s="24">
        <f t="shared" si="2"/>
        <v>0.94197032254511837</v>
      </c>
      <c r="I15" s="24">
        <f t="shared" si="3"/>
        <v>0.89106449319578795</v>
      </c>
      <c r="J15" s="12">
        <v>707</v>
      </c>
      <c r="K15" s="12">
        <v>722</v>
      </c>
      <c r="R15" s="3">
        <v>14</v>
      </c>
      <c r="S15" s="12" t="s">
        <v>78</v>
      </c>
      <c r="T15" s="24">
        <v>0.156361</v>
      </c>
      <c r="U15" s="24">
        <v>7.7655000000000002E-2</v>
      </c>
      <c r="V15" s="12">
        <f t="shared" si="4"/>
        <v>0.15488812578396521</v>
      </c>
      <c r="W15" s="12">
        <f t="shared" si="4"/>
        <v>7.6963043867808806E-2</v>
      </c>
    </row>
    <row r="16" x14ac:dyDescent="0.25">
      <c r="A16" s="3">
        <v>15</v>
      </c>
      <c r="B16" s="12" t="s">
        <v>79</v>
      </c>
      <c r="C16" s="8">
        <v>0.015518990340037661</v>
      </c>
      <c r="D16" s="24">
        <v>0.0077594951700188305</v>
      </c>
      <c r="E16" s="24">
        <f t="shared" si="0"/>
        <v>1.5838399999999999E-2</v>
      </c>
      <c r="F16" s="24">
        <f t="shared" si="1"/>
        <v>7.8423999999999994E-3</v>
      </c>
      <c r="G16" s="3"/>
      <c r="H16" s="24">
        <f t="shared" si="2"/>
        <v>2.0166788309572805</v>
      </c>
      <c r="I16" s="24">
        <f t="shared" si="3"/>
        <v>1.0571359530394884</v>
      </c>
      <c r="J16" s="12">
        <v>707</v>
      </c>
      <c r="K16" s="12">
        <v>724</v>
      </c>
      <c r="R16" s="3">
        <v>15</v>
      </c>
      <c r="S16" s="12" t="s">
        <v>79</v>
      </c>
      <c r="T16" s="24">
        <v>3.9595999999999999E-2</v>
      </c>
      <c r="U16" s="24">
        <v>1.9605999999999998E-2</v>
      </c>
      <c r="V16" s="12">
        <f t="shared" si="4"/>
        <v>3.8797475850094153E-2</v>
      </c>
      <c r="W16" s="12">
        <f t="shared" si="4"/>
        <v>1.9398737925047076E-2</v>
      </c>
    </row>
    <row r="17" x14ac:dyDescent="0.25">
      <c r="A17" s="3">
        <v>16</v>
      </c>
      <c r="B17" s="12" t="s">
        <v>80</v>
      </c>
      <c r="C17" s="8">
        <v>0.016800000000000002</v>
      </c>
      <c r="D17" s="24">
        <v>0.0084000000000000012</v>
      </c>
      <c r="E17" s="24">
        <f t="shared" si="0"/>
        <v>1.6803199999999997E-2</v>
      </c>
      <c r="F17" s="24">
        <f t="shared" si="1"/>
        <v>8.3727999999999997E-3</v>
      </c>
      <c r="G17" s="3"/>
      <c r="H17" s="24">
        <f t="shared" si="2"/>
        <v>1.9043991620613182E-2</v>
      </c>
      <c r="I17" s="24">
        <f t="shared" si="3"/>
        <v>0.32486145614372169</v>
      </c>
      <c r="J17" s="12">
        <v>706</v>
      </c>
      <c r="K17" s="12">
        <v>725</v>
      </c>
      <c r="R17" s="3">
        <v>16</v>
      </c>
      <c r="S17" s="12" t="s">
        <v>80</v>
      </c>
      <c r="T17" s="24">
        <v>4.2007999999999997E-2</v>
      </c>
      <c r="U17" s="24">
        <v>2.0931999999999999E-2</v>
      </c>
      <c r="V17" s="12">
        <f t="shared" si="4"/>
        <v>4.200000000000001E-2</v>
      </c>
      <c r="W17" s="12">
        <f t="shared" si="4"/>
        <v>2.1000000000000005E-2</v>
      </c>
    </row>
    <row r="18" x14ac:dyDescent="0.25">
      <c r="A18" s="3">
        <v>17</v>
      </c>
      <c r="B18" s="12" t="s">
        <v>81</v>
      </c>
      <c r="C18" s="8">
        <v>0.10019194431592221</v>
      </c>
      <c r="D18" s="24">
        <v>0.050095972157961105</v>
      </c>
      <c r="E18" s="24">
        <f t="shared" si="0"/>
        <v>0.10051000000000002</v>
      </c>
      <c r="F18" s="24">
        <f t="shared" si="1"/>
        <v>5.0127600000000008E-2</v>
      </c>
      <c r="G18" s="3"/>
      <c r="H18" s="24">
        <f t="shared" si="2"/>
        <v>0.31644183074102666</v>
      </c>
      <c r="I18" s="24">
        <f t="shared" si="3"/>
        <v>6.3094666488926712E-2</v>
      </c>
      <c r="J18" s="12">
        <v>703</v>
      </c>
      <c r="K18" s="12">
        <v>727</v>
      </c>
      <c r="R18" s="3">
        <v>17</v>
      </c>
      <c r="S18" s="12" t="s">
        <v>81</v>
      </c>
      <c r="T18" s="24">
        <v>0.25127500000000003</v>
      </c>
      <c r="U18" s="24">
        <v>0.12531900000000001</v>
      </c>
      <c r="V18" s="12">
        <f t="shared" si="4"/>
        <v>0.25047986078980555</v>
      </c>
      <c r="W18" s="12">
        <f t="shared" si="4"/>
        <v>0.12523993039490278</v>
      </c>
    </row>
    <row r="19" x14ac:dyDescent="0.25">
      <c r="A19" s="3">
        <v>18</v>
      </c>
      <c r="B19" s="12" t="s">
        <v>82</v>
      </c>
      <c r="C19" s="8">
        <v>0.33154673665268775</v>
      </c>
      <c r="D19" s="24">
        <v>0.16057593554030439</v>
      </c>
      <c r="E19" s="24">
        <f t="shared" si="0"/>
        <v>0.33823639999999999</v>
      </c>
      <c r="F19" s="24">
        <f t="shared" si="1"/>
        <v>0.16373359999999998</v>
      </c>
      <c r="G19" s="3"/>
      <c r="H19" s="24">
        <f t="shared" si="2"/>
        <v>1.9778070448101526</v>
      </c>
      <c r="I19" s="24">
        <f t="shared" si="3"/>
        <v>1.928537856429952</v>
      </c>
      <c r="J19" s="12">
        <v>703</v>
      </c>
      <c r="K19" s="12">
        <v>730</v>
      </c>
      <c r="R19" s="3">
        <v>18</v>
      </c>
      <c r="S19" s="12" t="s">
        <v>82</v>
      </c>
      <c r="T19" s="24">
        <v>0.84559099999999998</v>
      </c>
      <c r="U19" s="24">
        <v>0.40933399999999998</v>
      </c>
      <c r="V19" s="12">
        <f t="shared" si="4"/>
        <v>0.82886684163171931</v>
      </c>
      <c r="W19" s="12">
        <f t="shared" si="4"/>
        <v>0.40143983885076095</v>
      </c>
    </row>
    <row r="20" x14ac:dyDescent="0.25">
      <c r="A20" s="3">
        <v>19</v>
      </c>
      <c r="B20" s="12" t="s">
        <v>83</v>
      </c>
      <c r="C20" s="8">
        <v>0.083391944315922201</v>
      </c>
      <c r="D20" s="24">
        <v>0.0416959721579611</v>
      </c>
      <c r="E20" s="24">
        <f t="shared" si="0"/>
        <v>8.3562800000000007E-2</v>
      </c>
      <c r="F20" s="24">
        <f t="shared" si="1"/>
        <v>4.1728399999999999E-2</v>
      </c>
      <c r="G20" s="3"/>
      <c r="H20" s="24">
        <f t="shared" si="2"/>
        <v>0.20446380934794647</v>
      </c>
      <c r="I20" s="24">
        <f t="shared" si="3"/>
        <v>7.7711683263433251E-2</v>
      </c>
      <c r="J20" s="12">
        <v>727</v>
      </c>
      <c r="K20" s="12">
        <v>744</v>
      </c>
      <c r="R20" s="3">
        <v>19</v>
      </c>
      <c r="S20" s="12" t="s">
        <v>83</v>
      </c>
      <c r="T20" s="24">
        <v>0.20890700000000001</v>
      </c>
      <c r="U20" s="24">
        <v>0.104321</v>
      </c>
      <c r="V20" s="12">
        <f t="shared" si="4"/>
        <v>0.20847986078980552</v>
      </c>
      <c r="W20" s="12">
        <f t="shared" si="4"/>
        <v>0.10423993039490276</v>
      </c>
    </row>
    <row r="21" x14ac:dyDescent="0.25">
      <c r="A21" s="3">
        <v>20</v>
      </c>
      <c r="B21" s="12" t="s">
        <v>84</v>
      </c>
      <c r="C21" s="8">
        <v>0.016191944315922184</v>
      </c>
      <c r="D21" s="24">
        <v>0.008095972157961092</v>
      </c>
      <c r="E21" s="24">
        <f t="shared" si="0"/>
        <v>1.63424E-2</v>
      </c>
      <c r="F21" s="24">
        <f t="shared" si="1"/>
        <v>8.1431999999999997E-3</v>
      </c>
      <c r="G21" s="3"/>
      <c r="H21" s="24">
        <f t="shared" si="2"/>
        <v>0.92064619687326188</v>
      </c>
      <c r="I21" s="24">
        <f t="shared" si="3"/>
        <v>0.57996662293579593</v>
      </c>
      <c r="J21" s="12">
        <v>744</v>
      </c>
      <c r="K21" s="12">
        <v>729</v>
      </c>
      <c r="R21" s="3">
        <v>20</v>
      </c>
      <c r="S21" s="12" t="s">
        <v>84</v>
      </c>
      <c r="T21" s="24">
        <v>4.0856000000000003E-2</v>
      </c>
      <c r="U21" s="24">
        <v>2.0358000000000001E-2</v>
      </c>
      <c r="V21" s="12">
        <f t="shared" si="4"/>
        <v>4.0479860789805464E-2</v>
      </c>
      <c r="W21" s="12">
        <f t="shared" si="4"/>
        <v>2.0239930394902732E-2</v>
      </c>
    </row>
    <row r="22" x14ac:dyDescent="0.25">
      <c r="A22" s="3">
        <v>21</v>
      </c>
      <c r="B22" s="12" t="s">
        <v>85</v>
      </c>
      <c r="C22" s="8">
        <v>0.0504</v>
      </c>
      <c r="D22" s="24">
        <v>0.0252</v>
      </c>
      <c r="E22" s="24">
        <f t="shared" si="0"/>
        <v>5.0420800000000002E-2</v>
      </c>
      <c r="F22" s="24">
        <f t="shared" si="1"/>
        <v>2.5185999999999997E-2</v>
      </c>
      <c r="G22" s="3"/>
      <c r="H22" s="24">
        <f t="shared" si="2"/>
        <v>4.1252816298038453E-2</v>
      </c>
      <c r="I22" s="24">
        <f t="shared" si="3"/>
        <v>5.5586436909408385E-2</v>
      </c>
      <c r="J22" s="12">
        <v>744</v>
      </c>
      <c r="K22" s="12">
        <v>728</v>
      </c>
      <c r="R22" s="3">
        <v>21</v>
      </c>
      <c r="S22" s="12" t="s">
        <v>85</v>
      </c>
      <c r="T22" s="24">
        <v>0.126052</v>
      </c>
      <c r="U22" s="24">
        <v>6.2964999999999993E-2</v>
      </c>
      <c r="V22" s="12">
        <f t="shared" si="4"/>
        <v>0.126</v>
      </c>
      <c r="W22" s="12">
        <f t="shared" si="4"/>
        <v>6.3E-2</v>
      </c>
    </row>
    <row r="23" x14ac:dyDescent="0.25">
      <c r="A23" s="3">
        <v>22</v>
      </c>
      <c r="B23" s="12" t="s">
        <v>86</v>
      </c>
      <c r="C23" s="8">
        <v>0.30018995787057073</v>
      </c>
      <c r="D23" s="24">
        <v>0.14581980434871991</v>
      </c>
      <c r="E23" s="24">
        <f t="shared" si="0"/>
        <v>0.30476120000000001</v>
      </c>
      <c r="F23" s="24">
        <f t="shared" si="1"/>
        <v>0.1479056</v>
      </c>
      <c r="G23" s="3"/>
      <c r="H23" s="24">
        <f t="shared" si="2"/>
        <v>1.4999422923355321</v>
      </c>
      <c r="I23" s="24">
        <f t="shared" si="3"/>
        <v>1.4102208782359065</v>
      </c>
      <c r="J23" s="12">
        <v>730</v>
      </c>
      <c r="K23" s="12">
        <v>709</v>
      </c>
      <c r="R23" s="3">
        <v>22</v>
      </c>
      <c r="S23" s="12" t="s">
        <v>86</v>
      </c>
      <c r="T23" s="24">
        <v>0.761903</v>
      </c>
      <c r="U23" s="24">
        <v>0.36976399999999998</v>
      </c>
      <c r="V23" s="12">
        <f t="shared" si="4"/>
        <v>0.75047489467642681</v>
      </c>
      <c r="W23" s="12">
        <f t="shared" si="4"/>
        <v>0.36454951087179976</v>
      </c>
    </row>
    <row r="24" x14ac:dyDescent="0.25">
      <c r="A24" s="3">
        <v>23</v>
      </c>
      <c r="B24" s="12" t="s">
        <v>87</v>
      </c>
      <c r="C24" s="8">
        <v>0</v>
      </c>
      <c r="D24" s="24">
        <v>0</v>
      </c>
      <c r="E24" s="24">
        <f t="shared" si="0"/>
        <v>2.1359999999999999E-4</v>
      </c>
      <c r="F24" s="24">
        <f t="shared" si="1"/>
        <v>4.8959999999999997E-4</v>
      </c>
      <c r="G24" s="3"/>
      <c r="H24" s="24">
        <v>0</v>
      </c>
      <c r="I24" s="24">
        <v>0</v>
      </c>
      <c r="J24" s="12">
        <v>709</v>
      </c>
      <c r="K24" s="12">
        <v>775</v>
      </c>
      <c r="R24" s="3">
        <v>23</v>
      </c>
      <c r="S24" s="12" t="s">
        <v>87</v>
      </c>
      <c r="T24" s="24">
        <v>5.3399999999999997E-4</v>
      </c>
      <c r="U24" s="24">
        <v>1.224E-3</v>
      </c>
      <c r="V24" s="12">
        <f t="shared" si="4"/>
        <v>0</v>
      </c>
      <c r="W24" s="12">
        <f t="shared" si="4"/>
        <v>0</v>
      </c>
    </row>
    <row r="25" x14ac:dyDescent="0.25">
      <c r="A25" s="3">
        <v>24</v>
      </c>
      <c r="B25" s="12" t="s">
        <v>88</v>
      </c>
      <c r="C25" s="8">
        <v>0.031242466214793957</v>
      </c>
      <c r="D25" s="24">
        <v>0.014702337042255976</v>
      </c>
      <c r="E25" s="24">
        <f t="shared" si="0"/>
        <v>3.18692E-2</v>
      </c>
      <c r="F25" s="24">
        <f t="shared" si="1"/>
        <v>1.4924799999999998E-2</v>
      </c>
      <c r="G25" s="3"/>
      <c r="H25" s="24">
        <f t="shared" si="2"/>
        <v>1.9665814805707185</v>
      </c>
      <c r="I25" s="24">
        <f t="shared" si="3"/>
        <v>1.490559054352639</v>
      </c>
      <c r="J25" s="12">
        <v>709</v>
      </c>
      <c r="K25" s="12">
        <v>731</v>
      </c>
      <c r="R25" s="3">
        <v>24</v>
      </c>
      <c r="S25" s="12" t="s">
        <v>88</v>
      </c>
      <c r="T25" s="24">
        <v>7.9672999999999994E-2</v>
      </c>
      <c r="U25" s="24">
        <v>3.7311999999999998E-2</v>
      </c>
      <c r="V25" s="12">
        <f t="shared" si="4"/>
        <v>7.8106165536984892E-2</v>
      </c>
      <c r="W25" s="12">
        <f t="shared" si="4"/>
        <v>3.6755842605639938E-2</v>
      </c>
    </row>
    <row r="26" x14ac:dyDescent="0.25">
      <c r="A26" s="3">
        <v>25</v>
      </c>
      <c r="B26" s="12" t="s">
        <v>89</v>
      </c>
      <c r="C26" s="8">
        <v>0.26894749165577675</v>
      </c>
      <c r="D26" s="24">
        <v>0.13111746730646393</v>
      </c>
      <c r="E26" s="24">
        <f t="shared" si="0"/>
        <v>0.27174160000000003</v>
      </c>
      <c r="F26" s="24">
        <f t="shared" si="1"/>
        <v>0.13202079999999999</v>
      </c>
      <c r="G26" s="3"/>
      <c r="H26" s="24">
        <f t="shared" si="2"/>
        <v>1.0282225261878484</v>
      </c>
      <c r="I26" s="24">
        <f t="shared" si="3"/>
        <v>0.68423513077944431</v>
      </c>
      <c r="J26" s="12">
        <v>709</v>
      </c>
      <c r="K26" s="12">
        <v>708</v>
      </c>
      <c r="R26" s="3">
        <v>25</v>
      </c>
      <c r="S26" s="12" t="s">
        <v>89</v>
      </c>
      <c r="T26" s="24">
        <v>0.67935400000000001</v>
      </c>
      <c r="U26" s="24">
        <v>0.33005200000000001</v>
      </c>
      <c r="V26" s="12">
        <f t="shared" si="4"/>
        <v>0.6723687291394419</v>
      </c>
      <c r="W26" s="12">
        <f t="shared" si="4"/>
        <v>0.3277936682661598</v>
      </c>
    </row>
    <row r="27" x14ac:dyDescent="0.25">
      <c r="A27" s="3">
        <v>26</v>
      </c>
      <c r="B27" s="12" t="s">
        <v>90</v>
      </c>
      <c r="C27" s="8">
        <v>0.016800000000000002</v>
      </c>
      <c r="D27" s="24">
        <v>0.0084000000000000012</v>
      </c>
      <c r="E27" s="24">
        <f t="shared" si="0"/>
        <v>1.6803199999999997E-2</v>
      </c>
      <c r="F27" s="24">
        <f t="shared" si="1"/>
        <v>8.3692000000000003E-3</v>
      </c>
      <c r="G27" s="3"/>
      <c r="H27" s="24">
        <f t="shared" si="2"/>
        <v>1.9043991620613182E-2</v>
      </c>
      <c r="I27" s="24">
        <f t="shared" si="3"/>
        <v>0.36801605888258093</v>
      </c>
      <c r="J27" s="12">
        <v>708</v>
      </c>
      <c r="K27" s="12">
        <v>732</v>
      </c>
      <c r="R27" s="3">
        <v>26</v>
      </c>
      <c r="S27" s="12" t="s">
        <v>90</v>
      </c>
      <c r="T27" s="24">
        <v>4.2007999999999997E-2</v>
      </c>
      <c r="U27" s="24">
        <v>2.0923000000000001E-2</v>
      </c>
      <c r="V27" s="12">
        <f t="shared" si="4"/>
        <v>4.200000000000001E-2</v>
      </c>
      <c r="W27" s="12">
        <f t="shared" si="4"/>
        <v>2.1000000000000005E-2</v>
      </c>
    </row>
    <row r="28" x14ac:dyDescent="0.25">
      <c r="A28" s="3">
        <v>27</v>
      </c>
      <c r="B28" s="12" t="s">
        <v>91</v>
      </c>
      <c r="C28" s="8">
        <v>0.25214749165577677</v>
      </c>
      <c r="D28" s="24">
        <v>0.12271746730646392</v>
      </c>
      <c r="E28" s="24">
        <f t="shared" si="0"/>
        <v>0.254938</v>
      </c>
      <c r="F28" s="24">
        <f t="shared" si="1"/>
        <v>0.1236516</v>
      </c>
      <c r="G28" s="3"/>
      <c r="H28" s="24">
        <f t="shared" si="2"/>
        <v>1.094583131672497</v>
      </c>
      <c r="I28" s="24">
        <f t="shared" si="3"/>
        <v>0.75545540335594519</v>
      </c>
      <c r="J28" s="12">
        <v>708</v>
      </c>
      <c r="K28" s="12">
        <v>733</v>
      </c>
      <c r="R28" s="3">
        <v>27</v>
      </c>
      <c r="S28" s="12" t="s">
        <v>91</v>
      </c>
      <c r="T28" s="24">
        <v>0.63734500000000005</v>
      </c>
      <c r="U28" s="24">
        <v>0.30912899999999999</v>
      </c>
      <c r="V28" s="12">
        <f t="shared" si="4"/>
        <v>0.63036872913944197</v>
      </c>
      <c r="W28" s="12">
        <f t="shared" si="4"/>
        <v>0.30679366826615978</v>
      </c>
    </row>
    <row r="29" x14ac:dyDescent="0.25">
      <c r="A29" s="3">
        <v>28</v>
      </c>
      <c r="B29" s="12" t="s">
        <v>92</v>
      </c>
      <c r="C29" s="8">
        <v>0.21963402192677384</v>
      </c>
      <c r="D29" s="24">
        <v>0.10741701096338693</v>
      </c>
      <c r="E29" s="24">
        <f t="shared" si="0"/>
        <v>0.22167880000000001</v>
      </c>
      <c r="F29" s="24">
        <f t="shared" si="1"/>
        <v>0.10755319999999999</v>
      </c>
      <c r="G29" s="3"/>
      <c r="H29" s="24">
        <f t="shared" si="2"/>
        <v>0.92240578405610829</v>
      </c>
      <c r="I29" s="24">
        <f t="shared" si="3"/>
        <v>0.1266248113613121</v>
      </c>
      <c r="J29" s="12">
        <v>733</v>
      </c>
      <c r="K29" s="12">
        <v>734</v>
      </c>
      <c r="R29" s="3">
        <v>28</v>
      </c>
      <c r="S29" s="12" t="s">
        <v>92</v>
      </c>
      <c r="T29" s="24">
        <v>0.55419700000000005</v>
      </c>
      <c r="U29" s="24">
        <v>0.26888299999999998</v>
      </c>
      <c r="V29" s="12">
        <f t="shared" si="4"/>
        <v>0.54908505481693459</v>
      </c>
      <c r="W29" s="12">
        <f t="shared" si="4"/>
        <v>0.26854252740846735</v>
      </c>
    </row>
    <row r="30" x14ac:dyDescent="0.25">
      <c r="A30" s="3">
        <v>29</v>
      </c>
      <c r="B30" s="12" t="s">
        <v>93</v>
      </c>
      <c r="C30" s="8">
        <v>0.049186002599873178</v>
      </c>
      <c r="D30" s="24">
        <v>0.023593001299936588</v>
      </c>
      <c r="E30" s="24">
        <f t="shared" si="0"/>
        <v>4.9506800000000004E-2</v>
      </c>
      <c r="F30" s="24">
        <f t="shared" si="1"/>
        <v>2.3604800000000002E-2</v>
      </c>
      <c r="G30" s="3"/>
      <c r="H30" s="24">
        <f t="shared" si="2"/>
        <v>0.64798653947907192</v>
      </c>
      <c r="I30" s="24">
        <f t="shared" si="3"/>
        <v>4.9984325490636874E-2</v>
      </c>
      <c r="J30" s="12">
        <v>734</v>
      </c>
      <c r="K30" s="12">
        <v>710</v>
      </c>
      <c r="R30" s="3">
        <v>29</v>
      </c>
      <c r="S30" s="12" t="s">
        <v>93</v>
      </c>
      <c r="T30" s="24">
        <v>0.123767</v>
      </c>
      <c r="U30" s="24">
        <v>5.9012000000000002E-2</v>
      </c>
      <c r="V30" s="12">
        <f t="shared" si="4"/>
        <v>0.12296500649968295</v>
      </c>
      <c r="W30" s="12">
        <f t="shared" si="4"/>
        <v>5.8982503249841473E-2</v>
      </c>
    </row>
    <row r="31" x14ac:dyDescent="0.25">
      <c r="A31" s="3">
        <v>30</v>
      </c>
      <c r="B31" s="12" t="s">
        <v>94</v>
      </c>
      <c r="C31" s="8">
        <v>0.15364801932690067</v>
      </c>
      <c r="D31" s="24">
        <v>0.075424009663450337</v>
      </c>
      <c r="E31" s="24">
        <f t="shared" si="0"/>
        <v>0.15470159999999999</v>
      </c>
      <c r="F31" s="24">
        <f t="shared" si="1"/>
        <v>7.5738399999999997E-2</v>
      </c>
      <c r="G31" s="3"/>
      <c r="H31" s="24">
        <f t="shared" si="2"/>
        <v>0.68104057947644026</v>
      </c>
      <c r="I31" s="24">
        <f t="shared" si="3"/>
        <v>0.41510031443714268</v>
      </c>
      <c r="J31" s="12">
        <v>734</v>
      </c>
      <c r="K31" s="12">
        <v>737</v>
      </c>
      <c r="R31" s="3">
        <v>30</v>
      </c>
      <c r="S31" s="12" t="s">
        <v>94</v>
      </c>
      <c r="T31" s="24">
        <v>0.38675399999999999</v>
      </c>
      <c r="U31" s="24">
        <v>0.18934599999999999</v>
      </c>
      <c r="V31" s="12">
        <f t="shared" si="4"/>
        <v>0.38412004831725166</v>
      </c>
      <c r="W31" s="12">
        <f t="shared" si="4"/>
        <v>0.18856002415862583</v>
      </c>
    </row>
    <row r="32" x14ac:dyDescent="0.25">
      <c r="A32" s="3">
        <v>31</v>
      </c>
      <c r="B32" s="12" t="s">
        <v>95</v>
      </c>
      <c r="C32" s="8">
        <v>0.015186002599873176</v>
      </c>
      <c r="D32" s="24">
        <v>0.007593001299936588</v>
      </c>
      <c r="E32" s="24">
        <f t="shared" si="0"/>
        <v>1.5498400000000001E-2</v>
      </c>
      <c r="F32" s="24">
        <f t="shared" si="1"/>
        <v>7.6223999999999997E-3</v>
      </c>
      <c r="G32" s="3"/>
      <c r="H32" s="24">
        <f t="shared" si="2"/>
        <v>2.0156751672871054</v>
      </c>
      <c r="I32" s="24">
        <f t="shared" si="3"/>
        <v>0.3856882355086545</v>
      </c>
      <c r="J32" s="12">
        <v>710</v>
      </c>
      <c r="K32" s="12">
        <v>736</v>
      </c>
      <c r="R32" s="3">
        <v>31</v>
      </c>
      <c r="S32" s="12" t="s">
        <v>95</v>
      </c>
      <c r="T32" s="24">
        <v>3.8746000000000003E-2</v>
      </c>
      <c r="U32" s="24">
        <v>1.9056E-2</v>
      </c>
      <c r="V32" s="12">
        <f t="shared" si="4"/>
        <v>3.7965006499682943E-2</v>
      </c>
      <c r="W32" s="12">
        <f t="shared" si="4"/>
        <v>1.8982503249841472E-2</v>
      </c>
    </row>
    <row r="33" x14ac:dyDescent="0.25">
      <c r="A33" s="3">
        <v>32</v>
      </c>
      <c r="B33" s="12" t="s">
        <v>96</v>
      </c>
      <c r="C33" s="8">
        <v>0.034000000000000002</v>
      </c>
      <c r="D33" s="24">
        <v>0.016</v>
      </c>
      <c r="E33" s="24">
        <f t="shared" si="0"/>
        <v>3.4008400000000001E-2</v>
      </c>
      <c r="F33" s="24">
        <f t="shared" si="1"/>
        <v>1.5982400000000001E-2</v>
      </c>
      <c r="G33" s="3"/>
      <c r="H33" s="24">
        <f t="shared" si="2"/>
        <v>2.4699780054335652E-2</v>
      </c>
      <c r="I33" s="24">
        <f t="shared" si="3"/>
        <v>0.11012113324656847</v>
      </c>
      <c r="J33" s="12">
        <v>710</v>
      </c>
      <c r="K33" s="12">
        <v>735</v>
      </c>
      <c r="R33" s="3">
        <v>32</v>
      </c>
      <c r="S33" s="12" t="s">
        <v>96</v>
      </c>
      <c r="T33" s="24">
        <v>8.5020999999999999E-2</v>
      </c>
      <c r="U33" s="24">
        <v>3.9955999999999998E-2</v>
      </c>
      <c r="V33" s="12">
        <f t="shared" si="4"/>
        <v>8.5000000000000006E-2</v>
      </c>
      <c r="W33" s="12">
        <f t="shared" si="4"/>
        <v>0.04</v>
      </c>
    </row>
    <row r="34" x14ac:dyDescent="0.25">
      <c r="A34" s="3">
        <v>33</v>
      </c>
      <c r="B34" s="12" t="s">
        <v>97</v>
      </c>
      <c r="C34" s="8">
        <v>0.10036193874371142</v>
      </c>
      <c r="D34" s="24">
        <v>0.048780969371855713</v>
      </c>
      <c r="E34" s="24">
        <f t="shared" si="0"/>
        <v>0.10061800000000001</v>
      </c>
      <c r="F34" s="24">
        <f t="shared" si="1"/>
        <v>4.8750399999999999E-2</v>
      </c>
      <c r="G34" s="3"/>
      <c r="H34" s="24">
        <f t="shared" si="2"/>
        <v>0.25448851725197225</v>
      </c>
      <c r="I34" s="24">
        <f t="shared" si="3"/>
        <v>6.2705889296731945E-2</v>
      </c>
      <c r="J34" s="12">
        <v>737</v>
      </c>
      <c r="K34" s="12">
        <v>738</v>
      </c>
      <c r="R34" s="3">
        <v>33</v>
      </c>
      <c r="S34" s="12" t="s">
        <v>97</v>
      </c>
      <c r="T34" s="24">
        <v>0.25154500000000002</v>
      </c>
      <c r="U34" s="24">
        <v>0.121876</v>
      </c>
      <c r="V34" s="12">
        <f t="shared" si="4"/>
        <v>0.25090484685927855</v>
      </c>
      <c r="W34" s="12">
        <f t="shared" si="4"/>
        <v>0.12195242342963929</v>
      </c>
    </row>
    <row r="35" x14ac:dyDescent="0.25">
      <c r="A35" s="3">
        <v>34</v>
      </c>
      <c r="B35" s="12" t="s">
        <v>98</v>
      </c>
      <c r="C35" s="8">
        <v>0.049961938743711423</v>
      </c>
      <c r="D35" s="24">
        <v>0.023980969371855711</v>
      </c>
      <c r="E35" s="24">
        <f t="shared" si="0"/>
        <v>5.0129199999999999E-2</v>
      </c>
      <c r="F35" s="24">
        <f t="shared" si="1"/>
        <v>2.3948400000000002E-2</v>
      </c>
      <c r="G35" s="3"/>
      <c r="H35" s="24">
        <f t="shared" si="2"/>
        <v>0.33366033427338876</v>
      </c>
      <c r="I35" s="24">
        <f t="shared" si="3"/>
        <v>0.13599811200626793</v>
      </c>
      <c r="J35" s="12">
        <v>738</v>
      </c>
      <c r="K35" s="12">
        <v>711</v>
      </c>
      <c r="R35" s="3">
        <v>34</v>
      </c>
      <c r="S35" s="12" t="s">
        <v>98</v>
      </c>
      <c r="T35" s="24">
        <v>0.12532299999999999</v>
      </c>
      <c r="U35" s="24">
        <v>5.9871000000000001E-2</v>
      </c>
      <c r="V35" s="12">
        <f t="shared" si="4"/>
        <v>0.12490484685927855</v>
      </c>
      <c r="W35" s="12">
        <f t="shared" si="4"/>
        <v>5.9952423429639273E-2</v>
      </c>
    </row>
    <row r="36" x14ac:dyDescent="0.25">
      <c r="A36" s="3">
        <v>35</v>
      </c>
      <c r="B36" s="12" t="s">
        <v>99</v>
      </c>
      <c r="C36" s="8">
        <v>0.034000000000000002</v>
      </c>
      <c r="D36" s="24">
        <v>0.016</v>
      </c>
      <c r="E36" s="24">
        <f t="shared" si="0"/>
        <v>3.3998E-2</v>
      </c>
      <c r="F36" s="24">
        <f t="shared" si="1"/>
        <v>1.5982400000000001E-2</v>
      </c>
      <c r="G36" s="3"/>
      <c r="H36" s="24">
        <f t="shared" si="2"/>
        <v>5.8826989822989596E-3</v>
      </c>
      <c r="I36" s="24">
        <f t="shared" si="3"/>
        <v>0.11012113324656847</v>
      </c>
      <c r="J36" s="12">
        <v>711</v>
      </c>
      <c r="K36" s="12">
        <v>740</v>
      </c>
      <c r="R36" s="3">
        <v>35</v>
      </c>
      <c r="S36" s="12" t="s">
        <v>99</v>
      </c>
      <c r="T36" s="24">
        <v>8.4995000000000001E-2</v>
      </c>
      <c r="U36" s="24">
        <v>3.9955999999999998E-2</v>
      </c>
      <c r="V36" s="12">
        <f t="shared" si="4"/>
        <v>8.5000000000000006E-2</v>
      </c>
      <c r="W36" s="12">
        <f t="shared" si="4"/>
        <v>0.04</v>
      </c>
    </row>
    <row r="37" x14ac:dyDescent="0.25">
      <c r="A37" s="3">
        <v>36</v>
      </c>
      <c r="B37" s="12" t="s">
        <v>100</v>
      </c>
      <c r="C37" s="8">
        <v>0.015961938743711421</v>
      </c>
      <c r="D37" s="24">
        <v>0.0079809693718557104</v>
      </c>
      <c r="E37" s="24">
        <f t="shared" si="0"/>
        <v>1.60964E-2</v>
      </c>
      <c r="F37" s="24">
        <f t="shared" si="1"/>
        <v>8.0479999999999996E-3</v>
      </c>
      <c r="G37" s="3"/>
      <c r="H37" s="24">
        <f t="shared" si="2"/>
        <v>0.83534986884383799</v>
      </c>
      <c r="I37" s="24">
        <f t="shared" si="3"/>
        <v>0.83288553857218239</v>
      </c>
      <c r="J37" s="12">
        <v>711</v>
      </c>
      <c r="K37" s="12">
        <v>741</v>
      </c>
      <c r="R37" s="3">
        <v>36</v>
      </c>
      <c r="S37" s="12" t="s">
        <v>100</v>
      </c>
      <c r="T37" s="24">
        <v>4.0240999999999999E-2</v>
      </c>
      <c r="U37" s="24">
        <v>2.0119999999999999E-2</v>
      </c>
      <c r="V37" s="12">
        <f t="shared" si="4"/>
        <v>3.9904846859278552E-2</v>
      </c>
      <c r="W37" s="12">
        <f t="shared" si="4"/>
        <v>1.9952423429639276E-2</v>
      </c>
    </row>
    <row r="38" x14ac:dyDescent="0.25">
      <c r="H38" s="34">
        <f>AVERAGE(H2:H37)</f>
        <v>1.0410974889477274</v>
      </c>
      <c r="I38" s="34">
        <f>AVERAGE(I2:I37)</f>
        <v>0.87654865767874257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7" sqref="E17"/>
    </sheetView>
  </sheetViews>
  <sheetFormatPr baseColWidth="10" defaultRowHeight="15" x14ac:dyDescent="0.25"/>
  <cols>
    <col min="1" max="1" width="19.42578125" customWidth="true"/>
    <col min="2" max="2" width="23.140625" customWidth="true"/>
  </cols>
  <sheetData>
    <row r="1" x14ac:dyDescent="0.25">
      <c r="A1" s="38" t="s">
        <v>129</v>
      </c>
      <c r="B1" s="38"/>
    </row>
    <row r="2" x14ac:dyDescent="0.25">
      <c r="A2" s="35" t="s">
        <v>130</v>
      </c>
      <c r="B2" s="35">
        <f>'Resultados V-Theta'!I39</f>
        <v>0.90023730348953124</v>
      </c>
    </row>
    <row r="3" x14ac:dyDescent="0.25">
      <c r="A3" s="35" t="s">
        <v>131</v>
      </c>
      <c r="B3" s="35">
        <f>'Resultados V-Theta'!J39</f>
        <v>18413.441315010794</v>
      </c>
    </row>
    <row r="4" x14ac:dyDescent="0.25">
      <c r="A4" s="35" t="s">
        <v>132</v>
      </c>
      <c r="B4" s="35">
        <f>'Resultados I'!H38</f>
        <v>1.0410974889477274</v>
      </c>
    </row>
    <row r="5" x14ac:dyDescent="0.25">
      <c r="A5" s="35" t="s">
        <v>133</v>
      </c>
      <c r="B5" s="35">
        <f>'Resultados I'!I38</f>
        <v>0.87654865767874257</v>
      </c>
    </row>
    <row r="6" x14ac:dyDescent="0.25">
      <c r="A6" s="35" t="s">
        <v>134</v>
      </c>
      <c r="B6" s="35">
        <f>Loads!Q39</f>
        <v>0.4591809066780933</v>
      </c>
    </row>
    <row r="7" x14ac:dyDescent="0.25">
      <c r="A7" s="35" t="s">
        <v>135</v>
      </c>
      <c r="B7" s="35">
        <f>Loads!R39</f>
        <v>0.45901164520203375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21</vt:i4>
      </vt:variant>
    </vt:vector>
  </HeadingPairs>
  <TitlesOfParts>
    <vt:vector size="27" baseType="lpstr">
      <vt:lpstr>Parameters</vt:lpstr>
      <vt:lpstr>Lines</vt:lpstr>
      <vt:lpstr>Loads</vt:lpstr>
      <vt:lpstr>Resultados V-Theta</vt:lpstr>
      <vt:lpstr>Resultados I</vt:lpstr>
      <vt:lpstr>Hoja1</vt:lpstr>
      <vt:lpstr>Barra_i</vt:lpstr>
      <vt:lpstr>Barra_j</vt:lpstr>
      <vt:lpstr>BarraL</vt:lpstr>
      <vt:lpstr>i</vt:lpstr>
      <vt:lpstr>LT</vt:lpstr>
      <vt:lpstr>NB</vt:lpstr>
      <vt:lpstr>NL</vt:lpstr>
      <vt:lpstr>Pcalc</vt:lpstr>
      <vt:lpstr>Pdem</vt:lpstr>
      <vt:lpstr>Pline</vt:lpstr>
      <vt:lpstr>pq</vt:lpstr>
      <vt:lpstr>Qcalc</vt:lpstr>
      <vt:lpstr>Qdem</vt:lpstr>
      <vt:lpstr>Qline</vt:lpstr>
      <vt:lpstr>Rpu_LT</vt:lpstr>
      <vt:lpstr>SlackBar</vt:lpstr>
      <vt:lpstr>Smax</vt:lpstr>
      <vt:lpstr>Theta</vt:lpstr>
      <vt:lpstr>V_pu</vt:lpstr>
      <vt:lpstr>Xpu_LT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Herrera</dc:creator>
  <cp:lastModifiedBy>M. Saltos-Rodriguez</cp:lastModifiedBy>
  <dcterms:created xsi:type="dcterms:W3CDTF">2020-05-01T05:09:16Z</dcterms:created>
  <dcterms:modified xsi:type="dcterms:W3CDTF">2021-04-27T03:47:30Z</dcterms:modified>
</cp:coreProperties>
</file>