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FHA\"/>
    </mc:Choice>
  </mc:AlternateContent>
  <xr:revisionPtr revIDLastSave="0" documentId="13_ncr:1_{C56E6646-4E92-4C7F-B47D-88313E0938C8}" xr6:coauthVersionLast="47" xr6:coauthVersionMax="47" xr10:uidLastSave="{00000000-0000-0000-0000-000000000000}"/>
  <bookViews>
    <workbookView xWindow="-30828" yWindow="-6312" windowWidth="30936" windowHeight="16896" tabRatio="892" activeTab="2" xr2:uid="{00000000-000D-0000-FFFF-FFFF00000000}"/>
  </bookViews>
  <sheets>
    <sheet name="Instructions" sheetId="9" r:id="rId1"/>
    <sheet name="Definitions" sheetId="11" r:id="rId2"/>
    <sheet name="RESULTS SUMMARY" sheetId="12" r:id="rId3"/>
    <sheet name="Adult SU Treatment Beds" sheetId="1" r:id="rId4"/>
    <sheet name="Adult SU Supportive Recovery " sheetId="2" r:id="rId5"/>
    <sheet name="Adult SU Withdrawal Mgmt. Beds" sheetId="3" r:id="rId6"/>
    <sheet name="Budget 2021" sheetId="4" r:id="rId7"/>
  </sheets>
  <definedNames>
    <definedName name="_xlnm._FilterDatabase" localSheetId="2" hidden="1">'RESULTS SUMMARY'!$A$1:$A$109</definedName>
    <definedName name="_ftn1" localSheetId="0">Instructions!#REF!</definedName>
    <definedName name="_ftnref1" localSheetId="0">Definitions!$A$4</definedName>
    <definedName name="_Hlk130392856" localSheetId="0">Instructions!#REF!</definedName>
    <definedName name="_Toc136246585" localSheetId="0">Definitions!$A$4</definedName>
    <definedName name="_Toc136246586" localSheetId="0">Definitions!$A$27</definedName>
    <definedName name="_Toc136246587" localSheetId="0">Definitions!$A$28</definedName>
    <definedName name="_Toc136246588" localSheetId="0">Definitions!$A$30</definedName>
    <definedName name="_Toc136246589" localSheetId="0">Definitions!$A$48</definedName>
    <definedName name="_Toc136246590" localSheetId="0">Instructions!#REF!</definedName>
    <definedName name="_Toc136246591" localSheetId="0">Instructions!#REF!</definedName>
    <definedName name="_Toc136246592" localSheetId="0">Instructions!#REF!</definedName>
    <definedName name="_Toc136246593" localSheetId="0">Instructions!#REF!</definedName>
    <definedName name="_Toc14944169" localSheetId="0">Definitions!$A$5</definedName>
    <definedName name="_Toc14944170" localSheetId="0">Definitions!$B$5</definedName>
    <definedName name="_Toc14944173" localSheetId="0">Definitions!$B$29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4" i="12" l="1"/>
  <c r="C73" i="12"/>
  <c r="C72" i="12"/>
  <c r="C70" i="12"/>
  <c r="C69" i="12"/>
  <c r="C68" i="12"/>
  <c r="C67" i="12"/>
  <c r="A49" i="12"/>
  <c r="B49" i="12"/>
  <c r="C49" i="12"/>
  <c r="D49" i="12"/>
  <c r="E49" i="12"/>
  <c r="F49" i="12"/>
  <c r="G49" i="12"/>
  <c r="A50" i="12"/>
  <c r="B50" i="12"/>
  <c r="C50" i="12"/>
  <c r="D50" i="12"/>
  <c r="E50" i="12"/>
  <c r="F50" i="12"/>
  <c r="G50" i="12"/>
  <c r="A51" i="12"/>
  <c r="B51" i="12"/>
  <c r="C51" i="12"/>
  <c r="D51" i="12"/>
  <c r="E51" i="12"/>
  <c r="F51" i="12"/>
  <c r="G51" i="12"/>
  <c r="A52" i="12"/>
  <c r="B52" i="12"/>
  <c r="C52" i="12"/>
  <c r="D52" i="12"/>
  <c r="E52" i="12"/>
  <c r="F52" i="12"/>
  <c r="G52" i="12"/>
  <c r="A53" i="12"/>
  <c r="B53" i="12"/>
  <c r="C53" i="12"/>
  <c r="D53" i="12"/>
  <c r="E53" i="12"/>
  <c r="F53" i="12"/>
  <c r="G53" i="12"/>
  <c r="A54" i="12"/>
  <c r="B54" i="12"/>
  <c r="C54" i="12"/>
  <c r="D54" i="12"/>
  <c r="E54" i="12"/>
  <c r="F54" i="12"/>
  <c r="G54" i="12"/>
  <c r="A55" i="12"/>
  <c r="B55" i="12"/>
  <c r="C55" i="12"/>
  <c r="D55" i="12"/>
  <c r="E55" i="12"/>
  <c r="F55" i="12"/>
  <c r="G55" i="12"/>
  <c r="A56" i="12"/>
  <c r="B56" i="12"/>
  <c r="C56" i="12"/>
  <c r="D56" i="12"/>
  <c r="E56" i="12"/>
  <c r="F56" i="12"/>
  <c r="G56" i="12"/>
  <c r="A57" i="12"/>
  <c r="B57" i="12"/>
  <c r="C57" i="12"/>
  <c r="D57" i="12"/>
  <c r="E57" i="12"/>
  <c r="F57" i="12"/>
  <c r="G57" i="12"/>
  <c r="A58" i="12"/>
  <c r="B58" i="12"/>
  <c r="C58" i="12"/>
  <c r="D58" i="12"/>
  <c r="E58" i="12"/>
  <c r="F58" i="12"/>
  <c r="G58" i="12"/>
  <c r="A59" i="12"/>
  <c r="B59" i="12"/>
  <c r="C59" i="12"/>
  <c r="D59" i="12"/>
  <c r="E59" i="12"/>
  <c r="F59" i="12"/>
  <c r="G59" i="12"/>
  <c r="A60" i="12"/>
  <c r="B60" i="12"/>
  <c r="C60" i="12"/>
  <c r="D60" i="12"/>
  <c r="E60" i="12"/>
  <c r="F60" i="12"/>
  <c r="G60" i="12"/>
  <c r="A61" i="12"/>
  <c r="B61" i="12"/>
  <c r="C61" i="12"/>
  <c r="D61" i="12"/>
  <c r="E61" i="12"/>
  <c r="F61" i="12"/>
  <c r="G61" i="12"/>
  <c r="A62" i="12"/>
  <c r="B62" i="12"/>
  <c r="C62" i="12"/>
  <c r="D62" i="12"/>
  <c r="E62" i="12"/>
  <c r="F62" i="12"/>
  <c r="G62" i="12"/>
  <c r="A63" i="12"/>
  <c r="B63" i="12"/>
  <c r="C63" i="12"/>
  <c r="D63" i="12"/>
  <c r="E63" i="12"/>
  <c r="F63" i="12"/>
  <c r="G63" i="12"/>
  <c r="B48" i="12"/>
  <c r="C48" i="12"/>
  <c r="D48" i="12"/>
  <c r="D64" i="12" s="1"/>
  <c r="E48" i="12"/>
  <c r="E64" i="12" s="1"/>
  <c r="F48" i="12"/>
  <c r="G48" i="12"/>
  <c r="G64" i="12" s="1"/>
  <c r="A48" i="12"/>
  <c r="A24" i="12"/>
  <c r="B24" i="12"/>
  <c r="C24" i="12"/>
  <c r="D24" i="12"/>
  <c r="D46" i="12" s="1"/>
  <c r="E24" i="12"/>
  <c r="F24" i="12"/>
  <c r="F46" i="12" s="1"/>
  <c r="G24" i="12"/>
  <c r="A25" i="12"/>
  <c r="B25" i="12"/>
  <c r="C25" i="12"/>
  <c r="D25" i="12"/>
  <c r="E25" i="12"/>
  <c r="F25" i="12"/>
  <c r="G25" i="12"/>
  <c r="A26" i="12"/>
  <c r="B26" i="12"/>
  <c r="C26" i="12"/>
  <c r="D26" i="12"/>
  <c r="E26" i="12"/>
  <c r="F26" i="12"/>
  <c r="G26" i="12"/>
  <c r="A27" i="12"/>
  <c r="B27" i="12"/>
  <c r="C27" i="12"/>
  <c r="D27" i="12"/>
  <c r="E27" i="12"/>
  <c r="F27" i="12"/>
  <c r="G27" i="12"/>
  <c r="A28" i="12"/>
  <c r="B28" i="12"/>
  <c r="C28" i="12"/>
  <c r="D28" i="12"/>
  <c r="E28" i="12"/>
  <c r="F28" i="12"/>
  <c r="G28" i="12"/>
  <c r="A29" i="12"/>
  <c r="B29" i="12"/>
  <c r="C29" i="12"/>
  <c r="D29" i="12"/>
  <c r="E29" i="12"/>
  <c r="F29" i="12"/>
  <c r="G29" i="12"/>
  <c r="A30" i="12"/>
  <c r="B30" i="12"/>
  <c r="C30" i="12"/>
  <c r="D30" i="12"/>
  <c r="E30" i="12"/>
  <c r="F30" i="12"/>
  <c r="G30" i="12"/>
  <c r="A31" i="12"/>
  <c r="B31" i="12"/>
  <c r="C31" i="12"/>
  <c r="D31" i="12"/>
  <c r="E31" i="12"/>
  <c r="F31" i="12"/>
  <c r="G31" i="12"/>
  <c r="A32" i="12"/>
  <c r="B32" i="12"/>
  <c r="C32" i="12"/>
  <c r="D32" i="12"/>
  <c r="E32" i="12"/>
  <c r="F32" i="12"/>
  <c r="G32" i="12"/>
  <c r="A33" i="12"/>
  <c r="B33" i="12"/>
  <c r="C33" i="12"/>
  <c r="D33" i="12"/>
  <c r="E33" i="12"/>
  <c r="F33" i="12"/>
  <c r="G33" i="12"/>
  <c r="A34" i="12"/>
  <c r="B34" i="12"/>
  <c r="C34" i="12"/>
  <c r="D34" i="12"/>
  <c r="E34" i="12"/>
  <c r="F34" i="12"/>
  <c r="G34" i="12"/>
  <c r="A35" i="12"/>
  <c r="B35" i="12"/>
  <c r="C35" i="12"/>
  <c r="D35" i="12"/>
  <c r="E35" i="12"/>
  <c r="F35" i="12"/>
  <c r="G35" i="12"/>
  <c r="A36" i="12"/>
  <c r="B36" i="12"/>
  <c r="C36" i="12"/>
  <c r="D36" i="12"/>
  <c r="E36" i="12"/>
  <c r="F36" i="12"/>
  <c r="G36" i="12"/>
  <c r="A37" i="12"/>
  <c r="B37" i="12"/>
  <c r="C37" i="12"/>
  <c r="D37" i="12"/>
  <c r="E37" i="12"/>
  <c r="F37" i="12"/>
  <c r="G37" i="12"/>
  <c r="A38" i="12"/>
  <c r="B38" i="12"/>
  <c r="C38" i="12"/>
  <c r="D38" i="12"/>
  <c r="E38" i="12"/>
  <c r="F38" i="12"/>
  <c r="G38" i="12"/>
  <c r="A39" i="12"/>
  <c r="B39" i="12"/>
  <c r="C39" i="12"/>
  <c r="D39" i="12"/>
  <c r="E39" i="12"/>
  <c r="F39" i="12"/>
  <c r="G39" i="12"/>
  <c r="A40" i="12"/>
  <c r="B40" i="12"/>
  <c r="C40" i="12"/>
  <c r="D40" i="12"/>
  <c r="E40" i="12"/>
  <c r="F40" i="12"/>
  <c r="G40" i="12"/>
  <c r="A41" i="12"/>
  <c r="B41" i="12"/>
  <c r="C41" i="12"/>
  <c r="D41" i="12"/>
  <c r="E41" i="12"/>
  <c r="F41" i="12"/>
  <c r="G41" i="12"/>
  <c r="A42" i="12"/>
  <c r="B42" i="12"/>
  <c r="C42" i="12"/>
  <c r="D42" i="12"/>
  <c r="E42" i="12"/>
  <c r="F42" i="12"/>
  <c r="G42" i="12"/>
  <c r="A43" i="12"/>
  <c r="B43" i="12"/>
  <c r="C43" i="12"/>
  <c r="D43" i="12"/>
  <c r="E43" i="12"/>
  <c r="F43" i="12"/>
  <c r="G43" i="12"/>
  <c r="A44" i="12"/>
  <c r="B44" i="12"/>
  <c r="C44" i="12"/>
  <c r="D44" i="12"/>
  <c r="E44" i="12"/>
  <c r="F44" i="12"/>
  <c r="G44" i="12"/>
  <c r="A45" i="12"/>
  <c r="B45" i="12"/>
  <c r="C45" i="12"/>
  <c r="D45" i="12"/>
  <c r="E45" i="12"/>
  <c r="F45" i="12"/>
  <c r="G45" i="12"/>
  <c r="B23" i="12"/>
  <c r="B46" i="12" s="1"/>
  <c r="C23" i="12"/>
  <c r="C46" i="12" s="1"/>
  <c r="D23" i="12"/>
  <c r="E23" i="12"/>
  <c r="E46" i="12" s="1"/>
  <c r="F23" i="12"/>
  <c r="G23" i="12"/>
  <c r="G46" i="12" s="1"/>
  <c r="A23" i="12"/>
  <c r="A7" i="12"/>
  <c r="A8" i="12"/>
  <c r="A9" i="12"/>
  <c r="A10" i="12"/>
  <c r="B10" i="12"/>
  <c r="C10" i="12"/>
  <c r="D10" i="12"/>
  <c r="E10" i="12"/>
  <c r="F10" i="12"/>
  <c r="G10" i="12"/>
  <c r="A11" i="12"/>
  <c r="B11" i="12"/>
  <c r="C11" i="12"/>
  <c r="D11" i="12"/>
  <c r="E11" i="12"/>
  <c r="F11" i="12"/>
  <c r="G11" i="12"/>
  <c r="A12" i="12"/>
  <c r="B12" i="12"/>
  <c r="C12" i="12"/>
  <c r="D12" i="12"/>
  <c r="E12" i="12"/>
  <c r="F12" i="12"/>
  <c r="G12" i="12"/>
  <c r="A13" i="12"/>
  <c r="B13" i="12"/>
  <c r="C13" i="12"/>
  <c r="D13" i="12"/>
  <c r="E13" i="12"/>
  <c r="F13" i="12"/>
  <c r="G13" i="12"/>
  <c r="A14" i="12"/>
  <c r="B14" i="12"/>
  <c r="C14" i="12"/>
  <c r="D14" i="12"/>
  <c r="E14" i="12"/>
  <c r="F14" i="12"/>
  <c r="G14" i="12"/>
  <c r="A15" i="12"/>
  <c r="B15" i="12"/>
  <c r="C15" i="12"/>
  <c r="D15" i="12"/>
  <c r="E15" i="12"/>
  <c r="F15" i="12"/>
  <c r="G15" i="12"/>
  <c r="A16" i="12"/>
  <c r="B16" i="12"/>
  <c r="C16" i="12"/>
  <c r="D16" i="12"/>
  <c r="E16" i="12"/>
  <c r="F16" i="12"/>
  <c r="G16" i="12"/>
  <c r="A17" i="12"/>
  <c r="B17" i="12"/>
  <c r="C17" i="12"/>
  <c r="D17" i="12"/>
  <c r="E17" i="12"/>
  <c r="F17" i="12"/>
  <c r="G17" i="12"/>
  <c r="A18" i="12"/>
  <c r="B18" i="12"/>
  <c r="C18" i="12"/>
  <c r="D18" i="12"/>
  <c r="E18" i="12"/>
  <c r="F18" i="12"/>
  <c r="G18" i="12"/>
  <c r="A19" i="12"/>
  <c r="B19" i="12"/>
  <c r="C19" i="12"/>
  <c r="D19" i="12"/>
  <c r="E19" i="12"/>
  <c r="F19" i="12"/>
  <c r="G19" i="12"/>
  <c r="A20" i="12"/>
  <c r="B20" i="12"/>
  <c r="C20" i="12"/>
  <c r="D20" i="12"/>
  <c r="E20" i="12"/>
  <c r="F20" i="12"/>
  <c r="G20" i="12"/>
  <c r="A6" i="12"/>
  <c r="P11" i="12"/>
  <c r="P12" i="12" s="1"/>
  <c r="H28" i="3"/>
  <c r="H27" i="3"/>
  <c r="H26" i="3"/>
  <c r="H25" i="3"/>
  <c r="H24" i="3"/>
  <c r="H23" i="3"/>
  <c r="H22" i="3"/>
  <c r="H21" i="3"/>
  <c r="H20" i="3"/>
  <c r="H19" i="3"/>
  <c r="M3" i="3" a="1"/>
  <c r="M3" i="3" s="1"/>
  <c r="K3" i="3" a="1"/>
  <c r="K3" i="3" s="1"/>
  <c r="I3" i="3" a="1"/>
  <c r="I3" i="3" s="1"/>
  <c r="G3" i="3" a="1"/>
  <c r="N2" i="3"/>
  <c r="N3" i="3" s="1" a="1"/>
  <c r="N3" i="3" s="1"/>
  <c r="M2" i="3"/>
  <c r="L2" i="3"/>
  <c r="L3" i="3" s="1" a="1"/>
  <c r="L3" i="3" s="1"/>
  <c r="K2" i="3"/>
  <c r="J2" i="3"/>
  <c r="J3" i="3" s="1" a="1"/>
  <c r="J3" i="3" s="1"/>
  <c r="I2" i="3"/>
  <c r="H28" i="2"/>
  <c r="H27" i="2"/>
  <c r="H26" i="2"/>
  <c r="H25" i="2"/>
  <c r="H24" i="2"/>
  <c r="H23" i="2"/>
  <c r="H22" i="2"/>
  <c r="H21" i="2"/>
  <c r="H20" i="2"/>
  <c r="H19" i="2"/>
  <c r="M3" i="2" a="1"/>
  <c r="M3" i="2" s="1"/>
  <c r="K3" i="2" a="1"/>
  <c r="K3" i="2" s="1"/>
  <c r="J3" i="2" a="1"/>
  <c r="J3" i="2" s="1"/>
  <c r="I3" i="2" a="1"/>
  <c r="I3" i="2" s="1"/>
  <c r="G3" i="2" a="1"/>
  <c r="H12" i="2" s="1"/>
  <c r="N2" i="2"/>
  <c r="N3" i="2" s="1" a="1"/>
  <c r="N3" i="2" s="1"/>
  <c r="M2" i="2"/>
  <c r="L2" i="2"/>
  <c r="K2" i="2"/>
  <c r="J2" i="2"/>
  <c r="I2" i="2"/>
  <c r="I2" i="1"/>
  <c r="H28" i="1"/>
  <c r="H27" i="1"/>
  <c r="H26" i="1"/>
  <c r="H25" i="1"/>
  <c r="H24" i="1"/>
  <c r="H23" i="1"/>
  <c r="H22" i="1"/>
  <c r="H21" i="1"/>
  <c r="H20" i="1"/>
  <c r="H19" i="1"/>
  <c r="H18" i="1"/>
  <c r="H17" i="1"/>
  <c r="H16" i="1"/>
  <c r="H15" i="1"/>
  <c r="H14" i="1"/>
  <c r="H13" i="1"/>
  <c r="H12" i="1"/>
  <c r="H11" i="1"/>
  <c r="H10" i="1"/>
  <c r="H9" i="1"/>
  <c r="H8" i="1"/>
  <c r="H7" i="1"/>
  <c r="K3" i="1" a="1"/>
  <c r="K3" i="1" s="1"/>
  <c r="D6" i="12" s="1"/>
  <c r="G3" i="1" a="1"/>
  <c r="H4" i="1" s="1"/>
  <c r="N2" i="1"/>
  <c r="N3" i="1" s="1" a="1"/>
  <c r="N3" i="1" s="1"/>
  <c r="G6" i="12" s="1"/>
  <c r="M2" i="1"/>
  <c r="L2" i="1"/>
  <c r="L3" i="1" s="1" a="1"/>
  <c r="L3" i="1" s="1"/>
  <c r="E6" i="12" s="1"/>
  <c r="K2" i="1"/>
  <c r="J2" i="1"/>
  <c r="J3" i="1" s="1" a="1"/>
  <c r="J3" i="1" s="1"/>
  <c r="C6" i="12" s="1"/>
  <c r="B37" i="1"/>
  <c r="B35" i="1"/>
  <c r="B92" i="2"/>
  <c r="B91" i="2"/>
  <c r="E9" i="12" l="1"/>
  <c r="D8" i="12"/>
  <c r="C7" i="12"/>
  <c r="D7" i="12"/>
  <c r="D9" i="12"/>
  <c r="C8" i="12"/>
  <c r="C9" i="12"/>
  <c r="E8" i="12"/>
  <c r="G7" i="12"/>
  <c r="G21" i="12" s="1"/>
  <c r="G8" i="12"/>
  <c r="G9" i="12"/>
  <c r="E7" i="12"/>
  <c r="H12" i="3"/>
  <c r="H4" i="3"/>
  <c r="H11" i="3"/>
  <c r="H18" i="3"/>
  <c r="H10" i="3"/>
  <c r="H15" i="3"/>
  <c r="H7" i="3"/>
  <c r="H17" i="3"/>
  <c r="H9" i="3"/>
  <c r="H16" i="3"/>
  <c r="H8" i="3"/>
  <c r="H14" i="3"/>
  <c r="H6" i="3"/>
  <c r="G3" i="3"/>
  <c r="H3" i="3" s="1"/>
  <c r="H13" i="3"/>
  <c r="H5" i="3"/>
  <c r="H14" i="2"/>
  <c r="H7" i="2"/>
  <c r="H15" i="2"/>
  <c r="H13" i="2"/>
  <c r="H8" i="2"/>
  <c r="H16" i="2"/>
  <c r="H9" i="2"/>
  <c r="H17" i="2"/>
  <c r="H10" i="2"/>
  <c r="H18" i="2"/>
  <c r="H11" i="2"/>
  <c r="H4" i="2"/>
  <c r="G3" i="2"/>
  <c r="H3" i="2" s="1"/>
  <c r="H5" i="2"/>
  <c r="H6" i="2"/>
  <c r="I1" i="2"/>
  <c r="L3" i="2" a="1"/>
  <c r="L3" i="2" s="1"/>
  <c r="H5" i="1"/>
  <c r="N1" i="1"/>
  <c r="G3" i="1"/>
  <c r="H3" i="1" s="1"/>
  <c r="H6" i="1"/>
  <c r="I3" i="1" a="1"/>
  <c r="M3" i="1" a="1"/>
  <c r="E21" i="12" l="1"/>
  <c r="D21" i="12"/>
  <c r="M3" i="1"/>
  <c r="F8" i="12"/>
  <c r="F7" i="12"/>
  <c r="F9" i="12"/>
  <c r="I3" i="1"/>
  <c r="B6" i="12" s="1"/>
  <c r="B9" i="12"/>
  <c r="B8" i="12"/>
  <c r="B7" i="12"/>
  <c r="F64" i="12"/>
  <c r="C21" i="12"/>
  <c r="B64" i="12"/>
  <c r="C64" i="12"/>
  <c r="K1" i="3"/>
  <c r="M1" i="3"/>
  <c r="L1" i="3"/>
  <c r="J1" i="3"/>
  <c r="N1" i="3"/>
  <c r="I1" i="3"/>
  <c r="K1" i="2"/>
  <c r="M1" i="2"/>
  <c r="L1" i="2"/>
  <c r="N1" i="2"/>
  <c r="J1" i="2"/>
  <c r="L1" i="1"/>
  <c r="K1" i="1"/>
  <c r="M1" i="1"/>
  <c r="J1" i="1"/>
  <c r="I1" i="1"/>
  <c r="F21" i="12" l="1"/>
  <c r="B21"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<sst xmlns="http://schemas.openxmlformats.org/spreadsheetml/2006/main" count="1290" uniqueCount="358">
  <si>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</si>
  <si>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</si>
  <si>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</si>
  <si>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</si>
  <si>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</si>
  <si>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</si>
  <si>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</si>
  <si>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</si>
  <si>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</si>
  <si>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</si>
  <si>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</si>
  <si>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</si>
  <si>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</si>
  <si>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</si>
  <si>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</si>
  <si>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</si>
  <si>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</si>
  <si>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</si>
  <si>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</si>
  <si>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</si>
  <si>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</si>
  <si>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</si>
  <si>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</si>
  <si>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</si>
  <si>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</si>
  <si>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</si>
  <si>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</si>
  <si>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</si>
  <si>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</si>
  <si>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</si>
  <si>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</si>
  <si>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</si>
  <si>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</si>
  <si>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</si>
  <si>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</si>
  <si>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</si>
  <si>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</si>
  <si>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</si>
  <si>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</si>
  <si>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</si>
  <si>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</si>
  <si>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</si>
  <si>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</si>
  <si>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</si>
  <si>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</si>
  <si>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</si>
  <si>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</si>
  <si>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</si>
  <si>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Service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</si>
  <si>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</si>
  <si>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Service Bed Days</t>
    </r>
  </si>
  <si>
    <t>Bed is being used by a client who has completed service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</si>
  <si>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</si>
  <si>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</si>
  <si>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</si>
  <si>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</si>
  <si>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</si>
  <si>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</si>
  <si>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</si>
  <si>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</si>
  <si>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</si>
  <si>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</si>
  <si>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</si>
  <si>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</si>
  <si>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</si>
  <si>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</si>
  <si>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</si>
  <si>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</si>
  <si>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</si>
  <si>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</si>
  <si>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</si>
  <si>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</si>
  <si>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</si>
  <si>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</si>
  <si>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</si>
  <si>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</si>
  <si>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</si>
  <si>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</si>
  <si>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</si>
  <si>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</si>
  <si>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</si>
  <si>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</si>
  <si>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</si>
  <si>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</si>
  <si>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</si>
  <si>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</si>
  <si>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</si>
  <si>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</si>
  <si>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</si>
  <si>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</si>
  <si>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</si>
  <si>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</si>
  <si>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</si>
  <si>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</si>
  <si>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</si>
  <si>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</si>
  <si>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</si>
  <si>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</si>
  <si>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</si>
  <si>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</si>
  <si>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</si>
  <si>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</si>
  <si>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</si>
  <si>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</si>
  <si>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</si>
  <si>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</si>
  <si>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</si>
  <si>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</si>
  <si>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</si>
  <si>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</si>
  <si>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</si>
  <si>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</si>
  <si>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</si>
  <si>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</si>
  <si>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</si>
  <si>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</si>
  <si>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</si>
  <si>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</si>
  <si>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</si>
  <si>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Kinghaven Treatment Centre (56 beds)</t>
  </si>
  <si>
    <t>Indicators</t>
  </si>
  <si>
    <t>Q1: April 1, 2023 to June 30, 2023</t>
  </si>
  <si>
    <t>Q2: July 1, 2023 to Sept 30, 2023</t>
  </si>
  <si>
    <t>Q3: Oct 1 2023 to Dec 31, 2023</t>
  </si>
  <si>
    <t>Q4: Jan 1, 2024 to Mar 31, 2024</t>
  </si>
  <si>
    <r>
      <t xml:space="preserve">Total # of </t>
    </r>
    <r>
      <rPr>
        <b/>
        <sz val="11"/>
        <color theme="1"/>
        <rFont val="Calibri"/>
        <family val="2"/>
        <scheme val="minor"/>
      </rPr>
      <t>unique</t>
    </r>
    <r>
      <rPr>
        <sz val="11"/>
        <color theme="1"/>
        <rFont val="Calibri"/>
        <family val="2"/>
        <scheme val="minor"/>
      </rPr>
      <t xml:space="preserve"> clients served</t>
    </r>
  </si>
  <si>
    <r>
      <rPr>
        <b/>
        <sz val="11"/>
        <color theme="1"/>
        <rFont val="Calibri"/>
        <family val="2"/>
        <scheme val="minor"/>
      </rPr>
      <t xml:space="preserve">Optional- </t>
    </r>
    <r>
      <rPr>
        <sz val="11"/>
        <color theme="1"/>
        <rFont val="Calibri"/>
        <family val="2"/>
        <scheme val="minor"/>
      </rPr>
      <t>Total # clients served</t>
    </r>
  </si>
  <si>
    <t>Total Bed Days</t>
  </si>
  <si>
    <t>Occupancy Rate (%)</t>
  </si>
  <si>
    <t>Total # of unique clients who identify as women</t>
  </si>
  <si>
    <t xml:space="preserve">Total # unique clients who identify as men </t>
  </si>
  <si>
    <t>Total # unique clients who identify as Trans/Non-Binary/Gender Diverse</t>
  </si>
  <si>
    <t>Total # unique Clients who are Indigenous</t>
  </si>
  <si>
    <t>Total # unique First Nations Clients</t>
  </si>
  <si>
    <r>
      <t>Total # unique M</t>
    </r>
    <r>
      <rPr>
        <sz val="12"/>
        <color theme="1"/>
        <rFont val="Calibri"/>
        <family val="2"/>
      </rPr>
      <t>étis Clients</t>
    </r>
  </si>
  <si>
    <t>Total # unique Inuit Clients</t>
  </si>
  <si>
    <t>Total #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</si>
  <si>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</si>
  <si>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</si>
  <si>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</si>
  <si>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</si>
  <si>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Service Bed Days - [bed is being used by a client who is receiving services]</t>
    </r>
  </si>
  <si>
    <r>
      <rPr>
        <b/>
        <sz val="12"/>
        <color theme="1"/>
        <rFont val="Calibri"/>
        <family val="2"/>
        <scheme val="minor"/>
      </rPr>
      <t>Optional</t>
    </r>
    <r>
      <rPr>
        <sz val="12"/>
        <color theme="1"/>
        <rFont val="Calibri"/>
        <family val="2"/>
        <scheme val="minor"/>
      </rPr>
      <t xml:space="preserve"> - Post Service Bed Days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</si>
  <si>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</si>
  <si>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</si>
  <si>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</si>
  <si>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</si>
  <si>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</si>
  <si>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</si>
  <si>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t>April 1, 2023 to June 30, 2023</t>
  </si>
  <si>
    <t>July 1, 2023 to September 30, 2023</t>
  </si>
  <si>
    <t>October 1 2023 to December 31, 2023</t>
  </si>
  <si>
    <t>January 1, 2024 to March 31, 2024</t>
  </si>
  <si>
    <t>Success stories? Please say any client, program, or operational successes.</t>
  </si>
  <si>
    <t>Rosedale (8 beds)</t>
  </si>
  <si>
    <t>Client rating of outcomes based on self-identified recovery or service goals</t>
  </si>
  <si>
    <t>Percentage of program staff who have training in 1 or more of the following:
-Indigenous cultural safety
-Trauma-informed practice
Other initiative-specific training (please specify</t>
  </si>
  <si>
    <t>Percentage of clients on OAT at:
-admission
-discharge</t>
  </si>
  <si>
    <t xml:space="preserve"> Percentage of clients who are connected to health and/or community services and supports upon transition from service </t>
  </si>
  <si>
    <t xml:space="preserve">Percentage of clients who are placed in housing (or housing services / supports) upon transition from service </t>
  </si>
  <si>
    <t># of repeat clients</t>
  </si>
  <si>
    <t>Mapleridge Treatment (52 beds)</t>
  </si>
  <si>
    <t>Please describe the impact of funded services on communities (including clients, family, and support systems). (Please provide as fulsome a response as possible, including any evaluation or other data if available</t>
  </si>
  <si>
    <t>Charlford House (10 beds)</t>
  </si>
  <si>
    <t>Indicator</t>
  </si>
  <si>
    <r>
      <rPr>
        <b/>
        <sz val="11"/>
        <color theme="1"/>
        <rFont val="Calibri"/>
        <family val="2"/>
        <scheme val="minor"/>
      </rPr>
      <t xml:space="preserve">Optional - </t>
    </r>
    <r>
      <rPr>
        <sz val="11"/>
        <color theme="1"/>
        <rFont val="Calibri"/>
        <family val="2"/>
        <scheme val="minor"/>
      </rPr>
      <t>Total # clients served</t>
    </r>
  </si>
  <si>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</si>
  <si>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</si>
  <si>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</si>
  <si>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</si>
  <si>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</si>
  <si>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</si>
  <si>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</si>
  <si>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</si>
  <si>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Ellendale Program (22 beds)</t>
  </si>
  <si>
    <t>Firth Stellar (0 beds)</t>
  </si>
  <si>
    <t>Hannah House (26 beds)</t>
  </si>
  <si>
    <t>Prairie House (15 beds)</t>
  </si>
  <si>
    <t>Valley House (6 beds)</t>
  </si>
  <si>
    <t>Mollies Place (6 beds)</t>
  </si>
  <si>
    <t>Last Door (26 beds)</t>
  </si>
  <si>
    <t>Crawford House (11 beds)</t>
  </si>
  <si>
    <t>Path to Freedom (10 beds)</t>
  </si>
  <si>
    <t>Phoenix Centre (28 beds)</t>
  </si>
  <si>
    <t>Phoenix House (15 beds)</t>
  </si>
  <si>
    <t>A:yelexw Women's House (10 Beds) SU Supportive Housing Group Home in Beds Survey</t>
  </si>
  <si>
    <t>A:yelexw Men's House (13 Beds) SU Supportive Housing Group Home in Beds Survey</t>
  </si>
  <si>
    <t>Westminister House (14 beds)</t>
  </si>
  <si>
    <t>Creekside Withdrawal Management Centre (24 adult beds)</t>
  </si>
  <si>
    <t xml:space="preserve">Clients are placed on the "waitlist" as soon as the referral is made, hence 0 days between these. </t>
  </si>
  <si>
    <t>None to report</t>
  </si>
  <si>
    <t>Improved tracking/data gathering 
and analysis</t>
  </si>
  <si>
    <t>Roshni Clinic</t>
  </si>
  <si>
    <t>List service locations and/or communities served</t>
  </si>
  <si>
    <r>
      <rPr>
        <b/>
        <sz val="11"/>
        <color theme="1"/>
        <rFont val="Calibri"/>
        <family val="2"/>
        <scheme val="minor"/>
      </rPr>
      <t>Optional</t>
    </r>
    <r>
      <rPr>
        <sz val="11"/>
        <color theme="1"/>
        <rFont val="Calibri"/>
        <family val="2"/>
        <scheme val="minor"/>
      </rPr>
      <t xml:space="preserve"> - Total # clients served</t>
    </r>
  </si>
  <si>
    <t>98% male, 2% female</t>
  </si>
  <si>
    <t>Utilized Rate
     Total Case Load capacity</t>
  </si>
  <si>
    <t>Utilized Rate
     % of caseload capacity utilized</t>
  </si>
  <si>
    <t>7-14 days</t>
  </si>
  <si>
    <t xml:space="preserve">7-14 days </t>
  </si>
  <si>
    <t xml:space="preserve">1-7 days </t>
  </si>
  <si>
    <t xml:space="preserve"> Percentage of program staff who have training in 1 or more of the following: 
o Indigenous Cultural Safety
o Trauma-Informed Practice
Other initiative specific training (please specify)</t>
  </si>
  <si>
    <t>Outreach, educational networking with community partners.</t>
  </si>
  <si>
    <t>Trauma &amp; Resiliency Informed Practice</t>
  </si>
  <si>
    <t xml:space="preserve"> Percentage of program staff who have training in 1 or more of the following: 
o Indigenous Cultural Safety
o Trauma-Informed Practice
-Other initiative specific training (please specify)</t>
  </si>
  <si>
    <t>Education &amp; Support for Assisted Living Programs</t>
  </si>
  <si>
    <t>List Service Locations and/or communities served</t>
  </si>
  <si>
    <t>Contracted Nurse for Bed-Based Resource (Kinghaven/Peardonville)</t>
  </si>
  <si>
    <t>List service location and/or communities served</t>
  </si>
  <si>
    <t>PDH 91                                                                                                                                                                                                                                                                     KH 151</t>
  </si>
  <si>
    <t>PDH 88                                                                                                                                                                                                                                                                   KH 150</t>
  </si>
  <si>
    <t>PDH 2; KH 150</t>
  </si>
  <si>
    <t xml:space="preserve">PDH 1 ; KH 1                                                                                                                                                                                                                                                                         </t>
  </si>
  <si>
    <t>FH cannot report at this time</t>
  </si>
  <si>
    <t>% of clients who are connected with a clinician when transitioning from the program</t>
  </si>
  <si>
    <t>PDH - 80% are conencted to an on site physician for transition RX; KH 90% of clinets are conencted to an onsite physician for transition Rx</t>
  </si>
  <si>
    <t>PDH &amp; KH  50% ICS; 100% TRIP; 100% MH first aid; 100% non violent crisis intervention</t>
  </si>
  <si>
    <t>% of clients whose GP is informed when client completes the program</t>
  </si>
  <si>
    <r>
      <rPr>
        <sz val="7"/>
        <color rgb="FF000000"/>
        <rFont val="Times New Roman"/>
        <family val="1"/>
      </rPr>
      <t xml:space="preserve"> </t>
    </r>
    <r>
      <rPr>
        <sz val="11"/>
        <color rgb="FF000000"/>
        <rFont val="Calibri"/>
        <family val="2"/>
        <scheme val="minor"/>
      </rPr>
      <t xml:space="preserve">Data information is from April 2023 till June 2023. Data is limited as writer was not present for the months of April and May 2023. </t>
    </r>
  </si>
  <si>
    <t xml:space="preserve">Medical emergency manual implemented for front staff to safely handle medical emergencies when medical staff is not present. (i.e. allergic reactions, hypoglycemic protocol, panic attacks, Narcan administration). 
Nurses are to implement mental health and medical assessments prior to transferring to hospital during day shift to limit number of emergency visits from KPHS.  
Clients have been encouraged to connect with medical staff with any questions or concern regarding their medical or psychiatric health. 
Clients who are discharging are being provided a discharge resource list (the next steps to take when discharging into community. For example, pharmacy, oat clinic, walk in clinic, mental health centre) to support their success when in community. 
</t>
  </si>
  <si>
    <t>Central referral system</t>
  </si>
  <si>
    <r>
      <rPr>
        <sz val="7"/>
        <color theme="1"/>
        <rFont val="Times New Roman"/>
        <family val="1"/>
      </rPr>
      <t xml:space="preserve">  </t>
    </r>
    <r>
      <rPr>
        <sz val="11"/>
        <color theme="1"/>
        <rFont val="Calibri"/>
        <family val="2"/>
        <scheme val="minor"/>
      </rPr>
      <t xml:space="preserve">Lack of health care professionals throughout the day and weekends. </t>
    </r>
  </si>
  <si>
    <t xml:space="preserve">The onsite medical professionals work with communicating with the family and support systems when requested by a client when transitioning into community to educate and smooth the transition.
Client P.F. arrived at facility with unmanaged diabetes. She was not on a medication regimen for her high blood sugar levels. Client blood sugars were monitored during morning medication administration. Client connected to physician to start medication to manage her blood sugars. During her stay at Peardonville blood sugar records were maintained and followed through by the physician. She worked towards a healthy lifestyle to implement for her to stabilize her blood sugars during her duration on site. 
- Clients will arrive on site with high medical or psychiatric needs which have not been addressed while the client was in community. With the support from a medical professional on site the clients can bring forward their concerns with their medical and psychiatric health and have their questions or concerns investigated. They then are supported by appointments with the on-site psychiatrist and physician. We work with community sources to support medical and psychiatric needs during their stay which may include dental appointments, transfer to have blood work completed, medical appointments such as MRI or X – rays, specialist appointments.  
</t>
  </si>
  <si>
    <t>Addiction Medicine Consult Team (BH)</t>
  </si>
  <si>
    <t>Re-admission rate for same reason to hospital</t>
  </si>
  <si>
    <t>Addiction Medicine Consult Team - Social Work Addition (RCH &amp; SMH)</t>
  </si>
  <si>
    <t>SMH + RCH</t>
  </si>
  <si>
    <t>Seeing 15-20 clients a day with the AMCT physicans.  </t>
  </si>
  <si>
    <t>Clients are seen same day or next day of referral</t>
  </si>
  <si>
    <t>No waitlist in meditech</t>
  </si>
  <si>
    <t xml:space="preserve">AMCT Social Worker and Nurse work M-F, the so only delay in a client being seen is if a referral comes in over the weekend.   
AMCT physicains work 7 days a week.    
</t>
  </si>
  <si>
    <t>Continuing Recovery Supports &amp; Vocational Training (MHSU DEW Rehab)</t>
  </si>
  <si>
    <t xml:space="preserve">All of Fraser Health </t>
  </si>
  <si>
    <t>19 (OT) + 104 (VR) = 123</t>
  </si>
  <si>
    <t>25 (OT) + 55 (VR) = 80</t>
  </si>
  <si>
    <t xml:space="preserve"> 10 (OT) + 44 (VR) = 54</t>
  </si>
  <si>
    <t xml:space="preserve">no waitlist </t>
  </si>
  <si>
    <t>% of clients connected to other MHSU services at discharge</t>
  </si>
  <si>
    <t xml:space="preserve">OT services embedded since 28-Feb-2023. </t>
  </si>
  <si>
    <t xml:space="preserve">New OT groups created, OT started facilitating with DEW clinical counsellors.  </t>
  </si>
  <si>
    <t>Virtual Health Addiction Team</t>
  </si>
  <si>
    <t>Max 1 day</t>
  </si>
  <si>
    <t>N/A</t>
  </si>
  <si>
    <t>% of clients who are connected to health and/or community services and supports upon transition from service</t>
  </si>
  <si>
    <t xml:space="preserve">Regional Older Adults Substance Use Clinicians </t>
  </si>
  <si>
    <t>% of clients retained in service at 30-60-90 days</t>
  </si>
  <si>
    <t>Intensive Case Management Team</t>
  </si>
  <si>
    <t>Chilliwack, Abbotsford/Mission</t>
  </si>
  <si>
    <t>% of clients receiving substance use services at:
- admission
- discharge</t>
  </si>
  <si>
    <t>% of clients who are placed in housing or housing services/supports upon transition from service</t>
  </si>
  <si>
    <t xml:space="preserve">HoNos scores (all the right intervals); acute bed day utilization comparison </t>
  </si>
  <si>
    <t>Creekside Team</t>
  </si>
  <si>
    <t># Unique Indigenous clients identifying as "other" (e.g., urban Indigenous)</t>
  </si>
  <si>
    <t xml:space="preserve">N/A There are no caseloads for this service, but rather referral based on acute presentations. </t>
  </si>
  <si>
    <t xml:space="preserve">Not yet in place; measure in process. </t>
  </si>
  <si>
    <t xml:space="preserve">No significant changes noted. </t>
  </si>
  <si>
    <t xml:space="preserve">No waitlist </t>
  </si>
  <si>
    <t>No noted</t>
  </si>
  <si>
    <t>Volume continues to be high at both sites</t>
  </si>
  <si>
    <t xml:space="preserve">Continued positive feedback from acute care partners regarding availability of this service. </t>
  </si>
  <si>
    <t xml:space="preserve">Promoting rehabilitation and recovery services to FH subtance use teams and contracted services. </t>
  </si>
  <si>
    <t>*Clinicians from Substance use programs can refer clients for their return to work and/@or OT services as services are easily accessible and readily available.
*This demographic faces multiple barriers and stigma while accessing community servies.
*DEW Rehab team specializes in supporting substance use clients</t>
  </si>
  <si>
    <t xml:space="preserve">Caseload's are not held in the traditional manner for VHAC. </t>
  </si>
  <si>
    <t xml:space="preserve">Referrals into VHAC continue to increase, particularly from acute sites. </t>
  </si>
  <si>
    <t xml:space="preserve">Continued education and accessibility; streamlined algorithms to access service. </t>
  </si>
  <si>
    <t>Vulnerable population accessing OAT services on demand with the help of staff teams. Increased OAT consults for hospitals who do not have AMCT.</t>
  </si>
  <si>
    <r>
      <rPr>
        <b/>
        <sz val="11"/>
        <color theme="1"/>
        <rFont val="Calibri"/>
        <family val="2"/>
        <scheme val="minor"/>
      </rPr>
      <t>Chilliwack:</t>
    </r>
    <r>
      <rPr>
        <sz val="11"/>
        <color theme="1"/>
        <rFont val="Calibri"/>
        <family val="2"/>
        <scheme val="minor"/>
      </rPr>
      <t xml:space="preserve"> 33 days 
</t>
    </r>
    <r>
      <rPr>
        <b/>
        <sz val="11"/>
        <color theme="1"/>
        <rFont val="Calibri"/>
        <family val="2"/>
        <scheme val="minor"/>
      </rPr>
      <t xml:space="preserve">Abbotsford/Mission: </t>
    </r>
    <r>
      <rPr>
        <sz val="11"/>
        <color theme="1"/>
        <rFont val="Calibri"/>
        <family val="2"/>
        <scheme val="minor"/>
      </rPr>
      <t>35</t>
    </r>
  </si>
  <si>
    <r>
      <rPr>
        <b/>
        <sz val="11"/>
        <color theme="1"/>
        <rFont val="Calibri"/>
        <family val="2"/>
        <scheme val="minor"/>
      </rPr>
      <t xml:space="preserve">Chilliwack: </t>
    </r>
    <r>
      <rPr>
        <sz val="11"/>
        <color theme="1"/>
        <rFont val="Calibri"/>
        <family val="2"/>
        <scheme val="minor"/>
      </rPr>
      <t xml:space="preserve">33 days 
</t>
    </r>
    <r>
      <rPr>
        <b/>
        <sz val="11"/>
        <color theme="1"/>
        <rFont val="Calibri"/>
        <family val="2"/>
        <scheme val="minor"/>
      </rPr>
      <t xml:space="preserve">Abbotsford/Mission: </t>
    </r>
    <r>
      <rPr>
        <sz val="11"/>
        <color theme="1"/>
        <rFont val="Calibri"/>
        <family val="2"/>
        <scheme val="minor"/>
      </rPr>
      <t>2</t>
    </r>
  </si>
  <si>
    <r>
      <rPr>
        <b/>
        <sz val="11"/>
        <color theme="1"/>
        <rFont val="Calibri"/>
        <family val="2"/>
        <scheme val="minor"/>
      </rPr>
      <t>Chilliwack:</t>
    </r>
    <r>
      <rPr>
        <sz val="11"/>
        <color theme="1"/>
        <rFont val="Calibri"/>
        <family val="2"/>
        <scheme val="minor"/>
      </rPr>
      <t xml:space="preserve"> 33 days 
</t>
    </r>
    <r>
      <rPr>
        <b/>
        <sz val="11"/>
        <color theme="1"/>
        <rFont val="Calibri"/>
        <family val="2"/>
        <scheme val="minor"/>
      </rPr>
      <t>Abbotsford/Mission:</t>
    </r>
    <r>
      <rPr>
        <sz val="11"/>
        <color theme="1"/>
        <rFont val="Calibri"/>
        <family val="2"/>
        <scheme val="minor"/>
      </rPr>
      <t xml:space="preserve"> 37 Days</t>
    </r>
  </si>
  <si>
    <r>
      <rPr>
        <b/>
        <sz val="11"/>
        <color theme="1"/>
        <rFont val="Calibri"/>
        <family val="2"/>
        <scheme val="minor"/>
      </rPr>
      <t>Chilliwack</t>
    </r>
    <r>
      <rPr>
        <sz val="11"/>
        <color theme="1"/>
        <rFont val="Calibri"/>
        <family val="2"/>
        <scheme val="minor"/>
      </rPr>
      <t xml:space="preserve">: 67   </t>
    </r>
    <r>
      <rPr>
        <b/>
        <sz val="11"/>
        <color theme="1"/>
        <rFont val="Calibri"/>
        <family val="2"/>
        <scheme val="minor"/>
      </rPr>
      <t>Abbotsford/Mission:</t>
    </r>
    <r>
      <rPr>
        <sz val="11"/>
        <color theme="1"/>
        <rFont val="Calibri"/>
        <family val="2"/>
        <scheme val="minor"/>
      </rPr>
      <t xml:space="preserve"> 32</t>
    </r>
  </si>
  <si>
    <r>
      <rPr>
        <b/>
        <sz val="11"/>
        <color theme="1"/>
        <rFont val="Calibri"/>
        <family val="2"/>
        <scheme val="minor"/>
      </rPr>
      <t xml:space="preserve">Chilliwack: </t>
    </r>
    <r>
      <rPr>
        <sz val="11"/>
        <color theme="1"/>
        <rFont val="Calibri"/>
        <family val="2"/>
        <scheme val="minor"/>
      </rPr>
      <t xml:space="preserve">67   </t>
    </r>
    <r>
      <rPr>
        <b/>
        <sz val="11"/>
        <color theme="1"/>
        <rFont val="Calibri"/>
        <family val="2"/>
        <scheme val="minor"/>
      </rPr>
      <t xml:space="preserve">Abbotsford/Mission: </t>
    </r>
    <r>
      <rPr>
        <sz val="11"/>
        <color theme="1"/>
        <rFont val="Calibri"/>
        <family val="2"/>
        <scheme val="minor"/>
      </rPr>
      <t>32</t>
    </r>
  </si>
  <si>
    <r>
      <rPr>
        <b/>
        <sz val="11"/>
        <color theme="1"/>
        <rFont val="Calibri"/>
        <family val="2"/>
        <scheme val="minor"/>
      </rPr>
      <t xml:space="preserve">Abbotsford/Mission: </t>
    </r>
    <r>
      <rPr>
        <sz val="11"/>
        <color theme="1"/>
        <rFont val="Calibri"/>
        <family val="2"/>
        <scheme val="minor"/>
      </rPr>
      <t>98%</t>
    </r>
  </si>
  <si>
    <r>
      <rPr>
        <b/>
        <sz val="11"/>
        <color theme="1"/>
        <rFont val="Calibri"/>
        <family val="2"/>
        <scheme val="minor"/>
      </rPr>
      <t>Chilliwack</t>
    </r>
    <r>
      <rPr>
        <sz val="11"/>
        <color theme="1"/>
        <rFont val="Calibri"/>
        <family val="2"/>
        <scheme val="minor"/>
      </rPr>
      <t xml:space="preserve">: 26
</t>
    </r>
    <r>
      <rPr>
        <b/>
        <sz val="11"/>
        <color theme="1"/>
        <rFont val="Calibri"/>
        <family val="2"/>
        <scheme val="minor"/>
      </rPr>
      <t xml:space="preserve">Abbotsford/Mission: </t>
    </r>
    <r>
      <rPr>
        <sz val="11"/>
        <color theme="1"/>
        <rFont val="Calibri"/>
        <family val="2"/>
        <scheme val="minor"/>
      </rPr>
      <t>18</t>
    </r>
  </si>
  <si>
    <r>
      <rPr>
        <b/>
        <sz val="11"/>
        <color theme="1"/>
        <rFont val="Calibri"/>
        <family val="2"/>
        <scheme val="minor"/>
      </rPr>
      <t xml:space="preserve">Chilliwack: </t>
    </r>
    <r>
      <rPr>
        <sz val="11"/>
        <color theme="1"/>
        <rFont val="Calibri"/>
        <family val="2"/>
        <scheme val="minor"/>
      </rPr>
      <t xml:space="preserve">31
</t>
    </r>
    <r>
      <rPr>
        <b/>
        <sz val="11"/>
        <color theme="1"/>
        <rFont val="Calibri"/>
        <family val="2"/>
        <scheme val="minor"/>
      </rPr>
      <t xml:space="preserve">Abbotsford/Mission: </t>
    </r>
    <r>
      <rPr>
        <sz val="11"/>
        <color theme="1"/>
        <rFont val="Calibri"/>
        <family val="2"/>
        <scheme val="minor"/>
      </rPr>
      <t>18</t>
    </r>
  </si>
  <si>
    <r>
      <rPr>
        <b/>
        <sz val="11"/>
        <color theme="1"/>
        <rFont val="Calibri"/>
        <family val="2"/>
        <scheme val="minor"/>
      </rPr>
      <t xml:space="preserve">Abbotsford/Mission: </t>
    </r>
    <r>
      <rPr>
        <sz val="11"/>
        <color theme="1"/>
        <rFont val="Calibri"/>
        <family val="2"/>
        <scheme val="minor"/>
      </rPr>
      <t>1</t>
    </r>
  </si>
  <si>
    <r>
      <rPr>
        <b/>
        <sz val="11"/>
        <color theme="1"/>
        <rFont val="Calibri"/>
        <family val="2"/>
        <scheme val="minor"/>
      </rPr>
      <t xml:space="preserve">Chilliwack: </t>
    </r>
    <r>
      <rPr>
        <sz val="11"/>
        <color theme="1"/>
        <rFont val="Calibri"/>
        <family val="2"/>
        <scheme val="minor"/>
      </rPr>
      <t xml:space="preserve">No significant changes this reporting period. 
</t>
    </r>
    <r>
      <rPr>
        <b/>
        <sz val="11"/>
        <color theme="1"/>
        <rFont val="Calibri"/>
        <family val="2"/>
        <scheme val="minor"/>
      </rPr>
      <t>Abbotsford/Mission:</t>
    </r>
    <r>
      <rPr>
        <sz val="11"/>
        <color theme="1"/>
        <rFont val="Calibri"/>
        <family val="2"/>
        <scheme val="minor"/>
      </rPr>
      <t xml:space="preserve"> Services in our community have remained consistent during this period.</t>
    </r>
  </si>
  <si>
    <t xml:space="preserve">Lack of housing impacts ability to fulsomely align with Housing First model. </t>
  </si>
  <si>
    <t xml:space="preserve">Noted acuity of toxic drug supply impacts unit acuity. Fraser Health has 24 adults beds regionally. </t>
  </si>
  <si>
    <t>All clients identify as South Asian</t>
  </si>
  <si>
    <t>Addition of FT counsellor, addition of womens groups</t>
  </si>
  <si>
    <t xml:space="preserve">Serving the community in Punjabi and providing education to clients and families. Helping clients navigate the system that have come from out of the country ie India to utilize and offer supports. Providing education to families, creating groups to meet the needs of the population and providing a safe space. Providing client centered care, integrating cultural pieces into healthcare for clients to ease comfort. Using a multi-disciplanary approach by integrating social work and psychosocial supports to meet clients needs as needed. Informing the public of the services offered by Roshni clinic to help raise awareness. </t>
  </si>
  <si>
    <t xml:space="preserve">Continued education regarding Trauma &amp; Resiliency Informed practice. </t>
  </si>
  <si>
    <t xml:space="preserve"> There are no caseloads for this service, but rather referral based on acute presentations. </t>
  </si>
  <si>
    <t>Burnaby</t>
  </si>
  <si>
    <t xml:space="preserve">Continued review of intake and referral; development of PPO's for community to acute addiction medicine continuation. </t>
  </si>
  <si>
    <t xml:space="preserve">Caseloads are not held with AMCT; clients are seen based on referral into AMCT team. </t>
  </si>
  <si>
    <t xml:space="preserve">Access into medical withdrawal management services. </t>
  </si>
  <si>
    <r>
      <rPr>
        <b/>
        <sz val="11"/>
        <color theme="1"/>
        <rFont val="Calibri"/>
        <family val="2"/>
        <scheme val="minor"/>
      </rPr>
      <t xml:space="preserve">Chilliwack: </t>
    </r>
    <r>
      <rPr>
        <sz val="11"/>
        <color theme="1"/>
        <rFont val="Calibri"/>
        <family val="2"/>
        <scheme val="minor"/>
      </rPr>
      <t xml:space="preserve">
</t>
    </r>
    <r>
      <rPr>
        <b/>
        <sz val="11"/>
        <color theme="1"/>
        <rFont val="Calibri"/>
        <family val="2"/>
        <scheme val="minor"/>
      </rPr>
      <t xml:space="preserve">Abbotsford/Mission: </t>
    </r>
    <r>
      <rPr>
        <sz val="11"/>
        <color theme="1"/>
        <rFont val="Calibri"/>
        <family val="2"/>
        <scheme val="minor"/>
      </rPr>
      <t>98%</t>
    </r>
  </si>
  <si>
    <r>
      <rPr>
        <b/>
        <sz val="11"/>
        <color theme="1"/>
        <rFont val="Calibri"/>
        <family val="2"/>
        <scheme val="minor"/>
      </rPr>
      <t xml:space="preserve">Chilliwack: </t>
    </r>
    <r>
      <rPr>
        <sz val="11"/>
        <color theme="1"/>
        <rFont val="Calibri"/>
        <family val="2"/>
        <scheme val="minor"/>
      </rPr>
      <t xml:space="preserve">Between Raincity and FHA staff 60% have completed at least 1 or more of the trainings 
</t>
    </r>
    <r>
      <rPr>
        <b/>
        <sz val="11"/>
        <color theme="1"/>
        <rFont val="Calibri"/>
        <family val="2"/>
        <scheme val="minor"/>
      </rPr>
      <t xml:space="preserve">Abbotsford/Mission: </t>
    </r>
    <r>
      <rPr>
        <sz val="11"/>
        <color theme="1"/>
        <rFont val="Calibri"/>
        <family val="2"/>
        <scheme val="minor"/>
      </rPr>
      <t>100 %</t>
    </r>
  </si>
  <si>
    <r>
      <rPr>
        <b/>
        <sz val="11"/>
        <color theme="1"/>
        <rFont val="Calibri"/>
        <family val="2"/>
        <scheme val="minor"/>
      </rPr>
      <t xml:space="preserve">Chilliwack: </t>
    </r>
    <r>
      <rPr>
        <sz val="11"/>
        <color theme="1"/>
        <rFont val="Calibri"/>
        <family val="2"/>
        <scheme val="minor"/>
      </rPr>
      <t xml:space="preserve">41%
</t>
    </r>
    <r>
      <rPr>
        <b/>
        <sz val="11"/>
        <color theme="1"/>
        <rFont val="Calibri"/>
        <family val="2"/>
        <scheme val="minor"/>
      </rPr>
      <t>Abbotsford/Mission:</t>
    </r>
    <r>
      <rPr>
        <sz val="11"/>
        <color theme="1"/>
        <rFont val="Calibri"/>
        <family val="2"/>
        <scheme val="minor"/>
      </rPr>
      <t xml:space="preserve"> 6%</t>
    </r>
  </si>
  <si>
    <r>
      <rPr>
        <b/>
        <sz val="11"/>
        <color theme="1"/>
        <rFont val="Calibri"/>
        <family val="2"/>
        <scheme val="minor"/>
      </rPr>
      <t xml:space="preserve">Chilliwack: </t>
    </r>
    <r>
      <rPr>
        <sz val="11"/>
        <color theme="1"/>
        <rFont val="Calibri"/>
        <family val="2"/>
        <scheme val="minor"/>
      </rPr>
      <t xml:space="preserve">Current: 64%
</t>
    </r>
    <r>
      <rPr>
        <b/>
        <sz val="11"/>
        <color theme="1"/>
        <rFont val="Calibri"/>
        <family val="2"/>
        <scheme val="minor"/>
      </rPr>
      <t xml:space="preserve">Abbotsford/Mission: </t>
    </r>
    <r>
      <rPr>
        <sz val="11"/>
        <color theme="1"/>
        <rFont val="Calibri"/>
        <family val="2"/>
        <scheme val="minor"/>
      </rPr>
      <t>Admission: 30%   Dishcahrge: 45%</t>
    </r>
  </si>
  <si>
    <t>South Asian population; clinic located in Surrey</t>
  </si>
  <si>
    <t xml:space="preserve">Addition of FT counsellor, addition of womens groups; connection points in community to promote service. </t>
  </si>
  <si>
    <t>Increase in referrals</t>
  </si>
  <si>
    <t>Chilliwack, Abbotsford, Mission, Surrey, New Westminster, Burnaby. (other areas not included due to vacancy)</t>
  </si>
  <si>
    <t>60 days 50%  90 days 50%</t>
  </si>
  <si>
    <t xml:space="preserve">In some areas meeting with AMCT team, community partners and internal stakeholders. </t>
  </si>
  <si>
    <t xml:space="preserve">Staff turn over and/or vacancies. </t>
  </si>
  <si>
    <t xml:space="preserve">Intended impact is to improve care for both service recipients, but also service providers by aligning and working through trauma and resiliency informed principles. The impact on funded services is meant to support improved connections and outcomes. </t>
  </si>
  <si>
    <t>Program specific data does not align with the metrics requested.  The data reporting system will need to be revised.</t>
  </si>
  <si>
    <t>For all SU bed based programs, we are reviewing referral pathway as a whole areas for improvement</t>
  </si>
  <si>
    <t>Acuity of toxic drug supply impacts site need; limited beds data context of regional population.</t>
  </si>
  <si>
    <t xml:space="preserve">Access into medical withdrawal management, to support those who require this. </t>
  </si>
  <si>
    <r>
      <rPr>
        <b/>
        <sz val="11"/>
        <color theme="1"/>
        <rFont val="Calibri"/>
        <family val="2"/>
        <scheme val="minor"/>
      </rPr>
      <t xml:space="preserve">Chilliwack: </t>
    </r>
    <r>
      <rPr>
        <sz val="11"/>
        <color theme="1"/>
        <rFont val="Calibri"/>
        <family val="2"/>
        <scheme val="minor"/>
      </rPr>
      <t xml:space="preserve">N/A
</t>
    </r>
    <r>
      <rPr>
        <b/>
        <sz val="11"/>
        <color theme="1"/>
        <rFont val="Calibri"/>
        <family val="2"/>
        <scheme val="minor"/>
      </rPr>
      <t>Abbotsford/Mission:</t>
    </r>
    <r>
      <rPr>
        <sz val="11"/>
        <color theme="1"/>
        <rFont val="Calibri"/>
        <family val="2"/>
        <scheme val="minor"/>
      </rPr>
      <t xml:space="preserve"> During this time 9 HoNos Assessments were completed. Our program has no bed utilization as all clients are in community</t>
    </r>
  </si>
  <si>
    <r>
      <rPr>
        <b/>
        <sz val="11"/>
        <color theme="1"/>
        <rFont val="Calibri"/>
        <family val="2"/>
        <scheme val="minor"/>
      </rPr>
      <t>Chilliwack:</t>
    </r>
    <r>
      <rPr>
        <sz val="11"/>
        <color theme="1"/>
        <rFont val="Calibri"/>
        <family val="2"/>
        <scheme val="minor"/>
      </rPr>
      <t xml:space="preserve"> Exit survey to gather client feedback in development. 
</t>
    </r>
    <r>
      <rPr>
        <b/>
        <sz val="11"/>
        <color theme="1"/>
        <rFont val="Calibri"/>
        <family val="2"/>
        <scheme val="minor"/>
      </rPr>
      <t>Abbotsford/Mission</t>
    </r>
    <r>
      <rPr>
        <sz val="11"/>
        <color theme="1"/>
        <rFont val="Calibri"/>
        <family val="2"/>
        <scheme val="minor"/>
      </rPr>
      <t>: The Abbotsford/Mission Team does not hold housing, housing subsidies, or access to any other subsidy/grant. Our work involves connecting with other government bodies, health services, community non-profits, and treatment facilities.</t>
    </r>
  </si>
  <si>
    <r>
      <rPr>
        <b/>
        <sz val="11"/>
        <color theme="1"/>
        <rFont val="Calibri"/>
        <family val="2"/>
        <scheme val="minor"/>
      </rPr>
      <t>ReKr :</t>
    </r>
    <r>
      <rPr>
        <sz val="11"/>
        <color theme="1"/>
        <rFont val="Calibri"/>
        <family val="2"/>
        <scheme val="minor"/>
      </rPr>
      <t xml:space="preserve"> Client was homeless for 7-8 years and experiencing cardiac issues and significant paranoia and delusions that were interferring with their willingness to receive care or take medications. ICM worked collaboratively with the hospital and Chilliwack Mental Health to advocate that this client be stabilized in hospital and discharged on extended leave. As this client's mental health had stabilized, they were able able to secure supportive housing through Raincity. The client has been engaging and open to care. Delusions have significantly minimized. There is now more capacity to work on vocational and recreational goals.
</t>
    </r>
    <r>
      <rPr>
        <b/>
        <sz val="11"/>
        <color theme="1"/>
        <rFont val="Calibri"/>
        <family val="2"/>
        <scheme val="minor"/>
      </rPr>
      <t xml:space="preserve">
JaHa: </t>
    </r>
    <r>
      <rPr>
        <sz val="11"/>
        <color theme="1"/>
        <rFont val="Calibri"/>
        <family val="2"/>
        <scheme val="minor"/>
      </rPr>
      <t xml:space="preserve">Client was on a 4 month temporary ban from their shelter when joining our caseload and effectively homeless for that time. ICM was able to assist with connecting client to doctors and pharmacists to get their medication needs met and organized, as well as connect them with counsellors to work on their communication and interpersonal  skills. The ICM worker worked alongside client as well as the housing manager to create an action plan for the client as well as advocate for the client’s change in behavior and character. The client was accepted back into their housing and has been living there ever since. 
</t>
    </r>
    <r>
      <rPr>
        <b/>
        <sz val="11"/>
        <color theme="1"/>
        <rFont val="Calibri"/>
        <family val="2"/>
        <scheme val="minor"/>
      </rPr>
      <t xml:space="preserve">JaSa : </t>
    </r>
    <r>
      <rPr>
        <sz val="11"/>
        <color theme="1"/>
        <rFont val="Calibri"/>
        <family val="2"/>
        <scheme val="minor"/>
      </rPr>
      <t xml:space="preserve">Client had been experiencing significant hoarding and when checked in on via ICM , ICM immediately offered assistance and support for client and their apartment. Working alongside client, ICM worked for a full week in removing trash, old food waste, cleaning dishes and appliances. Client was  happy to have their apartment become livable again. ICM, alongside the client, created an easy to follow cleaning schedule for client to follow. For the first time in well over a year, client feels confident enough to have their daughters over to visit. 
</t>
    </r>
    <r>
      <rPr>
        <b/>
        <sz val="11"/>
        <color theme="1"/>
        <rFont val="Calibri"/>
        <family val="2"/>
        <scheme val="minor"/>
      </rPr>
      <t xml:space="preserve">Abbotsford/Mission: </t>
    </r>
    <r>
      <rPr>
        <sz val="11"/>
        <color theme="1"/>
        <rFont val="Calibri"/>
        <family val="2"/>
        <scheme val="minor"/>
      </rPr>
      <t>Our program continues to grow, we have had some new staff coming on board and have been expanding our ability to take on new clients. We have built new relationships in the community that have brought people additional supports. We have been able to support clients access into treatment. We have supported clients in regaining their identification, getting on PWD, going to the dentist, getting dentures, and moving from tents into shelters. We have also started our psychiatrist clinics bi-weekly, having our clients speak with a psychiatrist and receive medication has been important. We hold bi-weekly meetings with community partners and work closley with the city of Abbotsford and Mission in looking how to better support our unhoused population.</t>
    </r>
  </si>
  <si>
    <t>ICM coordinator and manager partcipate in a number of community meetings to ensure strong connections.</t>
  </si>
  <si>
    <t>Peardonville House (34 beds)</t>
  </si>
  <si>
    <t>Transforming into a vertical list</t>
  </si>
  <si>
    <t>Trimming "(# beds)"</t>
  </si>
  <si>
    <t>(Carr's Place) MH Community Assistive Living in Beds Survey (Beds)</t>
  </si>
  <si>
    <r>
      <t>A</t>
    </r>
    <r>
      <rPr>
        <sz val="18"/>
        <color theme="1"/>
        <rFont val="Calibri"/>
        <family val="2"/>
        <scheme val="minor"/>
      </rPr>
      <t>ccess &amp; Utilization 2023-24 Annual Data
(Q1, RP1, April-June 2023)</t>
    </r>
  </si>
  <si>
    <t># of Unique Clients</t>
  </si>
  <si>
    <t>Occupancy Rate</t>
  </si>
  <si>
    <t>Data Notes</t>
  </si>
  <si>
    <t>Fraser Health Authority (FHA)</t>
  </si>
  <si>
    <t xml:space="preserve">Data Summary Explanation </t>
  </si>
  <si>
    <t>Treatment Beds</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</si>
  <si>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</si>
  <si>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</si>
  <si>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</si>
  <si>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</si>
  <si>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</si>
  <si>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</si>
  <si>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</si>
  <si>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</si>
  <si>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</si>
  <si>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</si>
  <si>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Withdrawal Management Beds</t>
  </si>
  <si>
    <t>Baseline Bed Data: Acccess &amp; Utilization
(April 2021-March 2022)</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</si>
  <si>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</si>
  <si>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</si>
  <si>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</si>
  <si>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</si>
  <si>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</si>
  <si>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</si>
  <si>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</si>
  <si>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</si>
  <si>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</si>
  <si>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</si>
  <si>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</si>
  <si>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</si>
  <si>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</si>
  <si>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</si>
  <si>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</si>
  <si>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</si>
  <si>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</si>
  <si>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</si>
  <si>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</si>
  <si>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</si>
  <si>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</si>
  <si>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</si>
  <si>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</si>
  <si>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</si>
  <si>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</si>
  <si>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t>Zero given by VIHA but should be 2?</t>
  </si>
  <si>
    <t xml:space="preserve">supportive recovery totals - TO DO HF as of 11am </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</si>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</sst>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sz val="8"/>
      <name val="Calibri"/>
      <family val="2"/>
      <scheme val="minor"/>
    </font>
    <font>
      <b/>
      <sz val="22"/>
      <color theme="1"/>
      <name val="Calibri"/>
      <family val="2"/>
      <scheme val="minor"/>
    </font>
    <font>
      <u/>
      <sz val="11"/>
      <color theme="10"/>
      <name val="Calibri"/>
      <family val="2"/>
      <scheme val="minor"/>
    </font>
    <font>
      <b/>
      <sz val="11"/>
      <color rgb="FF000000"/>
      <name val="Calibri"/>
      <family val="2"/>
    </font>
    <font>
      <sz val="11"/>
      <color rgb="FF000000"/>
      <name val="Calibri"/>
      <family val="2"/>
    </font>
    <font>
      <sz val="16"/>
      <color theme="1"/>
      <name val="Calibri"/>
      <family val="2"/>
      <scheme val="minor"/>
    </font>
    <font>
      <sz val="18"/>
      <color theme="1"/>
      <name val="Calibri"/>
      <family val="2"/>
      <scheme val="minor"/>
    </font>
    <font>
      <b/>
      <sz val="20"/>
      <color rgb="FF000000"/>
      <name val="Segoe UI"/>
      <family val="2"/>
    </font>
    <font>
      <sz val="20"/>
      <color theme="1"/>
      <name val="Calibri"/>
      <family val="2"/>
      <scheme val="minor"/>
    </font>
    <font>
      <b/>
      <sz val="18"/>
      <color theme="1"/>
      <name val="Calibri"/>
      <family val="2"/>
      <scheme val="minor"/>
    </font>
    <font>
      <b/>
      <sz val="20"/>
      <color theme="1"/>
      <name val="Calibri"/>
      <family val="2"/>
      <scheme val="minor"/>
    </font>
    <font>
      <b/>
      <sz val="18"/>
      <color rgb="FFFF0000"/>
      <name val="Calibri"/>
      <family val="2"/>
      <scheme val="minor"/>
    </font>
    <font>
      <sz val="24"/>
      <color theme="1"/>
      <name val="Calibri"/>
      <family val="2"/>
      <scheme val="minor"/>
    </font>
    <font>
      <b/>
      <sz val="18"/>
      <color rgb="FF000000"/>
      <name val="Calibri"/>
      <family val="2"/>
    </font>
    <font>
      <sz val="16"/>
      <color rgb="FFFF0000"/>
      <name val="Calibri"/>
      <family val="2"/>
      <scheme val="minor"/>
    </font>
    <font>
      <b/>
      <sz val="18"/>
      <color rgb="FF000000"/>
      <name val="Calibri"/>
      <family val="2"/>
      <scheme val="minor"/>
    </font>
    <font>
      <sz val="11"/>
      <color rgb="FF000000"/>
      <name val="Calibri"/>
      <family val="2"/>
      <scheme val="minor"/>
    </font>
    <font>
      <b/>
      <sz val="20"/>
      <color rgb="FFFFFFFF"/>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b/>
      <sz val="14"/>
      <color rgb="FF000000"/>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sz val="7"/>
      <color rgb="FF000000"/>
      <name val="Calibri"/>
      <family val="2"/>
      <scheme val="minor"/>
    </font>
    <font>
      <b/>
      <sz val="24"/>
      <color theme="0"/>
      <name val="Calibri"/>
      <family val="2"/>
      <scheme val="minor"/>
    </font>
    <font>
      <u/>
      <sz val="18"/>
      <color theme="10"/>
      <name val="Calibri"/>
      <family val="2"/>
      <scheme val="minor"/>
    </font>
    <font>
      <sz val="48"/>
      <color theme="0"/>
      <name val="Calibri"/>
      <family val="2"/>
      <scheme val="minor"/>
    </font>
    <font>
      <b/>
      <sz val="20"/>
      <color rgb="FF000000"/>
      <name val="Calibri"/>
      <family val="2"/>
      <scheme val="minor"/>
    </font>
    <font>
      <b/>
      <sz val="16"/>
      <color rgb="FFFFFFFF"/>
      <name val="Calibri"/>
      <family val="2"/>
      <scheme val="minor"/>
    </font>
    <font>
      <sz val="12"/>
      <name val="Calibri"/>
      <family val="2"/>
      <scheme val="minor"/>
    </font>
    <font>
      <b/>
      <sz val="16"/>
      <color theme="1"/>
      <name val="Calibri"/>
      <family val="2"/>
      <scheme val="minor"/>
    </font>
    <font>
      <b/>
      <sz val="28"/>
      <color theme="1"/>
      <name val="Calibri"/>
      <family val="2"/>
      <scheme val="minor"/>
    </font>
    <font>
      <sz val="7"/>
      <color rgb="FF000000"/>
      <name val="Times New Roman"/>
      <family val="1"/>
    </font>
    <font>
      <sz val="7"/>
      <color theme="1"/>
      <name val="Times New Roman"/>
      <family val="1"/>
    </font>
    <font>
      <i/>
      <sz val="10"/>
      <color theme="1"/>
      <name val="Calibri"/>
      <family val="2"/>
      <scheme val="minor"/>
    </font>
    <font>
      <sz val="11"/>
      <color rgb="FFFF0000"/>
      <name val="Calibri"/>
      <family val="2"/>
      <scheme val="minor"/>
    </font>
    <font>
      <i/>
      <sz val="11"/>
      <color theme="1"/>
      <name val="Calibri"/>
      <family val="2"/>
      <scheme val="minor"/>
    </font>
    <font>
      <sz val="10"/>
      <color theme="1"/>
      <name val="Arial Unicode MS"/>
      <family val="2"/>
    </font>
  </fonts>
  <fills count="18">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8"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rgb="FFEEECE1"/>
      </right>
      <top style="medium">
        <color rgb="FFEEECE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rgb="FFEEECE1"/>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rgb="FFEEECE1"/>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rgb="FFEEECE1"/>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254">
    <xf numFmtId="0" fontId="0" fillId="0" borderId="0" xfId="0"/>
    <xf numFmtId="0" fontId="0" fillId="0" borderId="0" xfId="0" applyAlignment="1">
      <alignment wrapText="1"/>
    </xf>
    <xf numFmtId="0" fontId="0" fillId="0" borderId="0" xfId="0" applyAlignment="1">
      <alignment vertical="center" wrapText="1"/>
    </xf>
    <xf numFmtId="0" fontId="0" fillId="0" borderId="4" xfId="0" applyBorder="1" applyAlignment="1">
      <alignment vertical="top" wrapText="1"/>
    </xf>
    <xf numFmtId="0" fontId="0" fillId="0" borderId="0" xfId="0" applyAlignment="1">
      <alignment horizontal="left" vertical="top" wrapText="1"/>
    </xf>
    <xf numFmtId="0" fontId="10" fillId="0" borderId="3" xfId="0" applyFont="1" applyBorder="1" applyAlignment="1">
      <alignment horizontal="left" vertical="center"/>
    </xf>
    <xf numFmtId="0" fontId="0" fillId="0" borderId="8" xfId="0" applyBorder="1" applyAlignment="1">
      <alignment horizontal="left" vertical="center"/>
    </xf>
    <xf numFmtId="0" fontId="15" fillId="0" borderId="0" xfId="0" applyFont="1" applyAlignment="1">
      <alignment vertical="center" wrapText="1"/>
    </xf>
    <xf numFmtId="15" fontId="12" fillId="0" borderId="1" xfId="0" applyNumberFormat="1" applyFont="1" applyBorder="1" applyAlignment="1">
      <alignment horizontal="center" vertical="center" wrapText="1"/>
    </xf>
    <xf numFmtId="0" fontId="5" fillId="6" borderId="15" xfId="0" applyFont="1" applyFill="1" applyBorder="1" applyAlignment="1">
      <alignment vertical="center"/>
    </xf>
    <xf numFmtId="0" fontId="5" fillId="6" borderId="18" xfId="0" applyFont="1" applyFill="1" applyBorder="1" applyAlignment="1">
      <alignment horizontal="left" vertical="center" wrapText="1"/>
    </xf>
    <xf numFmtId="15" fontId="12" fillId="0" borderId="19" xfId="0" applyNumberFormat="1" applyFont="1" applyBorder="1" applyAlignment="1">
      <alignment horizontal="center" vertical="center" wrapText="1"/>
    </xf>
    <xf numFmtId="0" fontId="10" fillId="0" borderId="14" xfId="0" applyFont="1" applyBorder="1" applyAlignment="1">
      <alignment horizontal="left" vertical="center" wrapText="1"/>
    </xf>
    <xf numFmtId="0" fontId="10" fillId="0" borderId="37" xfId="0" applyFont="1" applyBorder="1" applyAlignment="1">
      <alignment horizontal="left" vertical="center" wrapText="1"/>
    </xf>
    <xf numFmtId="0" fontId="23" fillId="0" borderId="14" xfId="0" applyFont="1" applyBorder="1" applyAlignment="1">
      <alignment horizontal="left" vertical="center" wrapText="1"/>
    </xf>
    <xf numFmtId="0" fontId="23" fillId="0" borderId="36" xfId="0" applyFont="1" applyBorder="1" applyAlignment="1">
      <alignment horizontal="left" vertical="center" wrapText="1"/>
    </xf>
    <xf numFmtId="0" fontId="23" fillId="0" borderId="37" xfId="0" applyFont="1" applyBorder="1" applyAlignment="1">
      <alignment horizontal="left" vertical="center" wrapText="1"/>
    </xf>
    <xf numFmtId="0" fontId="26" fillId="0" borderId="38" xfId="0" applyFont="1" applyBorder="1" applyAlignment="1">
      <alignment horizontal="left" vertical="center" wrapText="1"/>
    </xf>
    <xf numFmtId="0" fontId="23" fillId="0" borderId="38" xfId="0" applyFont="1" applyBorder="1" applyAlignment="1">
      <alignment horizontal="left" vertical="top" wrapText="1"/>
    </xf>
    <xf numFmtId="0" fontId="26" fillId="0" borderId="6" xfId="0" applyFont="1" applyBorder="1" applyAlignment="1">
      <alignment horizontal="left" vertical="center" wrapText="1"/>
    </xf>
    <xf numFmtId="0" fontId="26" fillId="0" borderId="6" xfId="0" applyFont="1" applyBorder="1" applyAlignment="1">
      <alignment horizontal="left" vertical="top" wrapText="1"/>
    </xf>
    <xf numFmtId="0" fontId="26" fillId="0" borderId="36" xfId="0" applyFont="1" applyBorder="1" applyAlignment="1">
      <alignment horizontal="left" vertical="top" wrapText="1"/>
    </xf>
    <xf numFmtId="0" fontId="23" fillId="0" borderId="36" xfId="0" applyFont="1" applyBorder="1" applyAlignment="1">
      <alignment horizontal="left" vertical="top" wrapText="1"/>
    </xf>
    <xf numFmtId="0" fontId="23" fillId="0" borderId="37" xfId="0" applyFont="1" applyBorder="1" applyAlignment="1">
      <alignment horizontal="left" vertical="top" wrapText="1"/>
    </xf>
    <xf numFmtId="0" fontId="26" fillId="0" borderId="14" xfId="0" applyFont="1" applyBorder="1" applyAlignment="1">
      <alignment horizontal="left" vertical="center" wrapText="1"/>
    </xf>
    <xf numFmtId="0" fontId="27" fillId="0" borderId="14" xfId="0" applyFont="1" applyBorder="1" applyAlignment="1">
      <alignment horizontal="left" vertical="top" wrapText="1"/>
    </xf>
    <xf numFmtId="0" fontId="26" fillId="0" borderId="36" xfId="0" applyFont="1" applyBorder="1" applyAlignment="1">
      <alignment horizontal="left" vertical="center" wrapText="1"/>
    </xf>
    <xf numFmtId="0" fontId="26" fillId="0" borderId="37" xfId="0" applyFont="1" applyBorder="1" applyAlignment="1">
      <alignment horizontal="left" vertical="center" wrapText="1"/>
    </xf>
    <xf numFmtId="0" fontId="0" fillId="0" borderId="37" xfId="0" applyBorder="1" applyAlignment="1">
      <alignment horizontal="left" vertical="top" wrapText="1"/>
    </xf>
    <xf numFmtId="0" fontId="26" fillId="0" borderId="7" xfId="0" applyFont="1" applyBorder="1" applyAlignment="1">
      <alignment horizontal="left" vertical="center" wrapText="1"/>
    </xf>
    <xf numFmtId="0" fontId="26" fillId="0" borderId="25" xfId="0" applyFont="1" applyBorder="1" applyAlignment="1">
      <alignment horizontal="left" vertical="center" wrapText="1"/>
    </xf>
    <xf numFmtId="0" fontId="29" fillId="0" borderId="36" xfId="0" applyFont="1" applyBorder="1" applyAlignment="1">
      <alignment horizontal="left" vertical="center" wrapText="1"/>
    </xf>
    <xf numFmtId="0" fontId="30" fillId="0" borderId="36" xfId="0" applyFont="1" applyBorder="1" applyAlignment="1">
      <alignment horizontal="left" vertical="center" wrapText="1"/>
    </xf>
    <xf numFmtId="0" fontId="29" fillId="0" borderId="14" xfId="0" applyFont="1" applyBorder="1" applyAlignment="1">
      <alignment horizontal="left" vertical="center" wrapText="1"/>
    </xf>
    <xf numFmtId="0" fontId="0" fillId="0" borderId="37" xfId="0" applyBorder="1" applyAlignment="1">
      <alignment vertical="top" wrapText="1"/>
    </xf>
    <xf numFmtId="0" fontId="26" fillId="0" borderId="27" xfId="0" applyFont="1" applyBorder="1" applyAlignment="1">
      <alignment horizontal="left" vertical="center" wrapText="1"/>
    </xf>
    <xf numFmtId="0" fontId="26" fillId="0" borderId="28" xfId="0" applyFont="1" applyBorder="1" applyAlignment="1">
      <alignment horizontal="left" vertical="center" wrapText="1"/>
    </xf>
    <xf numFmtId="0" fontId="26" fillId="0" borderId="29" xfId="0" applyFont="1" applyBorder="1" applyAlignment="1">
      <alignment horizontal="left" vertical="center" wrapText="1"/>
    </xf>
    <xf numFmtId="0" fontId="29" fillId="0" borderId="30" xfId="0" applyFont="1" applyBorder="1" applyAlignment="1">
      <alignment horizontal="left" vertical="center" wrapText="1"/>
    </xf>
    <xf numFmtId="0" fontId="30" fillId="0" borderId="30" xfId="0" applyFont="1" applyBorder="1" applyAlignment="1">
      <alignment horizontal="left" vertical="center" wrapText="1"/>
    </xf>
    <xf numFmtId="0" fontId="26" fillId="0" borderId="33" xfId="0" applyFont="1" applyBorder="1" applyAlignment="1">
      <alignment horizontal="left" vertical="center" wrapText="1"/>
    </xf>
    <xf numFmtId="0" fontId="23" fillId="0" borderId="34" xfId="0" applyFont="1" applyBorder="1" applyAlignment="1">
      <alignment horizontal="left" vertical="center" wrapText="1"/>
    </xf>
    <xf numFmtId="0" fontId="26" fillId="0" borderId="29" xfId="0" applyFont="1" applyBorder="1" applyAlignment="1">
      <alignment horizontal="left" vertical="center"/>
    </xf>
    <xf numFmtId="0" fontId="26" fillId="0" borderId="31" xfId="0" applyFont="1" applyBorder="1" applyAlignment="1">
      <alignment horizontal="left" vertical="center"/>
    </xf>
    <xf numFmtId="0" fontId="30" fillId="0" borderId="32" xfId="0" applyFont="1" applyBorder="1" applyAlignment="1">
      <alignment horizontal="left" vertical="center" wrapText="1"/>
    </xf>
    <xf numFmtId="0" fontId="29" fillId="0" borderId="28" xfId="0" applyFont="1" applyBorder="1" applyAlignment="1">
      <alignment horizontal="left" vertical="center" wrapText="1"/>
    </xf>
    <xf numFmtId="0" fontId="26" fillId="0" borderId="31" xfId="0" applyFont="1" applyBorder="1" applyAlignment="1">
      <alignment horizontal="left" vertical="center" wrapText="1"/>
    </xf>
    <xf numFmtId="0" fontId="0" fillId="0" borderId="32" xfId="0" applyBorder="1" applyAlignment="1">
      <alignment vertical="top" wrapText="1"/>
    </xf>
    <xf numFmtId="0" fontId="28" fillId="0" borderId="14" xfId="0" applyFont="1" applyBorder="1" applyAlignment="1">
      <alignment horizontal="left" vertical="center" wrapText="1"/>
    </xf>
    <xf numFmtId="0" fontId="30" fillId="0" borderId="37" xfId="0" applyFont="1" applyBorder="1" applyAlignment="1">
      <alignment horizontal="left" vertical="center" wrapText="1"/>
    </xf>
    <xf numFmtId="0" fontId="25" fillId="0" borderId="1" xfId="0" applyFont="1" applyBorder="1" applyAlignment="1">
      <alignment horizontal="left" vertical="center" wrapText="1"/>
    </xf>
    <xf numFmtId="0" fontId="25" fillId="0" borderId="20" xfId="0" applyFont="1" applyBorder="1" applyAlignment="1">
      <alignment horizontal="left" vertical="center" wrapText="1"/>
    </xf>
    <xf numFmtId="0" fontId="25" fillId="0" borderId="21" xfId="0" applyFont="1" applyBorder="1" applyAlignment="1">
      <alignment horizontal="left" vertical="center"/>
    </xf>
    <xf numFmtId="0" fontId="25" fillId="0" borderId="1" xfId="0" applyFont="1" applyBorder="1" applyAlignment="1">
      <alignment horizontal="left" vertical="top" wrapText="1"/>
    </xf>
    <xf numFmtId="0" fontId="14" fillId="0" borderId="13" xfId="0" applyFont="1" applyBorder="1" applyAlignment="1">
      <alignment horizontal="justify" vertical="center"/>
    </xf>
    <xf numFmtId="0" fontId="14" fillId="0" borderId="6" xfId="0" applyFont="1" applyBorder="1" applyAlignment="1">
      <alignment horizontal="justify" vertical="center"/>
    </xf>
    <xf numFmtId="0" fontId="26" fillId="0" borderId="14" xfId="0" applyFont="1" applyBorder="1" applyAlignment="1">
      <alignment horizontal="left" vertical="top" wrapText="1"/>
    </xf>
    <xf numFmtId="0" fontId="26" fillId="0" borderId="37" xfId="0" applyFont="1" applyBorder="1" applyAlignment="1">
      <alignment horizontal="left" vertical="top" wrapText="1"/>
    </xf>
    <xf numFmtId="0" fontId="23" fillId="0" borderId="38" xfId="0" applyFont="1" applyBorder="1" applyAlignment="1">
      <alignment horizontal="left" vertical="center" wrapText="1"/>
    </xf>
    <xf numFmtId="0" fontId="23" fillId="0" borderId="39" xfId="0" applyFont="1" applyBorder="1" applyAlignment="1">
      <alignment horizontal="left" vertical="center" wrapText="1"/>
    </xf>
    <xf numFmtId="0" fontId="0" fillId="0" borderId="26" xfId="0" applyBorder="1" applyAlignment="1">
      <alignment wrapText="1"/>
    </xf>
    <xf numFmtId="0" fontId="0" fillId="0" borderId="8" xfId="0" applyBorder="1"/>
    <xf numFmtId="0" fontId="0" fillId="0" borderId="26" xfId="0" applyBorder="1"/>
    <xf numFmtId="0" fontId="3" fillId="0" borderId="26" xfId="0" applyFont="1" applyBorder="1" applyAlignment="1">
      <alignment horizontal="left" wrapText="1"/>
    </xf>
    <xf numFmtId="0" fontId="3" fillId="0" borderId="26" xfId="0" applyFont="1" applyBorder="1" applyAlignment="1">
      <alignment wrapText="1"/>
    </xf>
    <xf numFmtId="0" fontId="0" fillId="0" borderId="8" xfId="0" applyBorder="1" applyAlignment="1">
      <alignment wrapText="1"/>
    </xf>
    <xf numFmtId="0" fontId="0" fillId="0" borderId="23" xfId="0" applyBorder="1"/>
    <xf numFmtId="0" fontId="0" fillId="0" borderId="9" xfId="0" applyBorder="1"/>
    <xf numFmtId="0" fontId="0" fillId="0" borderId="22" xfId="0" applyBorder="1" applyAlignment="1">
      <alignment wrapText="1"/>
    </xf>
    <xf numFmtId="0" fontId="0" fillId="7" borderId="26" xfId="0" applyFill="1" applyBorder="1" applyAlignment="1">
      <alignment wrapText="1"/>
    </xf>
    <xf numFmtId="0" fontId="0" fillId="7" borderId="0" xfId="0" applyFill="1"/>
    <xf numFmtId="0" fontId="0" fillId="7" borderId="8" xfId="0" applyFill="1" applyBorder="1"/>
    <xf numFmtId="0" fontId="0" fillId="0" borderId="0" xfId="0" applyAlignment="1">
      <alignment horizontal="left" vertical="center"/>
    </xf>
    <xf numFmtId="0" fontId="0" fillId="0" borderId="26" xfId="0" applyBorder="1" applyAlignment="1">
      <alignment horizontal="left" vertical="center" wrapText="1"/>
    </xf>
    <xf numFmtId="0" fontId="5" fillId="6" borderId="33" xfId="0" applyFont="1" applyFill="1" applyBorder="1" applyAlignment="1">
      <alignment vertical="center" wrapText="1"/>
    </xf>
    <xf numFmtId="0" fontId="0" fillId="0" borderId="8" xfId="0" applyBorder="1" applyAlignment="1">
      <alignment horizontal="center"/>
    </xf>
    <xf numFmtId="0" fontId="0" fillId="0" borderId="0" xfId="0" applyAlignment="1">
      <alignment horizontal="center" wrapText="1"/>
    </xf>
    <xf numFmtId="0" fontId="0" fillId="0" borderId="0" xfId="0" applyAlignment="1">
      <alignment horizontal="center"/>
    </xf>
    <xf numFmtId="0" fontId="16" fillId="0" borderId="41" xfId="0" applyFont="1" applyBorder="1" applyAlignment="1">
      <alignment horizontal="left" vertical="center" wrapText="1"/>
    </xf>
    <xf numFmtId="0" fontId="15" fillId="0" borderId="37" xfId="0" applyFont="1" applyBorder="1" applyAlignment="1">
      <alignment horizontal="left" vertical="center"/>
    </xf>
    <xf numFmtId="0" fontId="17" fillId="0" borderId="31" xfId="0" applyFont="1" applyBorder="1" applyAlignment="1">
      <alignment horizontal="center" wrapText="1"/>
    </xf>
    <xf numFmtId="0" fontId="34" fillId="0" borderId="32" xfId="1" applyFont="1" applyBorder="1" applyAlignment="1">
      <alignment vertical="top" wrapText="1"/>
    </xf>
    <xf numFmtId="0" fontId="3" fillId="0" borderId="14" xfId="0" applyFont="1" applyBorder="1" applyAlignment="1">
      <alignment wrapText="1"/>
    </xf>
    <xf numFmtId="0" fontId="3" fillId="0" borderId="36" xfId="0" applyFont="1" applyBorder="1"/>
    <xf numFmtId="0" fontId="0" fillId="0" borderId="36" xfId="0" applyBorder="1" applyAlignment="1">
      <alignment wrapText="1"/>
    </xf>
    <xf numFmtId="0" fontId="3" fillId="0" borderId="37" xfId="0" applyFont="1" applyBorder="1" applyAlignment="1">
      <alignment wrapText="1"/>
    </xf>
    <xf numFmtId="0" fontId="0" fillId="0" borderId="14" xfId="0" applyBorder="1"/>
    <xf numFmtId="0" fontId="0" fillId="0" borderId="36" xfId="0" applyBorder="1"/>
    <xf numFmtId="0" fontId="0" fillId="0" borderId="37" xfId="0" applyBorder="1"/>
    <xf numFmtId="15" fontId="21" fillId="2" borderId="1" xfId="0" applyNumberFormat="1" applyFont="1" applyFill="1" applyBorder="1" applyAlignment="1">
      <alignment horizontal="center" vertical="center" wrapText="1"/>
    </xf>
    <xf numFmtId="0" fontId="16" fillId="6" borderId="26" xfId="0" applyFont="1" applyFill="1" applyBorder="1" applyAlignment="1">
      <alignment vertical="center"/>
    </xf>
    <xf numFmtId="15" fontId="21" fillId="2" borderId="19" xfId="0" applyNumberFormat="1" applyFont="1" applyFill="1" applyBorder="1" applyAlignment="1">
      <alignment horizontal="center" vertical="center" wrapText="1"/>
    </xf>
    <xf numFmtId="0" fontId="39" fillId="0" borderId="16" xfId="0" applyFont="1" applyBorder="1" applyAlignment="1">
      <alignment horizontal="center" vertical="center" wrapText="1"/>
    </xf>
    <xf numFmtId="0" fontId="39" fillId="0" borderId="17" xfId="0" applyFont="1" applyBorder="1" applyAlignment="1">
      <alignment horizontal="center" vertical="center" wrapText="1"/>
    </xf>
    <xf numFmtId="0" fontId="40" fillId="0" borderId="20" xfId="0" applyFont="1" applyBorder="1" applyAlignment="1">
      <alignment horizontal="center" vertical="center" wrapText="1"/>
    </xf>
    <xf numFmtId="0" fontId="3" fillId="0" borderId="26" xfId="0" applyFont="1" applyBorder="1"/>
    <xf numFmtId="0" fontId="0" fillId="0" borderId="0" xfId="0" applyAlignment="1">
      <alignment horizontal="left" vertical="center" wrapText="1"/>
    </xf>
    <xf numFmtId="10" fontId="0" fillId="0" borderId="0" xfId="0" applyNumberFormat="1"/>
    <xf numFmtId="9" fontId="0" fillId="0" borderId="0" xfId="0" applyNumberFormat="1"/>
    <xf numFmtId="10" fontId="0" fillId="0" borderId="0" xfId="0" applyNumberFormat="1" applyAlignment="1">
      <alignment wrapText="1"/>
    </xf>
    <xf numFmtId="0" fontId="0" fillId="0" borderId="22" xfId="0" applyBorder="1" applyAlignment="1">
      <alignment vertical="center" wrapText="1"/>
    </xf>
    <xf numFmtId="0" fontId="23" fillId="0" borderId="0" xfId="0" applyFont="1" applyAlignment="1">
      <alignment horizontal="left" vertical="center" wrapText="1"/>
    </xf>
    <xf numFmtId="0" fontId="0" fillId="0" borderId="23" xfId="0" applyBorder="1" applyAlignment="1">
      <alignment horizontal="left" vertical="center" wrapText="1"/>
    </xf>
    <xf numFmtId="0" fontId="0" fillId="7" borderId="0" xfId="0" applyFill="1" applyAlignment="1">
      <alignment horizontal="left" vertical="center" wrapText="1"/>
    </xf>
    <xf numFmtId="0" fontId="23" fillId="0" borderId="0" xfId="0" applyFont="1" applyAlignment="1">
      <alignment horizontal="left" vertical="center"/>
    </xf>
    <xf numFmtId="0" fontId="43" fillId="0" borderId="0" xfId="0" applyFont="1" applyAlignment="1">
      <alignment horizontal="left" vertical="center"/>
    </xf>
    <xf numFmtId="10" fontId="0" fillId="0" borderId="0" xfId="0" applyNumberFormat="1" applyAlignment="1">
      <alignment horizontal="left" vertical="center" wrapText="1"/>
    </xf>
    <xf numFmtId="9" fontId="0" fillId="0" borderId="0" xfId="0" applyNumberFormat="1" applyAlignment="1">
      <alignment horizontal="left" vertical="center" wrapText="1"/>
    </xf>
    <xf numFmtId="2" fontId="0" fillId="0" borderId="0" xfId="0" applyNumberFormat="1" applyAlignment="1">
      <alignment horizontal="left" vertical="center" wrapText="1"/>
    </xf>
    <xf numFmtId="0" fontId="1" fillId="0" borderId="0" xfId="0" applyFont="1" applyAlignment="1">
      <alignment horizontal="left" vertical="center" wrapText="1"/>
    </xf>
    <xf numFmtId="0" fontId="0" fillId="0" borderId="23" xfId="0" applyBorder="1" applyAlignment="1">
      <alignment wrapText="1"/>
    </xf>
    <xf numFmtId="0" fontId="0" fillId="9" borderId="0" xfId="0" applyFill="1" applyAlignment="1">
      <alignment vertical="top"/>
    </xf>
    <xf numFmtId="0" fontId="1" fillId="9" borderId="0" xfId="0" applyFont="1" applyFill="1" applyAlignment="1">
      <alignment vertical="top"/>
    </xf>
    <xf numFmtId="0" fontId="45" fillId="9" borderId="0" xfId="0" applyFont="1" applyFill="1" applyAlignment="1">
      <alignment vertical="top"/>
    </xf>
    <xf numFmtId="0" fontId="0" fillId="10" borderId="0" xfId="0" applyFill="1" applyAlignment="1">
      <alignment vertical="top" wrapText="1"/>
    </xf>
    <xf numFmtId="0" fontId="0" fillId="11" borderId="0" xfId="0" applyFill="1" applyAlignment="1">
      <alignment vertical="top"/>
    </xf>
    <xf numFmtId="0" fontId="0" fillId="13" borderId="0" xfId="0" applyFill="1" applyAlignment="1">
      <alignment wrapText="1"/>
    </xf>
    <xf numFmtId="0" fontId="0" fillId="13" borderId="14" xfId="0" applyFill="1" applyBorder="1" applyAlignment="1">
      <alignment wrapText="1"/>
    </xf>
    <xf numFmtId="0" fontId="1" fillId="7" borderId="14" xfId="0" applyFont="1" applyFill="1" applyBorder="1" applyAlignment="1">
      <alignment wrapText="1"/>
    </xf>
    <xf numFmtId="0" fontId="0" fillId="7" borderId="24" xfId="0" applyFill="1" applyBorder="1" applyAlignment="1">
      <alignment horizontal="right"/>
    </xf>
    <xf numFmtId="0" fontId="0" fillId="7" borderId="14" xfId="0" applyFill="1" applyBorder="1"/>
    <xf numFmtId="0" fontId="1" fillId="0" borderId="0" xfId="0" applyFont="1"/>
    <xf numFmtId="0" fontId="1" fillId="14" borderId="36" xfId="0" applyFont="1" applyFill="1" applyBorder="1" applyAlignment="1">
      <alignment wrapText="1"/>
    </xf>
    <xf numFmtId="0" fontId="0" fillId="14" borderId="26" xfId="0" applyFill="1" applyBorder="1" applyAlignment="1">
      <alignment horizontal="right"/>
    </xf>
    <xf numFmtId="0" fontId="0" fillId="14" borderId="36" xfId="0" applyFill="1" applyBorder="1"/>
    <xf numFmtId="0" fontId="0" fillId="8" borderId="36" xfId="0" applyFill="1" applyBorder="1"/>
    <xf numFmtId="0" fontId="0" fillId="15" borderId="36" xfId="0" applyFill="1" applyBorder="1"/>
    <xf numFmtId="0" fontId="0" fillId="8" borderId="37" xfId="0" applyFill="1" applyBorder="1"/>
    <xf numFmtId="0" fontId="0" fillId="15" borderId="37" xfId="0" applyFill="1" applyBorder="1"/>
    <xf numFmtId="0" fontId="46" fillId="0" borderId="0" xfId="0" applyFont="1"/>
    <xf numFmtId="0" fontId="0" fillId="16" borderId="14" xfId="0" applyFill="1" applyBorder="1" applyAlignment="1">
      <alignment wrapText="1"/>
    </xf>
    <xf numFmtId="0" fontId="0" fillId="16" borderId="24" xfId="0" applyFill="1" applyBorder="1" applyAlignment="1">
      <alignment horizontal="right"/>
    </xf>
    <xf numFmtId="10" fontId="0" fillId="16" borderId="14" xfId="0" applyNumberFormat="1" applyFill="1" applyBorder="1"/>
    <xf numFmtId="2" fontId="0" fillId="16" borderId="14" xfId="0" applyNumberFormat="1" applyFill="1" applyBorder="1"/>
    <xf numFmtId="0" fontId="0" fillId="16" borderId="14" xfId="0" applyFill="1" applyBorder="1"/>
    <xf numFmtId="0" fontId="0" fillId="8" borderId="36" xfId="0" applyFill="1" applyBorder="1" applyAlignment="1">
      <alignment wrapText="1"/>
    </xf>
    <xf numFmtId="2" fontId="0" fillId="17" borderId="14" xfId="0" applyNumberFormat="1" applyFill="1" applyBorder="1"/>
    <xf numFmtId="0" fontId="0" fillId="14" borderId="1" xfId="0" applyFill="1" applyBorder="1"/>
    <xf numFmtId="0" fontId="0" fillId="12" borderId="19" xfId="0" applyFill="1" applyBorder="1"/>
    <xf numFmtId="3" fontId="0" fillId="12" borderId="19" xfId="0" applyNumberFormat="1" applyFill="1" applyBorder="1"/>
    <xf numFmtId="0" fontId="44" fillId="0" borderId="0" xfId="0" applyFont="1"/>
    <xf numFmtId="10" fontId="0" fillId="8" borderId="19" xfId="0" applyNumberFormat="1" applyFill="1" applyBorder="1"/>
    <xf numFmtId="0" fontId="0" fillId="8" borderId="19" xfId="0" applyFill="1" applyBorder="1"/>
    <xf numFmtId="0" fontId="0" fillId="15" borderId="1" xfId="0" applyFill="1" applyBorder="1"/>
    <xf numFmtId="3" fontId="0" fillId="15" borderId="19" xfId="0" applyNumberFormat="1" applyFill="1" applyBorder="1"/>
    <xf numFmtId="10" fontId="0" fillId="15" borderId="19" xfId="0" applyNumberFormat="1" applyFill="1" applyBorder="1"/>
    <xf numFmtId="0" fontId="0" fillId="15" borderId="19" xfId="0" applyFill="1" applyBorder="1"/>
    <xf numFmtId="0" fontId="0" fillId="15" borderId="21" xfId="0" applyFill="1" applyBorder="1"/>
    <xf numFmtId="0" fontId="0" fillId="0" borderId="1" xfId="0" applyBorder="1"/>
    <xf numFmtId="0" fontId="0" fillId="8" borderId="1" xfId="0" applyFill="1" applyBorder="1"/>
    <xf numFmtId="10" fontId="0" fillId="12" borderId="19" xfId="0" applyNumberFormat="1" applyFill="1" applyBorder="1"/>
    <xf numFmtId="0" fontId="0" fillId="0" borderId="18" xfId="0" applyBorder="1"/>
    <xf numFmtId="0" fontId="0" fillId="0" borderId="19" xfId="0" applyBorder="1"/>
    <xf numFmtId="3" fontId="0" fillId="8" borderId="19" xfId="0" applyNumberFormat="1" applyFill="1" applyBorder="1"/>
    <xf numFmtId="0" fontId="0" fillId="15" borderId="45" xfId="0" applyFill="1" applyBorder="1"/>
    <xf numFmtId="0" fontId="0" fillId="15" borderId="36" xfId="0" applyFill="1" applyBorder="1" applyAlignment="1">
      <alignment wrapText="1"/>
    </xf>
    <xf numFmtId="0" fontId="0" fillId="2" borderId="0" xfId="0" applyFill="1"/>
    <xf numFmtId="0" fontId="13" fillId="6" borderId="22" xfId="0" applyFont="1" applyFill="1" applyBorder="1" applyAlignment="1">
      <alignment horizontal="center" vertical="center" wrapText="1"/>
    </xf>
    <xf numFmtId="0" fontId="19" fillId="6" borderId="23" xfId="0" applyFont="1" applyFill="1" applyBorder="1" applyAlignment="1">
      <alignment horizontal="center" vertical="center" wrapText="1"/>
    </xf>
    <xf numFmtId="0" fontId="19" fillId="6" borderId="9" xfId="0" applyFont="1" applyFill="1" applyBorder="1" applyAlignment="1">
      <alignment horizontal="center" vertical="center" wrapText="1"/>
    </xf>
    <xf numFmtId="0" fontId="33" fillId="7" borderId="42" xfId="0" applyFont="1" applyFill="1" applyBorder="1" applyAlignment="1">
      <alignment horizontal="center"/>
    </xf>
    <xf numFmtId="0" fontId="33" fillId="7" borderId="43" xfId="0" applyFont="1" applyFill="1" applyBorder="1" applyAlignment="1">
      <alignment horizontal="center"/>
    </xf>
    <xf numFmtId="0" fontId="33" fillId="7" borderId="11" xfId="0" applyFont="1" applyFill="1" applyBorder="1" applyAlignment="1">
      <alignment horizontal="center"/>
    </xf>
    <xf numFmtId="15" fontId="38" fillId="0" borderId="23" xfId="0" applyNumberFormat="1" applyFont="1" applyBorder="1" applyAlignment="1">
      <alignment horizontal="left" vertical="top" wrapText="1"/>
    </xf>
    <xf numFmtId="15" fontId="38" fillId="0" borderId="9" xfId="0" applyNumberFormat="1" applyFont="1" applyBorder="1" applyAlignment="1">
      <alignment horizontal="left" vertical="top" wrapText="1"/>
    </xf>
    <xf numFmtId="0" fontId="0" fillId="0" borderId="2" xfId="0" applyBorder="1" applyAlignment="1">
      <alignment vertical="center" wrapText="1"/>
    </xf>
    <xf numFmtId="0" fontId="0" fillId="0" borderId="0" xfId="0" applyAlignment="1">
      <alignment vertical="center" wrapText="1"/>
    </xf>
    <xf numFmtId="0" fontId="23" fillId="0" borderId="14" xfId="0" applyFont="1" applyBorder="1" applyAlignment="1">
      <alignment horizontal="left" vertical="center" wrapText="1"/>
    </xf>
    <xf numFmtId="0" fontId="23" fillId="0" borderId="36" xfId="0" applyFont="1" applyBorder="1" applyAlignment="1">
      <alignment horizontal="left" vertical="center" wrapText="1"/>
    </xf>
    <xf numFmtId="0" fontId="23" fillId="0" borderId="37" xfId="0" applyFont="1" applyBorder="1" applyAlignment="1">
      <alignment horizontal="left" vertical="center" wrapText="1"/>
    </xf>
    <xf numFmtId="0" fontId="30" fillId="0" borderId="30" xfId="0" applyFont="1" applyBorder="1" applyAlignment="1">
      <alignment horizontal="left" vertical="center" wrapText="1"/>
    </xf>
    <xf numFmtId="0" fontId="37" fillId="4" borderId="26" xfId="0" applyFont="1" applyFill="1" applyBorder="1" applyAlignment="1">
      <alignment vertical="center" wrapText="1"/>
    </xf>
    <xf numFmtId="0" fontId="37" fillId="4" borderId="8" xfId="0" applyFont="1" applyFill="1" applyBorder="1" applyAlignment="1">
      <alignment vertical="center" wrapText="1"/>
    </xf>
    <xf numFmtId="0" fontId="26" fillId="0" borderId="27" xfId="0" applyFont="1" applyBorder="1" applyAlignment="1">
      <alignment horizontal="left" vertical="center" wrapText="1"/>
    </xf>
    <xf numFmtId="0" fontId="26" fillId="0" borderId="29" xfId="0" applyFont="1" applyBorder="1" applyAlignment="1">
      <alignment horizontal="left" vertical="center" wrapText="1"/>
    </xf>
    <xf numFmtId="0" fontId="26" fillId="0" borderId="15" xfId="0" applyFont="1" applyBorder="1" applyAlignment="1">
      <alignment horizontal="left" vertical="center" wrapText="1"/>
    </xf>
    <xf numFmtId="0" fontId="26" fillId="0" borderId="20" xfId="0" applyFont="1" applyBorder="1" applyAlignment="1">
      <alignment horizontal="left" vertical="center" wrapText="1"/>
    </xf>
    <xf numFmtId="0" fontId="23" fillId="0" borderId="17" xfId="0" applyFont="1" applyBorder="1" applyAlignment="1">
      <alignment horizontal="left" vertical="center" wrapText="1"/>
    </xf>
    <xf numFmtId="0" fontId="23" fillId="0" borderId="21" xfId="0" applyFont="1" applyBorder="1" applyAlignment="1">
      <alignment horizontal="left" vertical="center" wrapText="1"/>
    </xf>
    <xf numFmtId="0" fontId="26" fillId="0" borderId="31" xfId="0" applyFont="1" applyBorder="1" applyAlignment="1">
      <alignment horizontal="left" vertical="center" wrapText="1"/>
    </xf>
    <xf numFmtId="0" fontId="26" fillId="0" borderId="14" xfId="0" applyFont="1" applyBorder="1" applyAlignment="1">
      <alignment horizontal="left" vertical="center" wrapText="1"/>
    </xf>
    <xf numFmtId="0" fontId="26" fillId="0" borderId="36" xfId="0" applyFont="1" applyBorder="1" applyAlignment="1">
      <alignment horizontal="left" vertical="center" wrapText="1"/>
    </xf>
    <xf numFmtId="0" fontId="30" fillId="0" borderId="36" xfId="0" applyFont="1" applyBorder="1" applyAlignment="1">
      <alignment horizontal="left" vertical="center" wrapText="1"/>
    </xf>
    <xf numFmtId="0" fontId="37" fillId="4" borderId="35" xfId="0" applyFont="1" applyFill="1" applyBorder="1" applyAlignment="1">
      <alignment vertical="center" wrapText="1"/>
    </xf>
    <xf numFmtId="0" fontId="37" fillId="4" borderId="5" xfId="0" applyFont="1" applyFill="1" applyBorder="1" applyAlignment="1">
      <alignment vertical="center" wrapText="1"/>
    </xf>
    <xf numFmtId="0" fontId="26" fillId="0" borderId="37" xfId="0" applyFont="1" applyBorder="1" applyAlignment="1">
      <alignment horizontal="left" vertical="center" wrapText="1"/>
    </xf>
    <xf numFmtId="0" fontId="37" fillId="5" borderId="26" xfId="0" applyFont="1" applyFill="1" applyBorder="1" applyAlignment="1">
      <alignment horizontal="left" vertical="center" wrapText="1"/>
    </xf>
    <xf numFmtId="0" fontId="37" fillId="5" borderId="8" xfId="0" applyFont="1" applyFill="1" applyBorder="1" applyAlignment="1">
      <alignment horizontal="left" vertical="center" wrapText="1"/>
    </xf>
    <xf numFmtId="0" fontId="22" fillId="0" borderId="14" xfId="0" applyFont="1" applyBorder="1" applyAlignment="1">
      <alignment horizontal="left" vertical="center" wrapText="1"/>
    </xf>
    <xf numFmtId="0" fontId="22" fillId="0" borderId="36" xfId="0" applyFont="1" applyBorder="1" applyAlignment="1">
      <alignment horizontal="left" vertical="center" wrapText="1"/>
    </xf>
    <xf numFmtId="0" fontId="22" fillId="0" borderId="37" xfId="0" applyFont="1" applyBorder="1" applyAlignment="1">
      <alignment horizontal="left" vertical="center" wrapText="1"/>
    </xf>
    <xf numFmtId="0" fontId="36" fillId="0" borderId="1" xfId="0" applyFont="1" applyBorder="1" applyAlignment="1">
      <alignment horizontal="left" vertical="center"/>
    </xf>
    <xf numFmtId="0" fontId="37" fillId="5" borderId="26" xfId="0" applyFont="1" applyFill="1" applyBorder="1" applyAlignment="1">
      <alignment vertical="center" wrapText="1"/>
    </xf>
    <xf numFmtId="0" fontId="37" fillId="5" borderId="8" xfId="0" applyFont="1" applyFill="1" applyBorder="1" applyAlignment="1">
      <alignment vertical="center" wrapText="1"/>
    </xf>
    <xf numFmtId="0" fontId="26" fillId="0" borderId="10" xfId="0" applyFont="1" applyBorder="1" applyAlignment="1">
      <alignment horizontal="left" vertical="center" wrapText="1"/>
    </xf>
    <xf numFmtId="0" fontId="26" fillId="0" borderId="22" xfId="0" applyFont="1" applyBorder="1" applyAlignment="1">
      <alignment horizontal="left" vertical="center" wrapText="1"/>
    </xf>
    <xf numFmtId="0" fontId="27" fillId="0" borderId="39" xfId="0" applyFont="1" applyBorder="1" applyAlignment="1">
      <alignment horizontal="left" vertical="top" wrapText="1"/>
    </xf>
    <xf numFmtId="0" fontId="27" fillId="0" borderId="40" xfId="0" applyFont="1" applyBorder="1" applyAlignment="1">
      <alignment horizontal="left" vertical="top" wrapText="1"/>
    </xf>
    <xf numFmtId="0" fontId="26" fillId="0" borderId="38" xfId="0" applyFont="1" applyBorder="1" applyAlignment="1">
      <alignment horizontal="left" vertical="center" wrapText="1"/>
    </xf>
    <xf numFmtId="0" fontId="26" fillId="0" borderId="39" xfId="0" applyFont="1" applyBorder="1" applyAlignment="1">
      <alignment horizontal="left" vertical="center" wrapText="1"/>
    </xf>
    <xf numFmtId="0" fontId="26" fillId="0" borderId="40" xfId="0" applyFont="1" applyBorder="1" applyAlignment="1">
      <alignment horizontal="left" vertical="center" wrapText="1"/>
    </xf>
    <xf numFmtId="0" fontId="27" fillId="0" borderId="14" xfId="0" applyFont="1" applyBorder="1" applyAlignment="1">
      <alignment horizontal="left" vertical="center" wrapText="1"/>
    </xf>
    <xf numFmtId="0" fontId="27" fillId="0" borderId="36" xfId="0" applyFont="1" applyBorder="1" applyAlignment="1">
      <alignment horizontal="left" vertical="center" wrapText="1"/>
    </xf>
    <xf numFmtId="0" fontId="20" fillId="0" borderId="38" xfId="0" applyFont="1" applyBorder="1" applyAlignment="1">
      <alignment horizontal="left" vertical="center" wrapText="1"/>
    </xf>
    <xf numFmtId="0" fontId="20" fillId="0" borderId="40" xfId="0" applyFont="1" applyBorder="1" applyAlignment="1">
      <alignment horizontal="left" vertical="center" wrapText="1"/>
    </xf>
    <xf numFmtId="0" fontId="24" fillId="4" borderId="24" xfId="0" applyFont="1" applyFill="1" applyBorder="1" applyAlignment="1">
      <alignment vertical="center" wrapText="1"/>
    </xf>
    <xf numFmtId="0" fontId="24" fillId="4" borderId="12" xfId="0" applyFont="1" applyFill="1" applyBorder="1" applyAlignment="1">
      <alignment vertical="center" wrapText="1"/>
    </xf>
    <xf numFmtId="0" fontId="35" fillId="3" borderId="42" xfId="0" applyFont="1" applyFill="1" applyBorder="1" applyAlignment="1">
      <alignment horizontal="left"/>
    </xf>
    <xf numFmtId="0" fontId="35" fillId="3" borderId="11" xfId="0" applyFont="1" applyFill="1" applyBorder="1" applyAlignment="1">
      <alignment horizontal="left"/>
    </xf>
    <xf numFmtId="0" fontId="26" fillId="0" borderId="14" xfId="0" applyFont="1" applyBorder="1" applyAlignment="1">
      <alignment horizontal="left" vertical="top" wrapText="1"/>
    </xf>
    <xf numFmtId="0" fontId="26" fillId="0" borderId="36" xfId="0" applyFont="1" applyBorder="1" applyAlignment="1">
      <alignment horizontal="left" vertical="top" wrapText="1"/>
    </xf>
    <xf numFmtId="0" fontId="24" fillId="4" borderId="24" xfId="0" applyFont="1" applyFill="1" applyBorder="1" applyAlignment="1">
      <alignment vertical="center"/>
    </xf>
    <xf numFmtId="0" fontId="24" fillId="4" borderId="12" xfId="0" applyFont="1" applyFill="1" applyBorder="1" applyAlignment="1">
      <alignment vertical="center"/>
    </xf>
    <xf numFmtId="0" fontId="24" fillId="4" borderId="8" xfId="0" applyFont="1" applyFill="1" applyBorder="1" applyAlignment="1">
      <alignment vertical="center"/>
    </xf>
    <xf numFmtId="0" fontId="20" fillId="0" borderId="39" xfId="0" applyFont="1" applyBorder="1" applyAlignment="1">
      <alignment horizontal="left" vertical="center" wrapText="1"/>
    </xf>
    <xf numFmtId="0" fontId="11" fillId="0" borderId="38" xfId="0" applyFont="1" applyBorder="1" applyAlignment="1">
      <alignment horizontal="left" vertical="top" wrapText="1"/>
    </xf>
    <xf numFmtId="0" fontId="11" fillId="0" borderId="39" xfId="0" applyFont="1" applyBorder="1" applyAlignment="1">
      <alignment horizontal="left" vertical="top" wrapText="1"/>
    </xf>
    <xf numFmtId="0" fontId="11" fillId="0" borderId="40" xfId="0" applyFont="1" applyBorder="1" applyAlignment="1">
      <alignment horizontal="left" vertical="top" wrapText="1"/>
    </xf>
    <xf numFmtId="0" fontId="11" fillId="0" borderId="38" xfId="0" applyFont="1" applyBorder="1" applyAlignment="1">
      <alignment horizontal="left" vertical="center" wrapText="1"/>
    </xf>
    <xf numFmtId="0" fontId="11" fillId="0" borderId="39" xfId="0" applyFont="1" applyBorder="1" applyAlignment="1">
      <alignment horizontal="left" vertical="center" wrapText="1"/>
    </xf>
    <xf numFmtId="0" fontId="11" fillId="0" borderId="40" xfId="0" applyFont="1" applyBorder="1" applyAlignment="1">
      <alignment horizontal="left" vertical="center" wrapText="1"/>
    </xf>
    <xf numFmtId="0" fontId="5" fillId="15" borderId="33" xfId="0" applyFont="1" applyFill="1" applyBorder="1" applyAlignment="1">
      <alignment horizontal="center" vertical="center"/>
    </xf>
    <xf numFmtId="0" fontId="5" fillId="15" borderId="29" xfId="0" applyFont="1" applyFill="1" applyBorder="1" applyAlignment="1">
      <alignment horizontal="center" vertical="center"/>
    </xf>
    <xf numFmtId="0" fontId="5" fillId="15" borderId="31" xfId="0" applyFont="1" applyFill="1" applyBorder="1" applyAlignment="1">
      <alignment horizontal="center" vertical="center"/>
    </xf>
    <xf numFmtId="0" fontId="5" fillId="15" borderId="46" xfId="0" applyFont="1" applyFill="1" applyBorder="1" applyAlignment="1">
      <alignment horizontal="center" vertical="center"/>
    </xf>
    <xf numFmtId="0" fontId="5" fillId="8" borderId="33" xfId="0" applyFont="1" applyFill="1" applyBorder="1" applyAlignment="1">
      <alignment horizontal="center" vertical="center"/>
    </xf>
    <xf numFmtId="0" fontId="5" fillId="8" borderId="29" xfId="0" applyFont="1" applyFill="1" applyBorder="1" applyAlignment="1">
      <alignment horizontal="center" vertical="center"/>
    </xf>
    <xf numFmtId="0" fontId="5" fillId="8" borderId="46" xfId="0" applyFont="1" applyFill="1" applyBorder="1" applyAlignment="1">
      <alignment horizontal="center" vertical="center"/>
    </xf>
    <xf numFmtId="0" fontId="16" fillId="12" borderId="24" xfId="0" applyFont="1" applyFill="1" applyBorder="1" applyAlignment="1">
      <alignment horizontal="center" vertical="center" wrapText="1"/>
    </xf>
    <xf numFmtId="0" fontId="16" fillId="12" borderId="44" xfId="0" applyFont="1" applyFill="1" applyBorder="1" applyAlignment="1">
      <alignment horizontal="center" vertical="center" wrapText="1"/>
    </xf>
    <xf numFmtId="0" fontId="16" fillId="12" borderId="12" xfId="0" applyFont="1" applyFill="1" applyBorder="1" applyAlignment="1">
      <alignment horizontal="center" vertical="center" wrapText="1"/>
    </xf>
    <xf numFmtId="0" fontId="16" fillId="12" borderId="22" xfId="0" applyFont="1" applyFill="1" applyBorder="1" applyAlignment="1">
      <alignment horizontal="center" vertical="center" wrapText="1"/>
    </xf>
    <xf numFmtId="0" fontId="16" fillId="12" borderId="23" xfId="0" applyFont="1" applyFill="1" applyBorder="1" applyAlignment="1">
      <alignment horizontal="center" vertical="center" wrapText="1"/>
    </xf>
    <xf numFmtId="0" fontId="16" fillId="12" borderId="9" xfId="0" applyFont="1" applyFill="1" applyBorder="1" applyAlignment="1">
      <alignment horizontal="center" vertical="center" wrapText="1"/>
    </xf>
    <xf numFmtId="0" fontId="12" fillId="14" borderId="15" xfId="0" applyFont="1" applyFill="1" applyBorder="1" applyAlignment="1">
      <alignment horizontal="center" vertical="center" wrapText="1"/>
    </xf>
    <xf numFmtId="0" fontId="12" fillId="14" borderId="16" xfId="0" applyFont="1" applyFill="1" applyBorder="1" applyAlignment="1">
      <alignment horizontal="center" vertical="center"/>
    </xf>
    <xf numFmtId="0" fontId="12" fillId="14" borderId="17" xfId="0" applyFont="1" applyFill="1" applyBorder="1" applyAlignment="1">
      <alignment horizontal="center" vertical="center"/>
    </xf>
    <xf numFmtId="0" fontId="5" fillId="14" borderId="18" xfId="0" applyFont="1" applyFill="1" applyBorder="1" applyAlignment="1">
      <alignment horizontal="center" vertical="center"/>
    </xf>
    <xf numFmtId="0" fontId="8" fillId="8" borderId="26" xfId="0" applyFont="1" applyFill="1" applyBorder="1" applyAlignment="1">
      <alignment horizontal="center" vertical="center"/>
    </xf>
    <xf numFmtId="0" fontId="8" fillId="8" borderId="0" xfId="0" applyFont="1" applyFill="1" applyAlignment="1">
      <alignment horizontal="center" vertical="center"/>
    </xf>
    <xf numFmtId="0" fontId="8" fillId="8" borderId="8"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44" xfId="0" applyFont="1" applyFill="1" applyBorder="1" applyAlignment="1">
      <alignment horizontal="center" vertical="center"/>
    </xf>
    <xf numFmtId="0" fontId="8" fillId="8" borderId="12" xfId="0" applyFont="1" applyFill="1" applyBorder="1" applyAlignment="1">
      <alignment horizontal="center" vertical="center"/>
    </xf>
    <xf numFmtId="0" fontId="8" fillId="8" borderId="24" xfId="0" applyFont="1" applyFill="1" applyBorder="1" applyAlignment="1">
      <alignment horizontal="center" vertical="center" wrapText="1"/>
    </xf>
    <xf numFmtId="0" fontId="8" fillId="8" borderId="44" xfId="0" applyFont="1" applyFill="1" applyBorder="1" applyAlignment="1">
      <alignment horizontal="center" vertical="center" wrapText="1"/>
    </xf>
    <xf numFmtId="0" fontId="8" fillId="8" borderId="12" xfId="0" applyFont="1" applyFill="1" applyBorder="1" applyAlignment="1">
      <alignment horizontal="center" vertical="center" wrapText="1"/>
    </xf>
    <xf numFmtId="0" fontId="0" fillId="7" borderId="43" xfId="0" applyFill="1" applyBorder="1" applyAlignment="1">
      <alignment horizontal="center"/>
    </xf>
    <xf numFmtId="0" fontId="0" fillId="7" borderId="23" xfId="0" applyFill="1" applyBorder="1" applyAlignment="1">
      <alignment horizontal="center"/>
    </xf>
    <xf numFmtId="0" fontId="0" fillId="7" borderId="42" xfId="0" applyFill="1" applyBorder="1" applyAlignment="1">
      <alignment horizontal="center" wrapText="1"/>
    </xf>
    <xf numFmtId="0" fontId="0" fillId="7" borderId="43" xfId="0" applyFill="1" applyBorder="1" applyAlignment="1">
      <alignment horizontal="center" wrapText="1"/>
    </xf>
    <xf numFmtId="0" fontId="0" fillId="7" borderId="11" xfId="0" applyFill="1" applyBorder="1" applyAlignment="1">
      <alignment horizontal="center" wrapText="1"/>
    </xf>
    <xf numFmtId="2" fontId="0" fillId="12" borderId="19" xfId="0" applyNumberFormat="1" applyFill="1" applyBorder="1"/>
    <xf numFmtId="0" fontId="0" fillId="8" borderId="19" xfId="0" applyFill="1" applyBorder="1" applyAlignment="1">
      <alignment horizontal="right"/>
    </xf>
  </cellXfs>
  <cellStyles count="2">
    <cellStyle name="Hyperlink" xfId="1" builtinId="8"/>
    <cellStyle name="Normal" xfId="0" builtinId="0"/>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100966</xdr:colOff>
      <xdr:row>1</xdr:row>
      <xdr:rowOff>1445260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990466" y="2191385"/>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5699760</xdr:colOff>
          <xdr:row>2</xdr:row>
          <xdr:rowOff>213360</xdr:rowOff>
        </xdr:from>
        <xdr:to>
          <xdr:col>1</xdr:col>
          <xdr:colOff>6614160</xdr:colOff>
          <xdr:row>2</xdr:row>
          <xdr:rowOff>1104900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1251987</xdr:rowOff>
    </xdr:from>
    <xdr:ext cx="6038850" cy="3857516"/>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5900" y="1998112"/>
          <a:ext cx="6038850" cy="3857516"/>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27" totalsRowShown="0">
  <autoFilter ref="A2:E27" xr:uid="{00000000-0009-0000-0100-000001000000}"/>
  <tableColumns count="5">
    <tableColumn id="1" xr3:uid="{00000000-0010-0000-0000-000001000000}" name="Indicators"/>
    <tableColumn id="2" xr3:uid="{00000000-0010-0000-0000-000002000000}" name="Q1: April 1, 2023 to June 30, 2023"/>
    <tableColumn id="3" xr3:uid="{00000000-0010-0000-0000-000003000000}" name="Q2: July 1, 2023 to Sept 30, 2023"/>
    <tableColumn id="4" xr3:uid="{00000000-0010-0000-0000-000004000000}" name="Q3: Oct 1 2023 to Dec 31, 2023"/>
    <tableColumn id="5" xr3:uid="{00000000-0010-0000-0000-000005000000}" name="Q4: Jan 1, 2024 to Mar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115" displayName="Table115" ref="A30:E55" totalsRowShown="0">
  <autoFilter ref="A30:E55" xr:uid="{00000000-0009-0000-0100-00000E000000}"/>
  <tableColumns count="5">
    <tableColumn id="1" xr3:uid="{00000000-0010-0000-0100-000001000000}" name="Indicators"/>
    <tableColumn id="2" xr3:uid="{00000000-0010-0000-0100-000002000000}" name="April 1, 2023 to June 30, 2023"/>
    <tableColumn id="3" xr3:uid="{00000000-0010-0000-0100-000003000000}" name="July 1, 2023 to September 30, 2023"/>
    <tableColumn id="4" xr3:uid="{00000000-0010-0000-0100-000004000000}" name="October 1 2023 to December 31, 2023"/>
    <tableColumn id="5" xr3:uid="{00000000-0010-0000-0100-000005000000}" name="January 1, 2024 to March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2000000}" name="Table11528" displayName="Table11528" ref="A58:E88" totalsRowShown="0">
  <autoFilter ref="A58:E88" xr:uid="{00000000-0009-0000-0100-00001B000000}"/>
  <tableColumns count="5">
    <tableColumn id="1" xr3:uid="{00000000-0010-0000-0200-000001000000}" name="Indicators"/>
    <tableColumn id="2" xr3:uid="{00000000-0010-0000-0200-000002000000}" name="April 1, 2023 to June 30, 2023"/>
    <tableColumn id="3" xr3:uid="{00000000-0010-0000-0200-000003000000}" name="July 1, 2023 to September 30, 2023"/>
    <tableColumn id="4" xr3:uid="{00000000-0010-0000-0200-000004000000}" name="October 1 2023 to December 31, 2023"/>
    <tableColumn id="5" xr3:uid="{00000000-0010-0000-0200-000005000000}" name="January 1, 2024 to March 31, 20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3000000}" name="Table1152829" displayName="Table1152829" ref="A91:E122" totalsRowShown="0">
  <autoFilter ref="A91:E122" xr:uid="{00000000-0009-0000-0100-00001C000000}"/>
  <tableColumns count="5">
    <tableColumn id="1" xr3:uid="{00000000-0010-0000-0300-000001000000}" name="Indicators"/>
    <tableColumn id="2" xr3:uid="{00000000-0010-0000-0300-000002000000}" name="April 1, 2023 to June 30, 2023"/>
    <tableColumn id="3" xr3:uid="{00000000-0010-0000-0300-000003000000}" name="July 1, 2023 to September 30, 2023"/>
    <tableColumn id="4" xr3:uid="{00000000-0010-0000-0300-000004000000}" name="October 1 2023 to December 31, 2023"/>
    <tableColumn id="5" xr3:uid="{00000000-0010-0000-0300-000005000000}" name="January 1, 2024 to March 31, 20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2:E27" totalsRowShown="0">
  <autoFilter ref="A2:E27" xr:uid="{00000000-0009-0000-0100-000002000000}"/>
  <tableColumns count="5">
    <tableColumn id="1" xr3:uid="{00000000-0010-0000-0400-000001000000}" name="Indicator"/>
    <tableColumn id="2" xr3:uid="{00000000-0010-0000-0400-000002000000}" name="April 1, 2023 to June 30, 2023"/>
    <tableColumn id="3" xr3:uid="{00000000-0010-0000-0400-000003000000}" name="July 1, 2023 to September 30, 2023"/>
    <tableColumn id="4" xr3:uid="{00000000-0010-0000-0400-000004000000}" name="October 1 2023 to December 31, 2023"/>
    <tableColumn id="5" xr3:uid="{00000000-0010-0000-0400-000005000000}" name="January 1, 2024 to March 31, 2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24" displayName="Table24" ref="A30:E55" totalsRowShown="0">
  <autoFilter ref="A30:E55" xr:uid="{00000000-0009-0000-0100-000003000000}"/>
  <tableColumns count="5">
    <tableColumn id="1" xr3:uid="{00000000-0010-0000-0500-000001000000}" name="Indicator"/>
    <tableColumn id="2" xr3:uid="{00000000-0010-0000-0500-000002000000}" name="April 1, 2023 to June 30, 2023"/>
    <tableColumn id="3" xr3:uid="{00000000-0010-0000-0500-000003000000}" name="July 1, 2023 to September 30, 2023"/>
    <tableColumn id="4" xr3:uid="{00000000-0010-0000-0500-000004000000}" name="October 1 2023 to December 31, 2023"/>
    <tableColumn id="5" xr3:uid="{00000000-0010-0000-0500-000005000000}" name="January 1, 2024 to March 31, 20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245" displayName="Table245" ref="A58:E83" totalsRowShown="0">
  <autoFilter ref="A58:E83" xr:uid="{00000000-0009-0000-0100-000004000000}"/>
  <tableColumns count="5">
    <tableColumn id="1" xr3:uid="{00000000-0010-0000-0600-000001000000}" name="Indicator"/>
    <tableColumn id="2" xr3:uid="{00000000-0010-0000-0600-000002000000}" name="April 1, 2023 to June 30, 2023"/>
    <tableColumn id="3" xr3:uid="{00000000-0010-0000-0600-000003000000}" name="July 1, 2023 to September 30, 2023"/>
    <tableColumn id="4" xr3:uid="{00000000-0010-0000-0600-000004000000}" name="October 1 2023 to December 31, 2023"/>
    <tableColumn id="5" xr3:uid="{00000000-0010-0000-0600-000005000000}" name="January 1, 2024 to March 31, 2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2456" displayName="Table2456" ref="A86:E111" totalsRowShown="0">
  <autoFilter ref="A86:E111" xr:uid="{00000000-0009-0000-0100-000005000000}"/>
  <tableColumns count="5">
    <tableColumn id="1" xr3:uid="{00000000-0010-0000-0700-000001000000}" name="Indicator"/>
    <tableColumn id="2" xr3:uid="{00000000-0010-0000-0700-000002000000}" name="April 1, 2023 to June 30, 2023"/>
    <tableColumn id="3" xr3:uid="{00000000-0010-0000-0700-000003000000}" name="July 1, 2023 to September 30, 2023"/>
    <tableColumn id="4" xr3:uid="{00000000-0010-0000-0700-000004000000}" name="October 1 2023 to December 31, 2023"/>
    <tableColumn id="5" xr3:uid="{00000000-0010-0000-0700-000005000000}" name="January 1, 2024 to March 31, 20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245616" displayName="Table245616" ref="A114:E139" totalsRowShown="0">
  <autoFilter ref="A114:E139" xr:uid="{00000000-0009-0000-0100-00000F000000}"/>
  <tableColumns count="5">
    <tableColumn id="1" xr3:uid="{00000000-0010-0000-0800-000001000000}" name="Indicator"/>
    <tableColumn id="2" xr3:uid="{00000000-0010-0000-0800-000002000000}" name="April 1, 2023 to June 30, 2023"/>
    <tableColumn id="3" xr3:uid="{00000000-0010-0000-0800-000003000000}" name="July 1, 2023 to September 30, 2023"/>
    <tableColumn id="4" xr3:uid="{00000000-0010-0000-0800-000004000000}" name="October 1 2023 to December 31, 2023"/>
    <tableColumn id="5" xr3:uid="{00000000-0010-0000-0800-000005000000}" name="January 1, 2024 to March 31, 202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Table24561617" displayName="Table24561617" ref="A142:E167" totalsRowShown="0">
  <autoFilter ref="A142:E167" xr:uid="{00000000-0009-0000-0100-000010000000}"/>
  <tableColumns count="5">
    <tableColumn id="1" xr3:uid="{00000000-0010-0000-0900-000001000000}" name="Indicator"/>
    <tableColumn id="2" xr3:uid="{00000000-0010-0000-0900-000002000000}" name="April 1, 2023 to June 30, 2023"/>
    <tableColumn id="3" xr3:uid="{00000000-0010-0000-0900-000003000000}" name="July 1, 2023 to September 30, 2023"/>
    <tableColumn id="4" xr3:uid="{00000000-0010-0000-0900-000004000000}" name="October 1 2023 to December 31, 2023"/>
    <tableColumn id="5" xr3:uid="{00000000-0010-0000-0900-000005000000}" name="January 1, 2024 to March 31, 20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Table2456161718" displayName="Table2456161718" ref="A170:E195" totalsRowShown="0">
  <autoFilter ref="A170:E195" xr:uid="{00000000-0009-0000-0100-000011000000}"/>
  <tableColumns count="5">
    <tableColumn id="1" xr3:uid="{00000000-0010-0000-0A00-000001000000}" name="Indicator"/>
    <tableColumn id="2" xr3:uid="{00000000-0010-0000-0A00-000002000000}" name="April 1, 2023 to June 30, 2023"/>
    <tableColumn id="3" xr3:uid="{00000000-0010-0000-0A00-000003000000}" name="July 1, 2023 to September 30, 2023"/>
    <tableColumn id="4" xr3:uid="{00000000-0010-0000-0A00-000004000000}" name="October 1 2023 to December 31, 2023"/>
    <tableColumn id="5" xr3:uid="{00000000-0010-0000-0A00-000005000000}" name="January 1, 2024 to March 31, 20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245616171819" displayName="Table245616171819" ref="A198:E223" totalsRowShown="0">
  <autoFilter ref="A198:E223" xr:uid="{00000000-0009-0000-0100-000012000000}"/>
  <tableColumns count="5">
    <tableColumn id="1" xr3:uid="{00000000-0010-0000-0B00-000001000000}" name="Indicator"/>
    <tableColumn id="2" xr3:uid="{00000000-0010-0000-0B00-000002000000}" name="April 1, 2023 to June 30, 2023"/>
    <tableColumn id="3" xr3:uid="{00000000-0010-0000-0B00-000003000000}" name="July 1, 2023 to September 30, 2023"/>
    <tableColumn id="4" xr3:uid="{00000000-0010-0000-0B00-000004000000}" name="October 1 2023 to December 31, 2023"/>
    <tableColumn id="5" xr3:uid="{00000000-0010-0000-0B00-000005000000}" name="January 1, 2024 to March 31, 20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C000000}" name="Table24561617181920" displayName="Table24561617181920" ref="A226:E251" totalsRowShown="0">
  <autoFilter ref="A226:E251" xr:uid="{00000000-0009-0000-0100-000013000000}"/>
  <tableColumns count="5">
    <tableColumn id="1" xr3:uid="{00000000-0010-0000-0C00-000001000000}" name="Indicator"/>
    <tableColumn id="2" xr3:uid="{00000000-0010-0000-0C00-000002000000}" name="April 1, 2023 to June 30, 2023"/>
    <tableColumn id="3" xr3:uid="{00000000-0010-0000-0C00-000003000000}" name="July 1, 2023 to September 30, 2023"/>
    <tableColumn id="4" xr3:uid="{00000000-0010-0000-0C00-000004000000}" name="October 1 2023 to December 31, 2023"/>
    <tableColumn id="5" xr3:uid="{00000000-0010-0000-0C00-000005000000}" name="January 1, 2024 to March 31, 202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0D000000}" name="Table2456161718192030" displayName="Table2456161718192030" ref="A253:E278" totalsRowShown="0">
  <autoFilter ref="A253:E278" xr:uid="{00000000-0009-0000-0100-00001D000000}"/>
  <tableColumns count="5">
    <tableColumn id="1" xr3:uid="{00000000-0010-0000-0D00-000001000000}" name="Indicator"/>
    <tableColumn id="2" xr3:uid="{00000000-0010-0000-0D00-000002000000}" name="April 1, 2023 to June 30, 2023"/>
    <tableColumn id="3" xr3:uid="{00000000-0010-0000-0D00-000003000000}" name="July 1, 2023 to September 30, 2023"/>
    <tableColumn id="4" xr3:uid="{00000000-0010-0000-0D00-000004000000}" name="October 1 2023 to December 31, 2023"/>
    <tableColumn id="5" xr3:uid="{00000000-0010-0000-0D00-000005000000}" name="January 1, 2024 to March 31, 20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0E000000}" name="Table2456161718192031" displayName="Table2456161718192031" ref="A280:E305" totalsRowShown="0">
  <autoFilter ref="A280:E305" xr:uid="{00000000-0009-0000-0100-00001E000000}"/>
  <tableColumns count="5">
    <tableColumn id="1" xr3:uid="{00000000-0010-0000-0E00-000001000000}" name="Indicator"/>
    <tableColumn id="2" xr3:uid="{00000000-0010-0000-0E00-000002000000}" name="April 1, 2023 to June 30, 2023"/>
    <tableColumn id="3" xr3:uid="{00000000-0010-0000-0E00-000003000000}" name="July 1, 2023 to September 30, 2023"/>
    <tableColumn id="4" xr3:uid="{00000000-0010-0000-0E00-000004000000}" name="October 1 2023 to December 31, 2023"/>
    <tableColumn id="5" xr3:uid="{00000000-0010-0000-0E00-000005000000}" name="January 1, 2024 to March 31, 20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F000000}" name="Table2456161718192032" displayName="Table2456161718192032" ref="A307:E332" totalsRowShown="0">
  <autoFilter ref="A307:E332" xr:uid="{00000000-0009-0000-0100-00001F000000}"/>
  <tableColumns count="5">
    <tableColumn id="1" xr3:uid="{00000000-0010-0000-0F00-000001000000}" name="Indicator"/>
    <tableColumn id="2" xr3:uid="{00000000-0010-0000-0F00-000002000000}" name="April 1, 2023 to June 30, 2023"/>
    <tableColumn id="3" xr3:uid="{00000000-0010-0000-0F00-000003000000}" name="July 1, 2023 to September 30, 2023"/>
    <tableColumn id="4" xr3:uid="{00000000-0010-0000-0F00-000004000000}" name="October 1 2023 to December 31, 2023"/>
    <tableColumn id="5" xr3:uid="{00000000-0010-0000-0F00-000005000000}" name="January 1, 2024 to March 31, 20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0000000}" name="Table2456161718192033" displayName="Table2456161718192033" ref="A334:E359" totalsRowShown="0">
  <autoFilter ref="A334:E359" xr:uid="{00000000-0009-0000-0100-000020000000}"/>
  <tableColumns count="5">
    <tableColumn id="1" xr3:uid="{00000000-0010-0000-1000-000001000000}" name="Indicator"/>
    <tableColumn id="2" xr3:uid="{00000000-0010-0000-1000-000002000000}" name="April 1, 2023 to June 30, 2023"/>
    <tableColumn id="3" xr3:uid="{00000000-0010-0000-1000-000003000000}" name="July 1, 2023 to September 30, 2023"/>
    <tableColumn id="4" xr3:uid="{00000000-0010-0000-1000-000004000000}" name="October 1 2023 to December 31, 2023"/>
    <tableColumn id="5" xr3:uid="{00000000-0010-0000-1000-000005000000}" name="January 1, 2024 to March 31, 20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1000000}" name="Table245616171819203335" displayName="Table245616171819203335" ref="A361:E386" totalsRowShown="0">
  <autoFilter ref="A361:E386" xr:uid="{00000000-0009-0000-0100-000022000000}"/>
  <tableColumns count="5">
    <tableColumn id="1" xr3:uid="{00000000-0010-0000-1100-000001000000}" name="Indicator"/>
    <tableColumn id="2" xr3:uid="{00000000-0010-0000-1100-000002000000}" name="April 1, 2023 to June 30, 2023"/>
    <tableColumn id="3" xr3:uid="{00000000-0010-0000-1100-000003000000}" name="July 1, 2023 to September 30, 2023"/>
    <tableColumn id="4" xr3:uid="{00000000-0010-0000-1100-000004000000}" name="October 1 2023 to December 31, 2023"/>
    <tableColumn id="5" xr3:uid="{00000000-0010-0000-1100-000005000000}"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2000000}" name="Table245616171819203336" displayName="Table245616171819203336" ref="A388:E413" totalsRowShown="0">
  <autoFilter ref="A388:E413" xr:uid="{00000000-0009-0000-0100-000023000000}"/>
  <tableColumns count="5">
    <tableColumn id="1" xr3:uid="{00000000-0010-0000-1200-000001000000}" name="Indicator"/>
    <tableColumn id="2" xr3:uid="{00000000-0010-0000-1200-000002000000}" name="April 1, 2023 to June 30, 2023"/>
    <tableColumn id="3" xr3:uid="{00000000-0010-0000-1200-000003000000}" name="July 1, 2023 to September 30, 2023"/>
    <tableColumn id="4" xr3:uid="{00000000-0010-0000-1200-000004000000}" name="October 1 2023 to December 31, 2023"/>
    <tableColumn id="5" xr3:uid="{00000000-0010-0000-1200-000005000000}"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3000000}" name="Table245616171819203337" displayName="Table245616171819203337" ref="A415:E440" totalsRowShown="0">
  <autoFilter ref="A415:E440" xr:uid="{00000000-0009-0000-0100-000024000000}"/>
  <tableColumns count="5">
    <tableColumn id="1" xr3:uid="{00000000-0010-0000-1300-000001000000}" name="Indicator"/>
    <tableColumn id="2" xr3:uid="{00000000-0010-0000-1300-000002000000}" name="April 1, 2023 to June 30, 2023"/>
    <tableColumn id="3" xr3:uid="{00000000-0010-0000-1300-000003000000}" name="July 1, 2023 to September 30, 2023"/>
    <tableColumn id="4" xr3:uid="{00000000-0010-0000-1300-000004000000}" name="October 1 2023 to December 31, 2023"/>
    <tableColumn id="5" xr3:uid="{00000000-0010-0000-1300-000005000000}"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4000000}" name="Table24567" displayName="Table24567" ref="A2:E30" totalsRowShown="0">
  <autoFilter ref="A2:E30" xr:uid="{00000000-0009-0000-0100-000006000000}"/>
  <tableColumns count="5">
    <tableColumn id="1" xr3:uid="{00000000-0010-0000-1400-000001000000}" name="Indicator"/>
    <tableColumn id="2" xr3:uid="{00000000-0010-0000-1400-000002000000}" name="April 1, 2023 to June 30, 2023" dataDxfId="16"/>
    <tableColumn id="3" xr3:uid="{00000000-0010-0000-1400-000003000000}" name="July 1, 2023 to September 30, 2023"/>
    <tableColumn id="4" xr3:uid="{00000000-0010-0000-1400-000004000000}" name="October 1 2023 to December 31, 2023"/>
    <tableColumn id="5" xr3:uid="{00000000-0010-0000-1400-000005000000}"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5000000}" name="Table111121314" displayName="Table111121314" ref="A3:E20" totalsRowShown="0">
  <autoFilter ref="A3:E20" xr:uid="{00000000-0009-0000-0100-00000D000000}"/>
  <tableColumns count="5">
    <tableColumn id="1" xr3:uid="{00000000-0010-0000-1500-000001000000}" name="Indicators"/>
    <tableColumn id="2" xr3:uid="{00000000-0010-0000-1500-000002000000}" name="April 1, 2023 to June 30, 2023" dataDxfId="15"/>
    <tableColumn id="3" xr3:uid="{00000000-0010-0000-1500-000003000000}" name="July 1, 2023 to September 30, 2023"/>
    <tableColumn id="4" xr3:uid="{00000000-0010-0000-1500-000004000000}" name="October 1 2023 to December 31, 2023"/>
    <tableColumn id="5" xr3:uid="{00000000-0010-0000-1500-000005000000}"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6000000}" name="Table11112131423" displayName="Table11112131423" ref="A23:E31" totalsRowShown="0">
  <autoFilter ref="A23:E31" xr:uid="{00000000-0009-0000-0100-000016000000}"/>
  <tableColumns count="5">
    <tableColumn id="1" xr3:uid="{00000000-0010-0000-1600-000001000000}" name="Indicators"/>
    <tableColumn id="2" xr3:uid="{00000000-0010-0000-1600-000002000000}" name="April 1, 2023 to June 30, 2023" dataDxfId="14"/>
    <tableColumn id="3" xr3:uid="{00000000-0010-0000-1600-000003000000}" name="July 1, 2023 to September 30, 2023"/>
    <tableColumn id="4" xr3:uid="{00000000-0010-0000-1600-000004000000}" name="October 1 2023 to December 31, 2023"/>
    <tableColumn id="5" xr3:uid="{00000000-0010-0000-1600-000005000000}"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7000000}" name="Table11112131424" displayName="Table11112131424" ref="A34:E42" totalsRowShown="0">
  <autoFilter ref="A34:E42" xr:uid="{00000000-0009-0000-0100-000017000000}"/>
  <tableColumns count="5">
    <tableColumn id="1" xr3:uid="{00000000-0010-0000-1700-000001000000}" name="Indicators"/>
    <tableColumn id="2" xr3:uid="{00000000-0010-0000-1700-000002000000}" name="April 1, 2023 to June 30, 2023" dataDxfId="13"/>
    <tableColumn id="3" xr3:uid="{00000000-0010-0000-1700-000003000000}" name="July 1, 2023 to September 30, 2023"/>
    <tableColumn id="4" xr3:uid="{00000000-0010-0000-1700-000004000000}" name="October 1 2023 to December 31, 2023"/>
    <tableColumn id="5" xr3:uid="{00000000-0010-0000-1700-000005000000}"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8000000}" name="Table11112131425" displayName="Table11112131425" ref="A45:E67" totalsRowShown="0">
  <autoFilter ref="A45:E67" xr:uid="{00000000-0009-0000-0100-000018000000}"/>
  <tableColumns count="5">
    <tableColumn id="1" xr3:uid="{00000000-0010-0000-1800-000001000000}" name="Indicators"/>
    <tableColumn id="2" xr3:uid="{00000000-0010-0000-1800-000002000000}" name="April 1, 2023 to June 30, 2023" dataDxfId="12"/>
    <tableColumn id="3" xr3:uid="{00000000-0010-0000-1800-000003000000}" name="July 1, 2023 to September 30, 2023"/>
    <tableColumn id="4" xr3:uid="{00000000-0010-0000-1800-000004000000}" name="October 1 2023 to December 31, 2023"/>
    <tableColumn id="5" xr3:uid="{00000000-0010-0000-1800-000005000000}"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9000000}" name="Table11112131426" displayName="Table11112131426" ref="A70:E95" totalsRowShown="0">
  <autoFilter ref="A70:E95" xr:uid="{00000000-0009-0000-0100-000019000000}"/>
  <tableColumns count="5">
    <tableColumn id="1" xr3:uid="{00000000-0010-0000-1900-000001000000}" name="Indicators"/>
    <tableColumn id="2" xr3:uid="{00000000-0010-0000-1900-000002000000}" name="April 1, 2023 to June 30, 2023" dataDxfId="11"/>
    <tableColumn id="3" xr3:uid="{00000000-0010-0000-1900-000003000000}" name="July 1, 2023 to September 30, 2023"/>
    <tableColumn id="4" xr3:uid="{00000000-0010-0000-1900-000004000000}" name="October 1 2023 to December 31, 2023"/>
    <tableColumn id="5" xr3:uid="{00000000-0010-0000-1900-000005000000}" name="January 1, 2024 to March 31, 20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A000000}" name="Table1111213142638" displayName="Table1111213142638" ref="A98:E122" totalsRowShown="0">
  <autoFilter ref="A98:E122" xr:uid="{00000000-0009-0000-0100-000025000000}"/>
  <tableColumns count="5">
    <tableColumn id="1" xr3:uid="{00000000-0010-0000-1A00-000001000000}" name="Indicators"/>
    <tableColumn id="2" xr3:uid="{00000000-0010-0000-1A00-000002000000}" name="April 1, 2023 to June 30, 2023" dataDxfId="10"/>
    <tableColumn id="3" xr3:uid="{00000000-0010-0000-1A00-000003000000}" name="July 1, 2023 to September 30, 2023"/>
    <tableColumn id="4" xr3:uid="{00000000-0010-0000-1A00-000004000000}" name="October 1 2023 to December 31, 2023"/>
    <tableColumn id="5" xr3:uid="{00000000-0010-0000-1A00-000005000000}" name="January 1, 2024 to March 31, 20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B000000}" name="Table111121314263839" displayName="Table111121314263839" ref="A125:E150" totalsRowShown="0">
  <autoFilter ref="A125:E150" xr:uid="{00000000-0009-0000-0100-000026000000}"/>
  <tableColumns count="5">
    <tableColumn id="1" xr3:uid="{00000000-0010-0000-1B00-000001000000}" name="Indicators"/>
    <tableColumn id="2" xr3:uid="{00000000-0010-0000-1B00-000002000000}" name="April 1, 2023 to June 30, 2023" dataDxfId="9"/>
    <tableColumn id="3" xr3:uid="{00000000-0010-0000-1B00-000003000000}" name="July 1, 2023 to September 30, 2023"/>
    <tableColumn id="4" xr3:uid="{00000000-0010-0000-1B00-000004000000}" name="October 1 2023 to December 31, 2023"/>
    <tableColumn id="5" xr3:uid="{00000000-0010-0000-1B00-000005000000}" name="January 1, 2024 to March 31, 202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1C000000}" name="Table111121314263840" displayName="Table111121314263840" ref="A153:E179" totalsRowShown="0">
  <autoFilter ref="A153:E179" xr:uid="{00000000-0009-0000-0100-000027000000}"/>
  <tableColumns count="5">
    <tableColumn id="1" xr3:uid="{00000000-0010-0000-1C00-000001000000}" name="Indicators"/>
    <tableColumn id="2" xr3:uid="{00000000-0010-0000-1C00-000002000000}" name="April 1, 2023 to June 30, 2023" dataDxfId="8"/>
    <tableColumn id="3" xr3:uid="{00000000-0010-0000-1C00-000003000000}" name="July 1, 2023 to September 30, 2023"/>
    <tableColumn id="4" xr3:uid="{00000000-0010-0000-1C00-000004000000}" name="October 1 2023 to December 31, 2023"/>
    <tableColumn id="5" xr3:uid="{00000000-0010-0000-1C00-000005000000}" name="January 1, 2024 to March 31, 202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1D000000}" name="Table111121314263841" displayName="Table111121314263841" ref="A182:E208" totalsRowShown="0">
  <autoFilter ref="A182:E208" xr:uid="{00000000-0009-0000-0100-000028000000}"/>
  <tableColumns count="5">
    <tableColumn id="1" xr3:uid="{00000000-0010-0000-1D00-000001000000}" name="Indicators"/>
    <tableColumn id="2" xr3:uid="{00000000-0010-0000-1D00-000002000000}" name="April 1, 2023 to June 30, 2023" dataDxfId="7"/>
    <tableColumn id="3" xr3:uid="{00000000-0010-0000-1D00-000003000000}" name="July 1, 2023 to September 30, 2023"/>
    <tableColumn id="4" xr3:uid="{00000000-0010-0000-1D00-000004000000}" name="October 1 2023 to December 31, 2023"/>
    <tableColumn id="5" xr3:uid="{00000000-0010-0000-1D00-000005000000}" name="January 1, 2024 to March 31, 202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1E000000}" name="Table11112131426384142" displayName="Table11112131426384142" ref="A211:E238" totalsRowShown="0">
  <autoFilter ref="A211:E238" xr:uid="{00000000-0009-0000-0100-000029000000}"/>
  <tableColumns count="5">
    <tableColumn id="1" xr3:uid="{00000000-0010-0000-1E00-000001000000}" name="Indicators"/>
    <tableColumn id="2" xr3:uid="{00000000-0010-0000-1E00-000002000000}" name="April 1, 2023 to June 30, 2023" dataDxfId="6"/>
    <tableColumn id="3" xr3:uid="{00000000-0010-0000-1E00-000003000000}" name="July 1, 2023 to September 30, 2023"/>
    <tableColumn id="4" xr3:uid="{00000000-0010-0000-1E00-000004000000}" name="October 1 2023 to December 31, 2023"/>
    <tableColumn id="5" xr3:uid="{00000000-0010-0000-1E00-000005000000}" name="January 1, 2024 to March 31, 202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1F000000}" name="Table1111213142638414243" displayName="Table1111213142638414243" ref="A241:E263" totalsRowShown="0">
  <autoFilter ref="A241:E263" xr:uid="{00000000-0009-0000-0100-00002A000000}"/>
  <tableColumns count="5">
    <tableColumn id="1" xr3:uid="{00000000-0010-0000-1F00-000001000000}" name="Indicators"/>
    <tableColumn id="2" xr3:uid="{00000000-0010-0000-1F00-000002000000}" name="April 1, 2023 to June 30, 2023" dataDxfId="5"/>
    <tableColumn id="3" xr3:uid="{00000000-0010-0000-1F00-000003000000}" name="July 1, 2023 to September 30, 2023"/>
    <tableColumn id="4" xr3:uid="{00000000-0010-0000-1F00-000004000000}" name="October 1 2023 to December 31, 2023"/>
    <tableColumn id="5" xr3:uid="{00000000-0010-0000-1F00-000005000000}"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mathsisfun.com/median.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1.xml"/><Relationship Id="rId13" Type="http://schemas.openxmlformats.org/officeDocument/2006/relationships/table" Target="../tables/table16.xml"/><Relationship Id="rId3" Type="http://schemas.openxmlformats.org/officeDocument/2006/relationships/table" Target="../tables/table6.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 Type="http://schemas.openxmlformats.org/officeDocument/2006/relationships/table" Target="../tables/table5.xml"/><Relationship Id="rId16" Type="http://schemas.openxmlformats.org/officeDocument/2006/relationships/table" Target="../tables/table19.xml"/><Relationship Id="rId1" Type="http://schemas.openxmlformats.org/officeDocument/2006/relationships/printerSettings" Target="../printerSettings/printerSettings4.bin"/><Relationship Id="rId6" Type="http://schemas.openxmlformats.org/officeDocument/2006/relationships/table" Target="../tables/table9.xml"/><Relationship Id="rId11" Type="http://schemas.openxmlformats.org/officeDocument/2006/relationships/table" Target="../tables/table14.xml"/><Relationship Id="rId5" Type="http://schemas.openxmlformats.org/officeDocument/2006/relationships/table" Target="../tables/table8.xml"/><Relationship Id="rId15" Type="http://schemas.openxmlformats.org/officeDocument/2006/relationships/table" Target="../tables/table1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 Id="rId14" Type="http://schemas.openxmlformats.org/officeDocument/2006/relationships/table" Target="../tables/table1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7.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table" Target="../tables/table23.xml"/><Relationship Id="rId7" Type="http://schemas.openxmlformats.org/officeDocument/2006/relationships/table" Target="../tables/table27.xml"/><Relationship Id="rId12" Type="http://schemas.openxmlformats.org/officeDocument/2006/relationships/table" Target="../tables/table32.xml"/><Relationship Id="rId2" Type="http://schemas.openxmlformats.org/officeDocument/2006/relationships/table" Target="../tables/table22.xml"/><Relationship Id="rId1" Type="http://schemas.openxmlformats.org/officeDocument/2006/relationships/printerSettings" Target="../printerSettings/printerSettings5.bin"/><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0" Type="http://schemas.openxmlformats.org/officeDocument/2006/relationships/table" Target="../tables/table30.xml"/><Relationship Id="rId4" Type="http://schemas.openxmlformats.org/officeDocument/2006/relationships/table" Target="../tables/table24.xml"/><Relationship Id="rId9"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74"/>
  <sheetViews>
    <sheetView showGridLines="0" showRuler="0" zoomScale="70" zoomScaleNormal="70" zoomScalePageLayoutView="30" workbookViewId="0">
      <selection activeCell="E5" sqref="E5"/>
    </sheetView>
  </sheetViews>
  <sheetFormatPr defaultColWidth="43.6640625" defaultRowHeight="14.4"/>
  <cols>
    <col min="1" max="1" width="30.6640625" customWidth="1"/>
    <col min="2" max="2" width="54.33203125" customWidth="1"/>
    <col min="3" max="3" width="53.44140625" customWidth="1"/>
    <col min="4" max="4" width="54" style="1" customWidth="1"/>
    <col min="5" max="5" width="69.6640625" style="4" customWidth="1"/>
    <col min="8" max="8" width="43.6640625" style="1"/>
  </cols>
  <sheetData>
    <row r="1" spans="1:19" ht="31.8" thickBot="1">
      <c r="A1" s="160" t="s">
        <v>0</v>
      </c>
      <c r="B1" s="161"/>
      <c r="C1" s="161"/>
      <c r="D1" s="161"/>
      <c r="E1" s="162"/>
    </row>
    <row r="2" spans="1:19" ht="31.8" thickBot="1">
      <c r="A2" s="90" t="s">
        <v>1</v>
      </c>
      <c r="B2" s="157" t="s">
        <v>2</v>
      </c>
      <c r="C2" s="158"/>
      <c r="D2" s="158"/>
      <c r="E2" s="159"/>
    </row>
    <row r="3" spans="1:19" ht="21">
      <c r="A3" s="9" t="s">
        <v>3</v>
      </c>
      <c r="B3" s="92" t="s">
        <v>4</v>
      </c>
      <c r="C3" s="92" t="s">
        <v>5</v>
      </c>
      <c r="D3" s="92" t="s">
        <v>6</v>
      </c>
      <c r="E3" s="93" t="s">
        <v>7</v>
      </c>
    </row>
    <row r="4" spans="1:19" ht="36">
      <c r="A4" s="10" t="s">
        <v>8</v>
      </c>
      <c r="B4" s="8">
        <v>45107</v>
      </c>
      <c r="C4" s="8">
        <v>45198</v>
      </c>
      <c r="D4" s="8">
        <v>45289</v>
      </c>
      <c r="E4" s="11">
        <v>45380</v>
      </c>
    </row>
    <row r="5" spans="1:19" ht="36">
      <c r="A5" s="74" t="s">
        <v>9</v>
      </c>
      <c r="B5" s="89">
        <v>45156</v>
      </c>
      <c r="C5" s="89">
        <v>45247</v>
      </c>
      <c r="D5" s="89">
        <v>45338</v>
      </c>
      <c r="E5" s="91">
        <v>45401</v>
      </c>
    </row>
    <row r="6" spans="1:19" ht="409.5" customHeight="1" thickBot="1">
      <c r="A6" s="94" t="s">
        <v>10</v>
      </c>
      <c r="B6" s="163" t="s">
        <v>11</v>
      </c>
      <c r="C6" s="163"/>
      <c r="D6" s="163"/>
      <c r="E6" s="164"/>
      <c r="H6"/>
    </row>
    <row r="8" spans="1:19">
      <c r="F8" s="2"/>
      <c r="I8" s="2"/>
      <c r="S8" s="2"/>
    </row>
    <row r="9" spans="1:19" ht="25.8">
      <c r="F9" s="7"/>
      <c r="I9" s="2"/>
      <c r="S9" s="2"/>
    </row>
    <row r="10" spans="1:19">
      <c r="F10" s="2"/>
      <c r="I10" s="2"/>
      <c r="S10" s="2"/>
    </row>
    <row r="11" spans="1:19">
      <c r="F11" s="2"/>
      <c r="I11" s="2"/>
      <c r="S11" s="165"/>
    </row>
    <row r="12" spans="1:19">
      <c r="F12" s="166"/>
      <c r="I12" s="166"/>
      <c r="S12" s="165"/>
    </row>
    <row r="13" spans="1:19">
      <c r="F13" s="166"/>
      <c r="I13" s="166"/>
      <c r="S13" s="165"/>
    </row>
    <row r="14" spans="1:19">
      <c r="F14" s="166"/>
      <c r="I14" s="166"/>
      <c r="S14" s="165"/>
    </row>
    <row r="15" spans="1:19">
      <c r="F15" s="166"/>
      <c r="I15" s="166"/>
      <c r="S15" s="165"/>
    </row>
    <row r="16" spans="1:19">
      <c r="F16" s="166"/>
      <c r="I16" s="166"/>
      <c r="S16" s="165"/>
    </row>
    <row r="17" spans="6:19">
      <c r="F17" s="2"/>
      <c r="I17" s="166"/>
      <c r="S17" s="165"/>
    </row>
    <row r="18" spans="6:19">
      <c r="F18" s="2"/>
      <c r="I18" s="166"/>
      <c r="S18" s="165"/>
    </row>
    <row r="19" spans="6:19">
      <c r="F19" s="2"/>
      <c r="I19" s="166"/>
      <c r="S19" s="165"/>
    </row>
    <row r="20" spans="6:19">
      <c r="F20" s="2"/>
      <c r="I20" s="2"/>
      <c r="S20" s="2"/>
    </row>
    <row r="21" spans="6:19">
      <c r="F21" s="2"/>
      <c r="I21" s="2"/>
      <c r="S21" s="2"/>
    </row>
    <row r="22" spans="6:19">
      <c r="F22" s="2"/>
      <c r="I22" s="2"/>
      <c r="S22" s="2"/>
    </row>
    <row r="23" spans="6:19">
      <c r="F23" s="2"/>
      <c r="I23" s="2"/>
      <c r="S23" s="2"/>
    </row>
    <row r="24" spans="6:19">
      <c r="F24" s="2"/>
      <c r="I24" s="2"/>
      <c r="S24" s="2"/>
    </row>
    <row r="25" spans="6:19">
      <c r="F25" s="2"/>
      <c r="I25" s="2"/>
      <c r="S25" s="165"/>
    </row>
    <row r="26" spans="6:19">
      <c r="F26" s="2"/>
      <c r="I26" s="166"/>
      <c r="S26" s="165"/>
    </row>
    <row r="27" spans="6:19">
      <c r="F27" s="2"/>
      <c r="I27" s="166"/>
      <c r="S27" s="2"/>
    </row>
    <row r="28" spans="6:19">
      <c r="F28" s="2"/>
      <c r="I28" s="2"/>
      <c r="S28" s="2"/>
    </row>
    <row r="29" spans="6:19">
      <c r="F29" s="2"/>
      <c r="I29" s="2"/>
      <c r="S29" s="2"/>
    </row>
    <row r="30" spans="6:19" ht="15" thickBot="1">
      <c r="F30" s="2"/>
      <c r="G30" s="5"/>
      <c r="H30" s="3"/>
      <c r="I30" s="2"/>
      <c r="S30" s="2"/>
    </row>
    <row r="31" spans="6:19">
      <c r="I31" s="2"/>
      <c r="S31" s="2"/>
    </row>
    <row r="32" spans="6:19">
      <c r="I32" s="2"/>
      <c r="S32" s="2"/>
    </row>
    <row r="33" spans="9:19">
      <c r="I33" s="2"/>
      <c r="S33" s="2"/>
    </row>
    <row r="34" spans="9:19">
      <c r="I34" s="2"/>
      <c r="S34" s="2"/>
    </row>
    <row r="35" spans="9:19">
      <c r="I35" s="2"/>
      <c r="S35" s="2"/>
    </row>
    <row r="36" spans="9:19">
      <c r="I36" s="2"/>
      <c r="S36" s="2"/>
    </row>
    <row r="37" spans="9:19">
      <c r="I37" s="2"/>
      <c r="S37" s="2"/>
    </row>
    <row r="38" spans="9:19">
      <c r="I38" s="2"/>
      <c r="S38" s="2"/>
    </row>
    <row r="39" spans="9:19">
      <c r="I39" s="2"/>
      <c r="S39" s="2"/>
    </row>
    <row r="40" spans="9:19">
      <c r="I40" s="2"/>
      <c r="S40" s="2"/>
    </row>
    <row r="41" spans="9:19">
      <c r="I41" s="2"/>
      <c r="S41" s="2"/>
    </row>
    <row r="42" spans="9:19">
      <c r="I42" s="2"/>
      <c r="S42" s="2"/>
    </row>
    <row r="43" spans="9:19">
      <c r="I43" s="2"/>
      <c r="S43" s="2"/>
    </row>
    <row r="44" spans="9:19">
      <c r="I44" s="2"/>
      <c r="S44" s="2"/>
    </row>
    <row r="45" spans="9:19">
      <c r="I45" s="2"/>
      <c r="S45" s="2"/>
    </row>
    <row r="46" spans="9:19">
      <c r="I46" s="2"/>
      <c r="S46" s="2"/>
    </row>
    <row r="47" spans="9:19">
      <c r="I47" s="2"/>
      <c r="S47" s="2"/>
    </row>
    <row r="48" spans="9:19">
      <c r="I48" s="2"/>
      <c r="S48" s="2"/>
    </row>
    <row r="49" spans="9:19">
      <c r="I49" s="2"/>
      <c r="S49" s="2"/>
    </row>
    <row r="50" spans="9:19">
      <c r="I50" s="2"/>
      <c r="S50" s="2"/>
    </row>
    <row r="51" spans="9:19">
      <c r="I51" s="2"/>
      <c r="S51" s="2"/>
    </row>
    <row r="52" spans="9:19">
      <c r="I52" s="2"/>
      <c r="S52" s="2"/>
    </row>
    <row r="53" spans="9:19">
      <c r="I53" s="2"/>
      <c r="S53" s="2"/>
    </row>
    <row r="54" spans="9:19">
      <c r="I54" s="2"/>
      <c r="S54" s="2"/>
    </row>
    <row r="55" spans="9:19">
      <c r="I55" s="2"/>
      <c r="S55" s="2"/>
    </row>
    <row r="56" spans="9:19">
      <c r="I56" s="2"/>
      <c r="S56" s="2"/>
    </row>
    <row r="57" spans="9:19">
      <c r="I57" s="2"/>
      <c r="S57" s="2"/>
    </row>
    <row r="58" spans="9:19">
      <c r="I58" s="2"/>
      <c r="S58" s="2"/>
    </row>
    <row r="59" spans="9:19">
      <c r="I59" s="2"/>
      <c r="S59" s="2"/>
    </row>
    <row r="60" spans="9:19">
      <c r="I60" s="2"/>
      <c r="S60" s="2"/>
    </row>
    <row r="61" spans="9:19">
      <c r="I61" s="2"/>
      <c r="S61" s="2"/>
    </row>
    <row r="62" spans="9:19">
      <c r="I62" s="2"/>
      <c r="S62" s="2"/>
    </row>
    <row r="63" spans="9:19">
      <c r="I63" s="2"/>
      <c r="S63" s="2"/>
    </row>
    <row r="64" spans="9:19">
      <c r="I64" s="2"/>
      <c r="S64" s="2"/>
    </row>
    <row r="65" spans="9:19">
      <c r="I65" s="2"/>
      <c r="S65" s="2"/>
    </row>
    <row r="66" spans="9:19">
      <c r="I66" s="2"/>
      <c r="S66" s="165"/>
    </row>
    <row r="67" spans="9:19">
      <c r="I67" s="2"/>
      <c r="S67" s="165"/>
    </row>
    <row r="68" spans="9:19">
      <c r="I68" s="2"/>
      <c r="S68" s="165"/>
    </row>
    <row r="69" spans="9:19">
      <c r="I69" s="165"/>
      <c r="S69" s="165"/>
    </row>
    <row r="70" spans="9:19">
      <c r="I70" s="165"/>
      <c r="S70" s="165"/>
    </row>
    <row r="71" spans="9:19">
      <c r="I71" s="165"/>
      <c r="S71" s="165"/>
    </row>
    <row r="72" spans="9:19">
      <c r="I72" s="165"/>
    </row>
    <row r="73" spans="9:19">
      <c r="I73" s="165"/>
    </row>
    <row r="74" spans="9:19">
      <c r="I74" s="165"/>
    </row>
  </sheetData>
  <mergeCells count="11">
    <mergeCell ref="S66:S71"/>
    <mergeCell ref="I12:I19"/>
    <mergeCell ref="F14:F16"/>
    <mergeCell ref="F12:F13"/>
    <mergeCell ref="I69:I74"/>
    <mergeCell ref="I26:I27"/>
    <mergeCell ref="B2:E2"/>
    <mergeCell ref="A1:E1"/>
    <mergeCell ref="B6:E6"/>
    <mergeCell ref="S25:S26"/>
    <mergeCell ref="S11:S1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70" zoomScaleNormal="70" workbookViewId="0">
      <selection activeCell="B39" sqref="B39"/>
    </sheetView>
  </sheetViews>
  <sheetFormatPr defaultRowHeight="14.4"/>
  <cols>
    <col min="1" max="1" width="73.44140625" customWidth="1"/>
    <col min="2" max="2" width="255.6640625" bestFit="1" customWidth="1"/>
  </cols>
  <sheetData>
    <row r="1" spans="1:2" ht="58.95" customHeight="1" thickBot="1">
      <c r="A1" s="207" t="s">
        <v>12</v>
      </c>
      <c r="B1" s="208"/>
    </row>
    <row r="2" spans="1:2" ht="409.6" customHeight="1" thickBot="1">
      <c r="A2" s="80" t="s">
        <v>13</v>
      </c>
      <c r="B2" s="81" t="s">
        <v>14</v>
      </c>
    </row>
    <row r="3" spans="1:2" ht="102" customHeight="1" thickBot="1">
      <c r="A3" s="78" t="s">
        <v>15</v>
      </c>
      <c r="B3" s="79" t="s">
        <v>16</v>
      </c>
    </row>
    <row r="4" spans="1:2" ht="26.4" thickBot="1">
      <c r="A4" s="211" t="s">
        <v>17</v>
      </c>
      <c r="B4" s="213"/>
    </row>
    <row r="5" spans="1:2" ht="30" thickBot="1">
      <c r="A5" s="54" t="s">
        <v>18</v>
      </c>
      <c r="B5" s="55" t="s">
        <v>19</v>
      </c>
    </row>
    <row r="6" spans="1:2">
      <c r="A6" s="203" t="s">
        <v>20</v>
      </c>
      <c r="B6" s="215" t="s">
        <v>21</v>
      </c>
    </row>
    <row r="7" spans="1:2">
      <c r="A7" s="214"/>
      <c r="B7" s="216"/>
    </row>
    <row r="8" spans="1:2">
      <c r="A8" s="214"/>
      <c r="B8" s="216"/>
    </row>
    <row r="9" spans="1:2" ht="15" thickBot="1">
      <c r="A9" s="204"/>
      <c r="B9" s="217"/>
    </row>
    <row r="10" spans="1:2">
      <c r="A10" s="203" t="s">
        <v>22</v>
      </c>
      <c r="B10" s="218" t="s">
        <v>23</v>
      </c>
    </row>
    <row r="11" spans="1:2">
      <c r="A11" s="214"/>
      <c r="B11" s="219"/>
    </row>
    <row r="12" spans="1:2">
      <c r="A12" s="214"/>
      <c r="B12" s="219"/>
    </row>
    <row r="13" spans="1:2">
      <c r="A13" s="214"/>
      <c r="B13" s="219"/>
    </row>
    <row r="14" spans="1:2" ht="15" thickBot="1">
      <c r="A14" s="204"/>
      <c r="B14" s="220"/>
    </row>
    <row r="15" spans="1:2" ht="39" customHeight="1">
      <c r="A15" s="203" t="s">
        <v>24</v>
      </c>
      <c r="B15" s="12" t="s">
        <v>25</v>
      </c>
    </row>
    <row r="16" spans="1:2" ht="42.6" customHeight="1" thickBot="1">
      <c r="A16" s="204"/>
      <c r="B16" s="13" t="s">
        <v>26</v>
      </c>
    </row>
    <row r="17" spans="1:2" ht="21.6" thickBot="1">
      <c r="A17" s="186" t="s">
        <v>27</v>
      </c>
      <c r="B17" s="187"/>
    </row>
    <row r="18" spans="1:2">
      <c r="A18" s="188" t="s">
        <v>28</v>
      </c>
      <c r="B18" s="167" t="s">
        <v>29</v>
      </c>
    </row>
    <row r="19" spans="1:2">
      <c r="A19" s="189"/>
      <c r="B19" s="168"/>
    </row>
    <row r="20" spans="1:2">
      <c r="A20" s="189"/>
      <c r="B20" s="168"/>
    </row>
    <row r="21" spans="1:2">
      <c r="A21" s="189"/>
      <c r="B21" s="168"/>
    </row>
    <row r="22" spans="1:2">
      <c r="A22" s="189"/>
      <c r="B22" s="168"/>
    </row>
    <row r="23" spans="1:2" ht="15" thickBot="1">
      <c r="A23" s="190"/>
      <c r="B23" s="169"/>
    </row>
    <row r="24" spans="1:2">
      <c r="A24" s="188" t="s">
        <v>30</v>
      </c>
      <c r="B24" s="167" t="s">
        <v>31</v>
      </c>
    </row>
    <row r="25" spans="1:2">
      <c r="A25" s="189"/>
      <c r="B25" s="168"/>
    </row>
    <row r="26" spans="1:2" ht="15" thickBot="1">
      <c r="A26" s="190"/>
      <c r="B26" s="169"/>
    </row>
    <row r="27" spans="1:2" ht="25.8">
      <c r="A27" s="211" t="s">
        <v>32</v>
      </c>
      <c r="B27" s="212"/>
    </row>
    <row r="28" spans="1:2" ht="25.8">
      <c r="A28" s="191" t="s">
        <v>33</v>
      </c>
      <c r="B28" s="191"/>
    </row>
    <row r="29" spans="1:2" ht="15.6">
      <c r="A29" s="50" t="s">
        <v>34</v>
      </c>
      <c r="B29" s="53" t="s">
        <v>19</v>
      </c>
    </row>
    <row r="30" spans="1:2" ht="21.6" thickBot="1">
      <c r="A30" s="192" t="s">
        <v>35</v>
      </c>
      <c r="B30" s="193"/>
    </row>
    <row r="31" spans="1:2" ht="15" thickBot="1">
      <c r="A31" s="17" t="s">
        <v>36</v>
      </c>
      <c r="B31" s="18" t="s">
        <v>37</v>
      </c>
    </row>
    <row r="32" spans="1:2" ht="15" thickBot="1">
      <c r="A32" s="19" t="s">
        <v>38</v>
      </c>
      <c r="B32" s="20" t="s">
        <v>39</v>
      </c>
    </row>
    <row r="33" spans="1:2">
      <c r="A33" s="198" t="s">
        <v>40</v>
      </c>
      <c r="B33" s="209" t="s">
        <v>41</v>
      </c>
    </row>
    <row r="34" spans="1:2" ht="1.2" customHeight="1">
      <c r="A34" s="199"/>
      <c r="B34" s="210"/>
    </row>
    <row r="35" spans="1:2">
      <c r="A35" s="199"/>
      <c r="B35" s="22" t="s">
        <v>42</v>
      </c>
    </row>
    <row r="36" spans="1:2" ht="15" thickBot="1">
      <c r="A36" s="200"/>
      <c r="B36" s="23" t="s">
        <v>43</v>
      </c>
    </row>
    <row r="37" spans="1:2" ht="15.6">
      <c r="A37" s="82" t="s">
        <v>44</v>
      </c>
      <c r="B37" s="86" t="s">
        <v>45</v>
      </c>
    </row>
    <row r="38" spans="1:2" ht="15.6">
      <c r="A38" s="83" t="s">
        <v>46</v>
      </c>
      <c r="B38" s="87" t="s">
        <v>47</v>
      </c>
    </row>
    <row r="39" spans="1:2" ht="22.2" customHeight="1">
      <c r="A39" s="84" t="s">
        <v>48</v>
      </c>
      <c r="B39" s="87" t="s">
        <v>49</v>
      </c>
    </row>
    <row r="40" spans="1:2" ht="17.7" customHeight="1" thickBot="1">
      <c r="A40" s="85" t="s">
        <v>50</v>
      </c>
      <c r="B40" s="88" t="s">
        <v>51</v>
      </c>
    </row>
    <row r="41" spans="1:2">
      <c r="A41" s="180" t="s">
        <v>52</v>
      </c>
      <c r="B41" s="25" t="s">
        <v>53</v>
      </c>
    </row>
    <row r="42" spans="1:2" ht="15" thickBot="1">
      <c r="A42" s="185"/>
      <c r="B42" s="57" t="s">
        <v>54</v>
      </c>
    </row>
    <row r="43" spans="1:2">
      <c r="A43" s="180" t="s">
        <v>55</v>
      </c>
      <c r="B43" s="25" t="s">
        <v>53</v>
      </c>
    </row>
    <row r="44" spans="1:2" ht="15" thickBot="1">
      <c r="A44" s="181"/>
      <c r="B44" s="21" t="s">
        <v>56</v>
      </c>
    </row>
    <row r="45" spans="1:2">
      <c r="A45" s="180" t="s">
        <v>57</v>
      </c>
      <c r="B45" s="56" t="s">
        <v>56</v>
      </c>
    </row>
    <row r="46" spans="1:2">
      <c r="A46" s="181"/>
      <c r="B46" s="21" t="s">
        <v>58</v>
      </c>
    </row>
    <row r="47" spans="1:2" ht="15" thickBot="1">
      <c r="A47" s="185"/>
      <c r="B47" s="28"/>
    </row>
    <row r="48" spans="1:2" ht="21.6" thickBot="1">
      <c r="A48" s="192" t="s">
        <v>59</v>
      </c>
      <c r="B48" s="193"/>
    </row>
    <row r="49" spans="1:2" ht="15" thickBot="1">
      <c r="A49" s="29" t="s">
        <v>60</v>
      </c>
      <c r="B49" s="58" t="s">
        <v>61</v>
      </c>
    </row>
    <row r="50" spans="1:2" ht="36" customHeight="1" thickBot="1">
      <c r="A50" s="30" t="s">
        <v>62</v>
      </c>
      <c r="B50" s="59" t="s">
        <v>63</v>
      </c>
    </row>
    <row r="51" spans="1:2">
      <c r="A51" s="194" t="s">
        <v>64</v>
      </c>
      <c r="B51" s="196" t="s">
        <v>65</v>
      </c>
    </row>
    <row r="52" spans="1:2" ht="31.95" customHeight="1" thickBot="1">
      <c r="A52" s="195"/>
      <c r="B52" s="197"/>
    </row>
    <row r="53" spans="1:2" ht="25.8">
      <c r="A53" s="205" t="s">
        <v>66</v>
      </c>
      <c r="B53" s="206"/>
    </row>
    <row r="54" spans="1:2" ht="25.8">
      <c r="A54" s="191" t="s">
        <v>67</v>
      </c>
      <c r="B54" s="191"/>
    </row>
    <row r="55" spans="1:2" ht="16.2" thickBot="1">
      <c r="A55" s="51" t="s">
        <v>68</v>
      </c>
      <c r="B55" s="52" t="s">
        <v>19</v>
      </c>
    </row>
    <row r="56" spans="1:2" ht="21.6" thickBot="1">
      <c r="A56" s="192" t="s">
        <v>69</v>
      </c>
      <c r="B56" s="193"/>
    </row>
    <row r="57" spans="1:2">
      <c r="A57" s="201" t="s">
        <v>70</v>
      </c>
      <c r="B57" s="14" t="s">
        <v>71</v>
      </c>
    </row>
    <row r="58" spans="1:2">
      <c r="A58" s="202"/>
      <c r="B58" s="31" t="s">
        <v>72</v>
      </c>
    </row>
    <row r="59" spans="1:2">
      <c r="A59" s="202"/>
      <c r="B59" s="32" t="s">
        <v>73</v>
      </c>
    </row>
    <row r="60" spans="1:2">
      <c r="A60" s="202"/>
      <c r="B60" s="32" t="s">
        <v>74</v>
      </c>
    </row>
    <row r="61" spans="1:2">
      <c r="A61" s="202"/>
      <c r="B61" s="32" t="s">
        <v>75</v>
      </c>
    </row>
    <row r="62" spans="1:2">
      <c r="A62" s="202"/>
      <c r="B62" s="32" t="s">
        <v>76</v>
      </c>
    </row>
    <row r="63" spans="1:2">
      <c r="A63" s="202"/>
      <c r="B63" s="32" t="s">
        <v>77</v>
      </c>
    </row>
    <row r="64" spans="1:2">
      <c r="A64" s="202"/>
      <c r="B64" s="32" t="s">
        <v>78</v>
      </c>
    </row>
    <row r="65" spans="1:2">
      <c r="A65" s="202"/>
      <c r="B65" s="15"/>
    </row>
    <row r="66" spans="1:2">
      <c r="A66" s="202"/>
      <c r="B66" s="31" t="s">
        <v>79</v>
      </c>
    </row>
    <row r="67" spans="1:2">
      <c r="A67" s="202"/>
      <c r="B67" s="32" t="s">
        <v>80</v>
      </c>
    </row>
    <row r="68" spans="1:2" ht="21.6" thickBot="1">
      <c r="A68" s="192" t="s">
        <v>81</v>
      </c>
      <c r="B68" s="193"/>
    </row>
    <row r="69" spans="1:2">
      <c r="A69" s="24" t="s">
        <v>82</v>
      </c>
      <c r="B69" s="33" t="s">
        <v>83</v>
      </c>
    </row>
    <row r="70" spans="1:2">
      <c r="A70" s="26" t="s">
        <v>84</v>
      </c>
      <c r="B70" s="182" t="s">
        <v>85</v>
      </c>
    </row>
    <row r="71" spans="1:2">
      <c r="A71" s="26" t="s">
        <v>86</v>
      </c>
      <c r="B71" s="182"/>
    </row>
    <row r="72" spans="1:2" ht="15" thickBot="1">
      <c r="A72" s="27" t="s">
        <v>87</v>
      </c>
      <c r="B72" s="34"/>
    </row>
    <row r="73" spans="1:2" ht="21.6" thickBot="1">
      <c r="A73" s="171" t="s">
        <v>88</v>
      </c>
      <c r="B73" s="172"/>
    </row>
    <row r="74" spans="1:2">
      <c r="A74" s="173" t="s">
        <v>89</v>
      </c>
      <c r="B74" s="36" t="s">
        <v>90</v>
      </c>
    </row>
    <row r="75" spans="1:2">
      <c r="A75" s="174"/>
      <c r="B75" s="38" t="s">
        <v>79</v>
      </c>
    </row>
    <row r="76" spans="1:2">
      <c r="A76" s="174"/>
      <c r="B76" s="170" t="s">
        <v>91</v>
      </c>
    </row>
    <row r="77" spans="1:2">
      <c r="A77" s="174"/>
      <c r="B77" s="170"/>
    </row>
    <row r="78" spans="1:2">
      <c r="A78" s="174"/>
      <c r="B78" s="170"/>
    </row>
    <row r="79" spans="1:2">
      <c r="A79" s="40" t="s">
        <v>92</v>
      </c>
      <c r="B79" s="41" t="s">
        <v>93</v>
      </c>
    </row>
    <row r="80" spans="1:2">
      <c r="A80" s="42" t="s">
        <v>94</v>
      </c>
      <c r="B80" s="38" t="s">
        <v>79</v>
      </c>
    </row>
    <row r="81" spans="1:2" ht="15" thickBot="1">
      <c r="A81" s="43" t="s">
        <v>95</v>
      </c>
      <c r="B81" s="44" t="s">
        <v>96</v>
      </c>
    </row>
    <row r="82" spans="1:2">
      <c r="A82" s="175" t="s">
        <v>97</v>
      </c>
      <c r="B82" s="177" t="s">
        <v>98</v>
      </c>
    </row>
    <row r="83" spans="1:2" ht="15" thickBot="1">
      <c r="A83" s="176"/>
      <c r="B83" s="178"/>
    </row>
    <row r="84" spans="1:2">
      <c r="A84" s="35" t="s">
        <v>99</v>
      </c>
      <c r="B84" s="45" t="s">
        <v>79</v>
      </c>
    </row>
    <row r="85" spans="1:2">
      <c r="A85" s="37" t="s">
        <v>100</v>
      </c>
      <c r="B85" s="39" t="s">
        <v>101</v>
      </c>
    </row>
    <row r="86" spans="1:2" ht="15" thickBot="1">
      <c r="A86" s="46" t="s">
        <v>102</v>
      </c>
      <c r="B86" s="47"/>
    </row>
    <row r="87" spans="1:2">
      <c r="A87" s="173" t="s">
        <v>103</v>
      </c>
      <c r="B87" s="45" t="s">
        <v>79</v>
      </c>
    </row>
    <row r="88" spans="1:2">
      <c r="A88" s="174"/>
      <c r="B88" s="39" t="s">
        <v>104</v>
      </c>
    </row>
    <row r="89" spans="1:2" ht="15" thickBot="1">
      <c r="A89" s="179"/>
      <c r="B89" s="47"/>
    </row>
    <row r="90" spans="1:2" ht="21.6" thickBot="1">
      <c r="A90" s="183" t="s">
        <v>105</v>
      </c>
      <c r="B90" s="184"/>
    </row>
    <row r="91" spans="1:2" ht="18">
      <c r="A91" s="180" t="s">
        <v>106</v>
      </c>
      <c r="B91" s="48" t="s">
        <v>107</v>
      </c>
    </row>
    <row r="92" spans="1:2">
      <c r="A92" s="181"/>
      <c r="B92" s="31" t="s">
        <v>108</v>
      </c>
    </row>
    <row r="93" spans="1:2" ht="15" thickBot="1">
      <c r="A93" s="185"/>
      <c r="B93" s="49" t="s">
        <v>109</v>
      </c>
    </row>
    <row r="94" spans="1:2">
      <c r="A94" s="180" t="s">
        <v>110</v>
      </c>
      <c r="B94" s="33" t="s">
        <v>108</v>
      </c>
    </row>
    <row r="95" spans="1:2">
      <c r="A95" s="181"/>
      <c r="B95" s="32" t="s">
        <v>111</v>
      </c>
    </row>
    <row r="96" spans="1:2">
      <c r="A96" s="181"/>
      <c r="B96" s="31" t="s">
        <v>79</v>
      </c>
    </row>
    <row r="97" spans="1:2" ht="15" thickBot="1">
      <c r="A97" s="181"/>
      <c r="B97" s="32" t="s">
        <v>112</v>
      </c>
    </row>
    <row r="98" spans="1:2">
      <c r="A98" s="24" t="s">
        <v>113</v>
      </c>
      <c r="B98" s="167" t="s">
        <v>114</v>
      </c>
    </row>
    <row r="99" spans="1:2">
      <c r="A99" s="15" t="s">
        <v>115</v>
      </c>
      <c r="B99" s="168"/>
    </row>
    <row r="100" spans="1:2" ht="28.8">
      <c r="A100" s="15" t="s">
        <v>116</v>
      </c>
      <c r="B100" s="168"/>
    </row>
    <row r="101" spans="1:2">
      <c r="A101" s="15" t="s">
        <v>117</v>
      </c>
      <c r="B101" s="168"/>
    </row>
    <row r="102" spans="1:2" ht="15" thickBot="1">
      <c r="A102" s="16" t="s">
        <v>118</v>
      </c>
      <c r="B102" s="169"/>
    </row>
  </sheetData>
  <mergeCells count="39">
    <mergeCell ref="A15:A16"/>
    <mergeCell ref="A53:B53"/>
    <mergeCell ref="A1:B1"/>
    <mergeCell ref="B33:B34"/>
    <mergeCell ref="A27:B27"/>
    <mergeCell ref="A28:B28"/>
    <mergeCell ref="A30:B30"/>
    <mergeCell ref="A43:A44"/>
    <mergeCell ref="A45:A47"/>
    <mergeCell ref="A48:B48"/>
    <mergeCell ref="A4:B4"/>
    <mergeCell ref="A6:A9"/>
    <mergeCell ref="B6:B9"/>
    <mergeCell ref="A10:A14"/>
    <mergeCell ref="B10:B14"/>
    <mergeCell ref="B70:B71"/>
    <mergeCell ref="A90:B90"/>
    <mergeCell ref="A91:A93"/>
    <mergeCell ref="A17:B17"/>
    <mergeCell ref="A24:A26"/>
    <mergeCell ref="B24:B26"/>
    <mergeCell ref="A54:B54"/>
    <mergeCell ref="A56:B56"/>
    <mergeCell ref="A51:A52"/>
    <mergeCell ref="B51:B52"/>
    <mergeCell ref="A18:A23"/>
    <mergeCell ref="B18:B23"/>
    <mergeCell ref="A33:A36"/>
    <mergeCell ref="A57:A67"/>
    <mergeCell ref="A68:B68"/>
    <mergeCell ref="A41:A42"/>
    <mergeCell ref="B98:B102"/>
    <mergeCell ref="B76:B78"/>
    <mergeCell ref="A73:B73"/>
    <mergeCell ref="A74:A78"/>
    <mergeCell ref="A82:A83"/>
    <mergeCell ref="B82:B83"/>
    <mergeCell ref="A87:A89"/>
    <mergeCell ref="A94:A97"/>
  </mergeCells>
  <hyperlinks>
    <hyperlink ref="B2" r:id="rId1" display="https://www.mathsisfun.com/median.html" xr:uid="{00000000-0004-0000-0100-000000000000}"/>
    <hyperlink ref="A4" location="_ftn1" display="_ftn1" xr:uid="{00000000-0004-0000-0100-000001000000}"/>
  </hyperlinks>
  <pageMargins left="0.7" right="0.7" top="0.75" bottom="0.75" header="0.3" footer="0.3"/>
  <pageSetup orientation="portrait" r:id="rId2"/>
  <drawing r:id="rId3"/>
  <legacyDrawing r:id="rId4"/>
  <oleObjects>
    <mc:AlternateContent xmlns:mc="http://schemas.openxmlformats.org/markup-compatibility/2006">
      <mc:Choice Requires="x14">
        <oleObject progId="Acrobat Document" dvAspect="DVASPECT_ICON" shapeId="10241" r:id="rId5">
          <objectPr defaultSize="0" autoPict="0" r:id="rId6">
            <anchor moveWithCells="1">
              <from>
                <xdr:col>1</xdr:col>
                <xdr:colOff>5699760</xdr:colOff>
                <xdr:row>2</xdr:row>
                <xdr:rowOff>213360</xdr:rowOff>
              </from>
              <to>
                <xdr:col>1</xdr:col>
                <xdr:colOff>6614160</xdr:colOff>
                <xdr:row>2</xdr:row>
                <xdr:rowOff>1104900</xdr:rowOff>
              </to>
            </anchor>
          </objectPr>
        </oleObject>
      </mc:Choice>
      <mc:Fallback>
        <oleObject progId="Acrobat Document" dvAspect="DVASPECT_ICON" shapeId="10241" r:id="rId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0E187-B175-4A6B-ACBA-99663D80D57C}">
  <sheetPr filterMode="1"/>
  <dimension ref="A1:Q92"/>
  <sheetViews>
    <sheetView tabSelected="1" topLeftCell="A3" zoomScale="90" zoomScaleNormal="90" workbookViewId="0">
      <selection activeCell="C77" sqref="C77"/>
    </sheetView>
  </sheetViews>
  <sheetFormatPr defaultColWidth="8.77734375" defaultRowHeight="14.4"/>
  <cols>
    <col min="1" max="1" width="47.109375" customWidth="1"/>
    <col min="2" max="2" width="30.21875"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228" t="s">
        <v>311</v>
      </c>
      <c r="B1" s="229"/>
      <c r="C1" s="229"/>
      <c r="D1" s="229"/>
      <c r="E1" s="229"/>
      <c r="F1" s="229"/>
      <c r="G1" s="229"/>
      <c r="H1" s="230"/>
    </row>
    <row r="2" spans="1:16" ht="33.450000000000003" customHeight="1" thickBot="1">
      <c r="A2" s="231"/>
      <c r="B2" s="232"/>
      <c r="C2" s="232"/>
      <c r="D2" s="232"/>
      <c r="E2" s="232"/>
      <c r="F2" s="232"/>
      <c r="G2" s="232"/>
      <c r="H2" s="233"/>
    </row>
    <row r="3" spans="1:16" ht="124.8" customHeight="1" thickBot="1">
      <c r="B3" s="116" t="s">
        <v>312</v>
      </c>
      <c r="C3" s="117" t="s">
        <v>127</v>
      </c>
      <c r="D3" s="117" t="s">
        <v>313</v>
      </c>
      <c r="E3" s="117" t="s">
        <v>137</v>
      </c>
      <c r="F3" s="117" t="s">
        <v>55</v>
      </c>
      <c r="G3" s="117" t="s">
        <v>138</v>
      </c>
      <c r="H3" s="117" t="s">
        <v>314</v>
      </c>
    </row>
    <row r="4" spans="1:16">
      <c r="A4" s="118" t="s">
        <v>315</v>
      </c>
      <c r="B4" s="119"/>
      <c r="C4" s="120"/>
      <c r="D4" s="120"/>
      <c r="E4" s="120"/>
      <c r="F4" s="120"/>
      <c r="G4" s="120"/>
      <c r="H4" s="120"/>
      <c r="J4" s="121" t="s">
        <v>316</v>
      </c>
    </row>
    <row r="5" spans="1:16">
      <c r="A5" s="122" t="s">
        <v>317</v>
      </c>
      <c r="B5" s="123"/>
      <c r="C5" s="124"/>
      <c r="D5" s="124"/>
      <c r="E5" s="124"/>
      <c r="F5" s="124"/>
      <c r="G5" s="124"/>
      <c r="H5" s="124"/>
      <c r="J5" t="s">
        <v>318</v>
      </c>
    </row>
    <row r="6" spans="1:16" ht="22.8" customHeight="1">
      <c r="A6" s="125" t="str">
        <f>'Adult SU Treatment Beds'!H3</f>
        <v>Kinghaven Treatment Centre</v>
      </c>
      <c r="B6" s="125">
        <f>'Adult SU Treatment Beds'!I3</f>
        <v>64</v>
      </c>
      <c r="C6" s="125">
        <f>'Adult SU Treatment Beds'!J3</f>
        <v>4294</v>
      </c>
      <c r="D6" s="125">
        <f>'Adult SU Treatment Beds'!K3</f>
        <v>0.84299999999999997</v>
      </c>
      <c r="E6" s="125">
        <f>'Adult SU Treatment Beds'!L3</f>
        <v>35</v>
      </c>
      <c r="F6" s="125">
        <v>0</v>
      </c>
      <c r="G6" s="125">
        <f>'Adult SU Treatment Beds'!N3</f>
        <v>33</v>
      </c>
      <c r="H6" s="155" t="s">
        <v>355</v>
      </c>
      <c r="J6" t="s">
        <v>319</v>
      </c>
    </row>
    <row r="7" spans="1:16">
      <c r="A7" s="125" t="str">
        <f>'Adult SU Treatment Beds'!H4</f>
        <v>Peardonville House</v>
      </c>
      <c r="B7" s="125">
        <f>'Adult SU Treatment Beds'!I4</f>
        <v>30</v>
      </c>
      <c r="C7" s="125">
        <f>'Adult SU Treatment Beds'!J4</f>
        <v>1758</v>
      </c>
      <c r="D7" s="125">
        <f>'Adult SU Treatment Beds'!K4</f>
        <v>0.56799999999999995</v>
      </c>
      <c r="E7" s="125">
        <f>'Adult SU Treatment Beds'!L4</f>
        <v>60</v>
      </c>
      <c r="F7" s="125">
        <f>'Adult SU Treatment Beds'!M4</f>
        <v>1</v>
      </c>
      <c r="G7" s="125">
        <f>'Adult SU Treatment Beds'!N4</f>
        <v>56</v>
      </c>
      <c r="H7" s="126"/>
      <c r="J7" t="s">
        <v>320</v>
      </c>
    </row>
    <row r="8" spans="1:16">
      <c r="A8" s="125" t="str">
        <f>'Adult SU Treatment Beds'!H5</f>
        <v>Rosedale</v>
      </c>
      <c r="B8" s="125">
        <f>'Adult SU Treatment Beds'!I5</f>
        <v>8</v>
      </c>
      <c r="C8" s="125">
        <f>'Adult SU Treatment Beds'!J5</f>
        <v>432</v>
      </c>
      <c r="D8" s="125">
        <f>'Adult SU Treatment Beds'!K5</f>
        <v>0.59299999999999997</v>
      </c>
      <c r="E8" s="125">
        <f>'Adult SU Treatment Beds'!L5</f>
        <v>45</v>
      </c>
      <c r="F8" s="125">
        <f>'Adult SU Treatment Beds'!M5</f>
        <v>1</v>
      </c>
      <c r="G8" s="125">
        <f>'Adult SU Treatment Beds'!N5</f>
        <v>39.5</v>
      </c>
      <c r="H8" s="126"/>
      <c r="J8" t="s">
        <v>321</v>
      </c>
    </row>
    <row r="9" spans="1:16" ht="17.399999999999999" customHeight="1" thickBot="1">
      <c r="A9" s="125" t="str">
        <f>'Adult SU Treatment Beds'!H6</f>
        <v>Mapleridge Treatment</v>
      </c>
      <c r="B9" s="125">
        <f>'Adult SU Treatment Beds'!I6</f>
        <v>77</v>
      </c>
      <c r="C9" s="125">
        <f>'Adult SU Treatment Beds'!J6</f>
        <v>3194</v>
      </c>
      <c r="D9" s="125">
        <f>'Adult SU Treatment Beds'!K6</f>
        <v>0.67500000000000004</v>
      </c>
      <c r="E9" s="125">
        <f>'Adult SU Treatment Beds'!L6</f>
        <v>51</v>
      </c>
      <c r="F9" s="125">
        <f>'Adult SU Treatment Beds'!M6</f>
        <v>1</v>
      </c>
      <c r="G9" s="125">
        <f>'Adult SU Treatment Beds'!N6</f>
        <v>46</v>
      </c>
      <c r="H9" s="128"/>
      <c r="J9" t="s">
        <v>322</v>
      </c>
    </row>
    <row r="10" spans="1:16" ht="15" hidden="1" thickBot="1">
      <c r="A10" s="125" t="e">
        <f>'Adult SU Treatment Beds'!H7</f>
        <v>#VALUE!</v>
      </c>
      <c r="B10" s="125">
        <f>'Adult SU Treatment Beds'!I7</f>
        <v>0</v>
      </c>
      <c r="C10" s="125">
        <f>'Adult SU Treatment Beds'!J7</f>
        <v>0</v>
      </c>
      <c r="D10" s="125">
        <f>'Adult SU Treatment Beds'!K7</f>
        <v>0</v>
      </c>
      <c r="E10" s="125">
        <f>'Adult SU Treatment Beds'!L7</f>
        <v>0</v>
      </c>
      <c r="F10" s="125">
        <f>'Adult SU Treatment Beds'!M7</f>
        <v>0</v>
      </c>
      <c r="G10" s="125">
        <f>'Adult SU Treatment Beds'!N7</f>
        <v>0</v>
      </c>
      <c r="H10" s="126"/>
      <c r="J10" t="s">
        <v>323</v>
      </c>
      <c r="P10">
        <v>1</v>
      </c>
    </row>
    <row r="11" spans="1:16" ht="15" hidden="1" thickBot="1">
      <c r="A11" s="125" t="e">
        <f>'Adult SU Treatment Beds'!H8</f>
        <v>#VALUE!</v>
      </c>
      <c r="B11" s="125">
        <f>'Adult SU Treatment Beds'!I8</f>
        <v>0</v>
      </c>
      <c r="C11" s="125">
        <f>'Adult SU Treatment Beds'!J8</f>
        <v>0</v>
      </c>
      <c r="D11" s="125">
        <f>'Adult SU Treatment Beds'!K8</f>
        <v>0</v>
      </c>
      <c r="E11" s="125">
        <f>'Adult SU Treatment Beds'!L8</f>
        <v>0</v>
      </c>
      <c r="F11" s="125">
        <f>'Adult SU Treatment Beds'!M8</f>
        <v>0</v>
      </c>
      <c r="G11" s="125">
        <f>'Adult SU Treatment Beds'!N8</f>
        <v>0</v>
      </c>
      <c r="H11" s="126"/>
      <c r="J11" t="s">
        <v>324</v>
      </c>
      <c r="P11" s="129" t="e">
        <f>--SUBSTITUTE(P5, "*", "")</f>
        <v>#VALUE!</v>
      </c>
    </row>
    <row r="12" spans="1:16" ht="15" hidden="1" thickBot="1">
      <c r="A12" s="125" t="e">
        <f>'Adult SU Treatment Beds'!H9</f>
        <v>#VALUE!</v>
      </c>
      <c r="B12" s="125">
        <f>'Adult SU Treatment Beds'!I9</f>
        <v>0</v>
      </c>
      <c r="C12" s="125">
        <f>'Adult SU Treatment Beds'!J9</f>
        <v>0</v>
      </c>
      <c r="D12" s="125">
        <f>'Adult SU Treatment Beds'!K9</f>
        <v>0</v>
      </c>
      <c r="E12" s="125">
        <f>'Adult SU Treatment Beds'!L9</f>
        <v>0</v>
      </c>
      <c r="F12" s="125">
        <f>'Adult SU Treatment Beds'!M9</f>
        <v>0</v>
      </c>
      <c r="G12" s="125">
        <f>'Adult SU Treatment Beds'!N9</f>
        <v>0</v>
      </c>
      <c r="H12" s="126"/>
      <c r="J12" t="s">
        <v>325</v>
      </c>
      <c r="P12" t="e">
        <f>SUM(P10:P11)</f>
        <v>#VALUE!</v>
      </c>
    </row>
    <row r="13" spans="1:16" ht="15" hidden="1" thickBot="1">
      <c r="A13" s="125" t="e">
        <f>'Adult SU Treatment Beds'!H10</f>
        <v>#VALUE!</v>
      </c>
      <c r="B13" s="125">
        <f>'Adult SU Treatment Beds'!I10</f>
        <v>0</v>
      </c>
      <c r="C13" s="125">
        <f>'Adult SU Treatment Beds'!J10</f>
        <v>0</v>
      </c>
      <c r="D13" s="125">
        <f>'Adult SU Treatment Beds'!K10</f>
        <v>0</v>
      </c>
      <c r="E13" s="125">
        <f>'Adult SU Treatment Beds'!L10</f>
        <v>0</v>
      </c>
      <c r="F13" s="125">
        <f>'Adult SU Treatment Beds'!M10</f>
        <v>0</v>
      </c>
      <c r="G13" s="125">
        <f>'Adult SU Treatment Beds'!N10</f>
        <v>0</v>
      </c>
      <c r="H13" s="126"/>
    </row>
    <row r="14" spans="1:16" ht="15" hidden="1" thickBot="1">
      <c r="A14" s="125" t="e">
        <f>'Adult SU Treatment Beds'!H11</f>
        <v>#VALUE!</v>
      </c>
      <c r="B14" s="125">
        <f>'Adult SU Treatment Beds'!I11</f>
        <v>0</v>
      </c>
      <c r="C14" s="125">
        <f>'Adult SU Treatment Beds'!J11</f>
        <v>0</v>
      </c>
      <c r="D14" s="125">
        <f>'Adult SU Treatment Beds'!K11</f>
        <v>0</v>
      </c>
      <c r="E14" s="125">
        <f>'Adult SU Treatment Beds'!L11</f>
        <v>0</v>
      </c>
      <c r="F14" s="125">
        <f>'Adult SU Treatment Beds'!M11</f>
        <v>0</v>
      </c>
      <c r="G14" s="125">
        <f>'Adult SU Treatment Beds'!N11</f>
        <v>0</v>
      </c>
      <c r="H14" s="126"/>
    </row>
    <row r="15" spans="1:16" ht="15" hidden="1" thickBot="1">
      <c r="A15" s="125" t="e">
        <f>'Adult SU Treatment Beds'!H12</f>
        <v>#VALUE!</v>
      </c>
      <c r="B15" s="125">
        <f>'Adult SU Treatment Beds'!I12</f>
        <v>0</v>
      </c>
      <c r="C15" s="125">
        <f>'Adult SU Treatment Beds'!J12</f>
        <v>0</v>
      </c>
      <c r="D15" s="125">
        <f>'Adult SU Treatment Beds'!K12</f>
        <v>0</v>
      </c>
      <c r="E15" s="125">
        <f>'Adult SU Treatment Beds'!L12</f>
        <v>0</v>
      </c>
      <c r="F15" s="125">
        <f>'Adult SU Treatment Beds'!M12</f>
        <v>0</v>
      </c>
      <c r="G15" s="125">
        <f>'Adult SU Treatment Beds'!N12</f>
        <v>0</v>
      </c>
      <c r="H15" s="126"/>
    </row>
    <row r="16" spans="1:16" ht="15" hidden="1" thickBot="1">
      <c r="A16" s="125" t="e">
        <f>'Adult SU Treatment Beds'!H13</f>
        <v>#VALUE!</v>
      </c>
      <c r="B16" s="125">
        <f>'Adult SU Treatment Beds'!I13</f>
        <v>0</v>
      </c>
      <c r="C16" s="125">
        <f>'Adult SU Treatment Beds'!J13</f>
        <v>0</v>
      </c>
      <c r="D16" s="125">
        <f>'Adult SU Treatment Beds'!K13</f>
        <v>0</v>
      </c>
      <c r="E16" s="125">
        <f>'Adult SU Treatment Beds'!L13</f>
        <v>0</v>
      </c>
      <c r="F16" s="125">
        <f>'Adult SU Treatment Beds'!M13</f>
        <v>0</v>
      </c>
      <c r="G16" s="125">
        <f>'Adult SU Treatment Beds'!N13</f>
        <v>0</v>
      </c>
      <c r="H16" s="126"/>
    </row>
    <row r="17" spans="1:17" ht="15" hidden="1" thickBot="1">
      <c r="A17" s="125" t="e">
        <f>'Adult SU Treatment Beds'!H14</f>
        <v>#VALUE!</v>
      </c>
      <c r="B17" s="125">
        <f>'Adult SU Treatment Beds'!I14</f>
        <v>0</v>
      </c>
      <c r="C17" s="125">
        <f>'Adult SU Treatment Beds'!J14</f>
        <v>0</v>
      </c>
      <c r="D17" s="125">
        <f>'Adult SU Treatment Beds'!K14</f>
        <v>0</v>
      </c>
      <c r="E17" s="125">
        <f>'Adult SU Treatment Beds'!L14</f>
        <v>0</v>
      </c>
      <c r="F17" s="125">
        <f>'Adult SU Treatment Beds'!M14</f>
        <v>0</v>
      </c>
      <c r="G17" s="125">
        <f>'Adult SU Treatment Beds'!N14</f>
        <v>0</v>
      </c>
      <c r="H17" s="126"/>
      <c r="P17">
        <v>1</v>
      </c>
      <c r="Q17">
        <v>1</v>
      </c>
    </row>
    <row r="18" spans="1:17" ht="15" hidden="1" thickBot="1">
      <c r="A18" s="125" t="e">
        <f>'Adult SU Treatment Beds'!H15</f>
        <v>#VALUE!</v>
      </c>
      <c r="B18" s="125">
        <f>'Adult SU Treatment Beds'!I15</f>
        <v>0</v>
      </c>
      <c r="C18" s="125">
        <f>'Adult SU Treatment Beds'!J15</f>
        <v>0</v>
      </c>
      <c r="D18" s="125">
        <f>'Adult SU Treatment Beds'!K15</f>
        <v>0</v>
      </c>
      <c r="E18" s="125">
        <f>'Adult SU Treatment Beds'!L15</f>
        <v>0</v>
      </c>
      <c r="F18" s="125">
        <f>'Adult SU Treatment Beds'!M15</f>
        <v>0</v>
      </c>
      <c r="G18" s="125">
        <f>'Adult SU Treatment Beds'!N15</f>
        <v>0</v>
      </c>
      <c r="H18" s="126"/>
    </row>
    <row r="19" spans="1:17" ht="15" hidden="1" thickBot="1">
      <c r="A19" s="125" t="e">
        <f>'Adult SU Treatment Beds'!H16</f>
        <v>#VALUE!</v>
      </c>
      <c r="B19" s="125">
        <f>'Adult SU Treatment Beds'!I16</f>
        <v>0</v>
      </c>
      <c r="C19" s="125">
        <f>'Adult SU Treatment Beds'!J16</f>
        <v>0</v>
      </c>
      <c r="D19" s="125">
        <f>'Adult SU Treatment Beds'!K16</f>
        <v>0</v>
      </c>
      <c r="E19" s="125">
        <f>'Adult SU Treatment Beds'!L16</f>
        <v>0</v>
      </c>
      <c r="F19" s="125">
        <f>'Adult SU Treatment Beds'!M16</f>
        <v>0</v>
      </c>
      <c r="G19" s="125">
        <f>'Adult SU Treatment Beds'!N16</f>
        <v>0</v>
      </c>
      <c r="H19" s="126"/>
    </row>
    <row r="20" spans="1:17" ht="15" hidden="1" thickBot="1">
      <c r="A20" s="125" t="e">
        <f>'Adult SU Treatment Beds'!H17</f>
        <v>#VALUE!</v>
      </c>
      <c r="B20" s="125">
        <f>'Adult SU Treatment Beds'!I17</f>
        <v>0</v>
      </c>
      <c r="C20" s="125">
        <f>'Adult SU Treatment Beds'!J17</f>
        <v>0</v>
      </c>
      <c r="D20" s="125">
        <f>'Adult SU Treatment Beds'!K17</f>
        <v>0</v>
      </c>
      <c r="E20" s="125">
        <f>'Adult SU Treatment Beds'!L17</f>
        <v>0</v>
      </c>
      <c r="F20" s="125">
        <f>'Adult SU Treatment Beds'!M17</f>
        <v>0</v>
      </c>
      <c r="G20" s="125">
        <f>'Adult SU Treatment Beds'!N17</f>
        <v>0</v>
      </c>
      <c r="H20" s="126"/>
    </row>
    <row r="21" spans="1:17">
      <c r="A21" s="130" t="s">
        <v>326</v>
      </c>
      <c r="B21" s="131">
        <f>SUM(B6:B20)</f>
        <v>179</v>
      </c>
      <c r="C21" s="131">
        <f>SUM(C6:C20)</f>
        <v>9678</v>
      </c>
      <c r="D21" s="132">
        <f>MEDIAN(D6:D9)</f>
        <v>0.63400000000000001</v>
      </c>
      <c r="E21" s="133">
        <f>MEDIAN(E6:E9)</f>
        <v>48</v>
      </c>
      <c r="F21" s="133">
        <f>MEDIAN(F6:F9)</f>
        <v>1</v>
      </c>
      <c r="G21" s="133">
        <f>MEDIAN(G6:G9)</f>
        <v>42.75</v>
      </c>
      <c r="H21" s="134"/>
      <c r="J21" t="s">
        <v>323</v>
      </c>
    </row>
    <row r="22" spans="1:17">
      <c r="A22" s="122" t="s">
        <v>327</v>
      </c>
      <c r="B22" s="123"/>
      <c r="C22" s="124"/>
      <c r="D22" s="124"/>
      <c r="E22" s="124"/>
      <c r="F22" s="124"/>
      <c r="G22" s="124"/>
      <c r="H22" s="124"/>
      <c r="J22" t="s">
        <v>324</v>
      </c>
    </row>
    <row r="23" spans="1:17">
      <c r="A23" s="135" t="str">
        <f>'Adult SU Supportive Recovery '!H3</f>
        <v>Charlford House</v>
      </c>
      <c r="B23" s="135">
        <f>'Adult SU Supportive Recovery '!I3</f>
        <v>10</v>
      </c>
      <c r="C23" s="135">
        <f>'Adult SU Supportive Recovery '!J3</f>
        <v>843</v>
      </c>
      <c r="D23" s="135">
        <f>'Adult SU Supportive Recovery '!K3</f>
        <v>92.6</v>
      </c>
      <c r="E23" s="135">
        <f>'Adult SU Supportive Recovery '!L3</f>
        <v>40</v>
      </c>
      <c r="F23" s="135">
        <f>'Adult SU Supportive Recovery '!M3</f>
        <v>0</v>
      </c>
      <c r="G23" s="135">
        <f>'Adult SU Supportive Recovery '!N3</f>
        <v>38.5</v>
      </c>
      <c r="H23" s="125"/>
      <c r="J23" t="s">
        <v>325</v>
      </c>
    </row>
    <row r="24" spans="1:17">
      <c r="A24" s="135" t="str">
        <f>'Adult SU Supportive Recovery '!H4</f>
        <v>Ellendale Program</v>
      </c>
      <c r="B24" s="135">
        <f>'Adult SU Supportive Recovery '!I4</f>
        <v>8</v>
      </c>
      <c r="C24" s="135">
        <f>'Adult SU Supportive Recovery '!J4</f>
        <v>542</v>
      </c>
      <c r="D24" s="135">
        <f>'Adult SU Supportive Recovery '!K4</f>
        <v>59.6</v>
      </c>
      <c r="E24" s="135">
        <f>'Adult SU Supportive Recovery '!L4</f>
        <v>22.5</v>
      </c>
      <c r="F24" s="135">
        <f>'Adult SU Supportive Recovery '!M4</f>
        <v>0.5</v>
      </c>
      <c r="G24" s="135">
        <f>'Adult SU Supportive Recovery '!N4</f>
        <v>22</v>
      </c>
      <c r="H24" s="125"/>
    </row>
    <row r="25" spans="1:17">
      <c r="A25" s="135" t="str">
        <f>'Adult SU Supportive Recovery '!H5</f>
        <v>Firth Stellar</v>
      </c>
      <c r="B25" s="135">
        <f>'Adult SU Supportive Recovery '!I5</f>
        <v>0</v>
      </c>
      <c r="C25" s="135">
        <f>'Adult SU Supportive Recovery '!J5</f>
        <v>0</v>
      </c>
      <c r="D25" s="135">
        <f>'Adult SU Supportive Recovery '!K5</f>
        <v>0</v>
      </c>
      <c r="E25" s="135">
        <f>'Adult SU Supportive Recovery '!L5</f>
        <v>0</v>
      </c>
      <c r="F25" s="135">
        <f>'Adult SU Supportive Recovery '!M5</f>
        <v>0</v>
      </c>
      <c r="G25" s="135">
        <f>'Adult SU Supportive Recovery '!N5</f>
        <v>0</v>
      </c>
      <c r="H25" s="125"/>
    </row>
    <row r="26" spans="1:17">
      <c r="A26" s="135" t="str">
        <f>'Adult SU Supportive Recovery '!H6</f>
        <v>Hannah House</v>
      </c>
      <c r="B26" s="135">
        <f>'Adult SU Supportive Recovery '!I6</f>
        <v>24</v>
      </c>
      <c r="C26" s="135">
        <f>'Adult SU Supportive Recovery '!J6</f>
        <v>2011</v>
      </c>
      <c r="D26" s="135">
        <f>'Adult SU Supportive Recovery '!K6</f>
        <v>0.85</v>
      </c>
      <c r="E26" s="135">
        <f>'Adult SU Supportive Recovery '!L6</f>
        <v>25</v>
      </c>
      <c r="F26" s="135">
        <f>'Adult SU Supportive Recovery '!M6</f>
        <v>1</v>
      </c>
      <c r="G26" s="135">
        <f>'Adult SU Supportive Recovery '!N6</f>
        <v>23</v>
      </c>
      <c r="H26" s="126"/>
    </row>
    <row r="27" spans="1:17">
      <c r="A27" s="135" t="str">
        <f>'Adult SU Supportive Recovery '!H7</f>
        <v>Prairie House</v>
      </c>
      <c r="B27" s="135">
        <f>'Adult SU Supportive Recovery '!I7</f>
        <v>17</v>
      </c>
      <c r="C27" s="135">
        <f>'Adult SU Supportive Recovery '!J7</f>
        <v>1075</v>
      </c>
      <c r="D27" s="135">
        <f>'Adult SU Supportive Recovery '!K7</f>
        <v>0.78800000000000003</v>
      </c>
      <c r="E27" s="135">
        <f>'Adult SU Supportive Recovery '!L7</f>
        <v>38</v>
      </c>
      <c r="F27" s="135">
        <f>'Adult SU Supportive Recovery '!M7</f>
        <v>1</v>
      </c>
      <c r="G27" s="135">
        <f>'Adult SU Supportive Recovery '!N7</f>
        <v>25</v>
      </c>
      <c r="H27" s="126"/>
    </row>
    <row r="28" spans="1:17">
      <c r="A28" s="135" t="str">
        <f>'Adult SU Supportive Recovery '!H8</f>
        <v>Valley House</v>
      </c>
      <c r="B28" s="135">
        <f>'Adult SU Supportive Recovery '!I8</f>
        <v>13</v>
      </c>
      <c r="C28" s="135">
        <f>'Adult SU Supportive Recovery '!J8</f>
        <v>289</v>
      </c>
      <c r="D28" s="135">
        <f>'Adult SU Supportive Recovery '!K8</f>
        <v>0.52900000000000003</v>
      </c>
      <c r="E28" s="135">
        <f>'Adult SU Supportive Recovery '!L8</f>
        <v>26</v>
      </c>
      <c r="F28" s="135">
        <f>'Adult SU Supportive Recovery '!M8</f>
        <v>0</v>
      </c>
      <c r="G28" s="135">
        <f>'Adult SU Supportive Recovery '!N8</f>
        <v>22.5</v>
      </c>
      <c r="H28" s="126"/>
    </row>
    <row r="29" spans="1:17">
      <c r="A29" s="135" t="str">
        <f>'Adult SU Supportive Recovery '!H9</f>
        <v>Mollies Place</v>
      </c>
      <c r="B29" s="135">
        <f>'Adult SU Supportive Recovery '!I9</f>
        <v>14</v>
      </c>
      <c r="C29" s="135">
        <f>'Adult SU Supportive Recovery '!J9</f>
        <v>332</v>
      </c>
      <c r="D29" s="135">
        <f>'Adult SU Supportive Recovery '!K9</f>
        <v>0.52100000000000002</v>
      </c>
      <c r="E29" s="135">
        <f>'Adult SU Supportive Recovery '!L9</f>
        <v>36</v>
      </c>
      <c r="F29" s="135">
        <f>'Adult SU Supportive Recovery '!M9</f>
        <v>1</v>
      </c>
      <c r="G29" s="135">
        <f>'Adult SU Supportive Recovery '!N9</f>
        <v>31.5</v>
      </c>
      <c r="H29" s="126"/>
    </row>
    <row r="30" spans="1:17">
      <c r="A30" s="135" t="str">
        <f>'Adult SU Supportive Recovery '!H10</f>
        <v>Last Door</v>
      </c>
      <c r="B30" s="135">
        <f>'Adult SU Supportive Recovery '!I10</f>
        <v>16</v>
      </c>
      <c r="C30" s="135">
        <f>'Adult SU Supportive Recovery '!J10</f>
        <v>2171</v>
      </c>
      <c r="D30" s="135">
        <f>'Adult SU Supportive Recovery '!K10</f>
        <v>0.91800000000000004</v>
      </c>
      <c r="E30" s="135">
        <f>'Adult SU Supportive Recovery '!L10</f>
        <v>16.5</v>
      </c>
      <c r="F30" s="135">
        <f>'Adult SU Supportive Recovery '!M10</f>
        <v>0.5</v>
      </c>
      <c r="G30" s="135">
        <f>'Adult SU Supportive Recovery '!N10</f>
        <v>15</v>
      </c>
      <c r="H30" s="126"/>
    </row>
    <row r="31" spans="1:17" ht="28.8">
      <c r="A31" s="135" t="str">
        <f>'Adult SU Supportive Recovery '!H11</f>
        <v>(Carr's Place) MH Community Assistive Living in Beds Survey</v>
      </c>
      <c r="B31" s="135">
        <f>'Adult SU Supportive Recovery '!I11</f>
        <v>1</v>
      </c>
      <c r="C31" s="135">
        <f>'Adult SU Supportive Recovery '!J11</f>
        <v>430</v>
      </c>
      <c r="D31" s="135">
        <f>'Adult SU Supportive Recovery '!K11</f>
        <v>47.3</v>
      </c>
      <c r="E31" s="135">
        <f>'Adult SU Supportive Recovery '!L11</f>
        <v>11</v>
      </c>
      <c r="F31" s="135">
        <f>'Adult SU Supportive Recovery '!M11</f>
        <v>4</v>
      </c>
      <c r="G31" s="135">
        <f>'Adult SU Supportive Recovery '!N11</f>
        <v>7</v>
      </c>
      <c r="H31" s="126"/>
    </row>
    <row r="32" spans="1:17" ht="15" thickBot="1">
      <c r="A32" s="135" t="str">
        <f>'Adult SU Supportive Recovery '!H12</f>
        <v>Crawford House</v>
      </c>
      <c r="B32" s="135">
        <f>'Adult SU Supportive Recovery '!I12</f>
        <v>9</v>
      </c>
      <c r="C32" s="135">
        <f>'Adult SU Supportive Recovery '!J12</f>
        <v>635</v>
      </c>
      <c r="D32" s="135">
        <f>'Adult SU Supportive Recovery '!K12</f>
        <v>0.63400000000000001</v>
      </c>
      <c r="E32" s="135">
        <f>'Adult SU Supportive Recovery '!L12</f>
        <v>10</v>
      </c>
      <c r="F32" s="135">
        <f>'Adult SU Supportive Recovery '!M12</f>
        <v>1</v>
      </c>
      <c r="G32" s="135">
        <f>'Adult SU Supportive Recovery '!N12</f>
        <v>9</v>
      </c>
      <c r="H32" s="128"/>
    </row>
    <row r="33" spans="1:14">
      <c r="A33" s="135" t="str">
        <f>'Adult SU Supportive Recovery '!H13</f>
        <v>Path to Freedom</v>
      </c>
      <c r="B33" s="135">
        <f>'Adult SU Supportive Recovery '!I13</f>
        <v>13</v>
      </c>
      <c r="C33" s="135">
        <f>'Adult SU Supportive Recovery '!J13</f>
        <v>875</v>
      </c>
      <c r="D33" s="135">
        <f>'Adult SU Supportive Recovery '!K13</f>
        <v>0.96199999999999997</v>
      </c>
      <c r="E33" s="135">
        <f>'Adult SU Supportive Recovery '!L13</f>
        <v>8</v>
      </c>
      <c r="F33" s="135">
        <f>'Adult SU Supportive Recovery '!M13</f>
        <v>0</v>
      </c>
      <c r="G33" s="135">
        <f>'Adult SU Supportive Recovery '!N13</f>
        <v>6</v>
      </c>
      <c r="H33" s="126"/>
    </row>
    <row r="34" spans="1:14">
      <c r="A34" s="135" t="str">
        <f>'Adult SU Supportive Recovery '!H14</f>
        <v>Phoenix Centre</v>
      </c>
      <c r="B34" s="135">
        <f>'Adult SU Supportive Recovery '!I14</f>
        <v>0</v>
      </c>
      <c r="C34" s="135">
        <f>'Adult SU Supportive Recovery '!J14</f>
        <v>0</v>
      </c>
      <c r="D34" s="135">
        <f>'Adult SU Supportive Recovery '!K14</f>
        <v>0</v>
      </c>
      <c r="E34" s="135">
        <f>'Adult SU Supportive Recovery '!L14</f>
        <v>0</v>
      </c>
      <c r="F34" s="135">
        <f>'Adult SU Supportive Recovery '!M14</f>
        <v>0</v>
      </c>
      <c r="G34" s="135">
        <f>'Adult SU Supportive Recovery '!N14</f>
        <v>0</v>
      </c>
      <c r="H34" s="126"/>
    </row>
    <row r="35" spans="1:14">
      <c r="A35" s="135" t="str">
        <f>'Adult SU Supportive Recovery '!H15</f>
        <v>Phoenix House</v>
      </c>
      <c r="B35" s="135">
        <f>'Adult SU Supportive Recovery '!I15</f>
        <v>22</v>
      </c>
      <c r="C35" s="135">
        <f>'Adult SU Supportive Recovery '!J15</f>
        <v>681</v>
      </c>
      <c r="D35" s="135">
        <f>'Adult SU Supportive Recovery '!K15</f>
        <v>0.748</v>
      </c>
      <c r="E35" s="135">
        <f>'Adult SU Supportive Recovery '!L15</f>
        <v>18.5</v>
      </c>
      <c r="F35" s="135">
        <f>'Adult SU Supportive Recovery '!M15</f>
        <v>2</v>
      </c>
      <c r="G35" s="135">
        <f>'Adult SU Supportive Recovery '!N15</f>
        <v>13.5</v>
      </c>
      <c r="H35" s="126"/>
    </row>
    <row r="36" spans="1:14">
      <c r="A36" s="135" t="str">
        <f>'Adult SU Supportive Recovery '!H16</f>
        <v>A:yelexw Women's House</v>
      </c>
      <c r="B36" s="135">
        <f>'Adult SU Supportive Recovery '!I16</f>
        <v>2</v>
      </c>
      <c r="C36" s="135">
        <f>'Adult SU Supportive Recovery '!J16</f>
        <v>541</v>
      </c>
      <c r="D36" s="135">
        <f>'Adult SU Supportive Recovery '!K16</f>
        <v>0.54</v>
      </c>
      <c r="E36" s="135">
        <f>'Adult SU Supportive Recovery '!L16</f>
        <v>95.5</v>
      </c>
      <c r="F36" s="135">
        <f>'Adult SU Supportive Recovery '!M16</f>
        <v>1</v>
      </c>
      <c r="G36" s="135">
        <f>'Adult SU Supportive Recovery '!N16</f>
        <v>94.5</v>
      </c>
      <c r="H36" s="126"/>
    </row>
    <row r="37" spans="1:14">
      <c r="A37" s="135" t="str">
        <f>'Adult SU Supportive Recovery '!H17</f>
        <v>A:yelexw Men's House</v>
      </c>
      <c r="B37" s="135">
        <f>'Adult SU Supportive Recovery '!I17</f>
        <v>3</v>
      </c>
      <c r="C37" s="135">
        <f>'Adult SU Supportive Recovery '!J17</f>
        <v>641</v>
      </c>
      <c r="D37" s="135">
        <f>'Adult SU Supportive Recovery '!K17</f>
        <v>0.58699999999999997</v>
      </c>
      <c r="E37" s="135">
        <f>'Adult SU Supportive Recovery '!L17</f>
        <v>62</v>
      </c>
      <c r="F37" s="135">
        <f>'Adult SU Supportive Recovery '!M17</f>
        <v>7</v>
      </c>
      <c r="G37" s="135">
        <f>'Adult SU Supportive Recovery '!N17</f>
        <v>18</v>
      </c>
      <c r="H37" s="126"/>
      <c r="J37" s="156" t="s">
        <v>356</v>
      </c>
      <c r="K37" s="156"/>
      <c r="L37" s="156"/>
      <c r="M37" s="156"/>
      <c r="N37" s="156"/>
    </row>
    <row r="38" spans="1:14" ht="15" thickBot="1">
      <c r="A38" s="135" t="str">
        <f>'Adult SU Supportive Recovery '!H18</f>
        <v>Westminister House</v>
      </c>
      <c r="B38" s="135">
        <f>'Adult SU Supportive Recovery '!I18</f>
        <v>15</v>
      </c>
      <c r="C38" s="135">
        <f>'Adult SU Supportive Recovery '!J18</f>
        <v>1203</v>
      </c>
      <c r="D38" s="135">
        <f>'Adult SU Supportive Recovery '!K18</f>
        <v>0.94399999999999995</v>
      </c>
      <c r="E38" s="135">
        <f>'Adult SU Supportive Recovery '!L18</f>
        <v>34</v>
      </c>
      <c r="F38" s="135">
        <f>'Adult SU Supportive Recovery '!M18</f>
        <v>0</v>
      </c>
      <c r="G38" s="135">
        <f>'Adult SU Supportive Recovery '!N18</f>
        <v>33</v>
      </c>
      <c r="H38" s="126"/>
    </row>
    <row r="39" spans="1:14" ht="15" hidden="1" thickBot="1">
      <c r="A39" s="135" t="e">
        <f>'Adult SU Supportive Recovery '!H19</f>
        <v>#VALUE!</v>
      </c>
      <c r="B39" s="135">
        <f>'Adult SU Supportive Recovery '!I19</f>
        <v>0</v>
      </c>
      <c r="C39" s="135">
        <f>'Adult SU Supportive Recovery '!J19</f>
        <v>0</v>
      </c>
      <c r="D39" s="135">
        <f>'Adult SU Supportive Recovery '!K19</f>
        <v>0</v>
      </c>
      <c r="E39" s="135">
        <f>'Adult SU Supportive Recovery '!L19</f>
        <v>0</v>
      </c>
      <c r="F39" s="135">
        <f>'Adult SU Supportive Recovery '!M19</f>
        <v>0</v>
      </c>
      <c r="G39" s="135">
        <f>'Adult SU Supportive Recovery '!N19</f>
        <v>0</v>
      </c>
      <c r="H39" s="126"/>
    </row>
    <row r="40" spans="1:14" ht="15" hidden="1" thickBot="1">
      <c r="A40" s="135" t="e">
        <f>'Adult SU Supportive Recovery '!H20</f>
        <v>#VALUE!</v>
      </c>
      <c r="B40" s="135">
        <f>'Adult SU Supportive Recovery '!I20</f>
        <v>0</v>
      </c>
      <c r="C40" s="135">
        <f>'Adult SU Supportive Recovery '!J20</f>
        <v>0</v>
      </c>
      <c r="D40" s="135">
        <f>'Adult SU Supportive Recovery '!K20</f>
        <v>0</v>
      </c>
      <c r="E40" s="135">
        <f>'Adult SU Supportive Recovery '!L20</f>
        <v>0</v>
      </c>
      <c r="F40" s="135">
        <f>'Adult SU Supportive Recovery '!M20</f>
        <v>0</v>
      </c>
      <c r="G40" s="135">
        <f>'Adult SU Supportive Recovery '!N20</f>
        <v>0</v>
      </c>
      <c r="H40" s="126"/>
    </row>
    <row r="41" spans="1:14" ht="15" hidden="1" thickBot="1">
      <c r="A41" s="135" t="e">
        <f>'Adult SU Supportive Recovery '!H21</f>
        <v>#VALUE!</v>
      </c>
      <c r="B41" s="135">
        <f>'Adult SU Supportive Recovery '!I21</f>
        <v>0</v>
      </c>
      <c r="C41" s="135">
        <f>'Adult SU Supportive Recovery '!J21</f>
        <v>0</v>
      </c>
      <c r="D41" s="135">
        <f>'Adult SU Supportive Recovery '!K21</f>
        <v>0</v>
      </c>
      <c r="E41" s="135">
        <f>'Adult SU Supportive Recovery '!L21</f>
        <v>0</v>
      </c>
      <c r="F41" s="135">
        <f>'Adult SU Supportive Recovery '!M21</f>
        <v>0</v>
      </c>
      <c r="G41" s="135">
        <f>'Adult SU Supportive Recovery '!N21</f>
        <v>0</v>
      </c>
      <c r="H41" s="126"/>
    </row>
    <row r="42" spans="1:14" ht="15" hidden="1" thickBot="1">
      <c r="A42" s="135" t="e">
        <f>'Adult SU Supportive Recovery '!H22</f>
        <v>#VALUE!</v>
      </c>
      <c r="B42" s="135">
        <f>'Adult SU Supportive Recovery '!I22</f>
        <v>0</v>
      </c>
      <c r="C42" s="135">
        <f>'Adult SU Supportive Recovery '!J22</f>
        <v>0</v>
      </c>
      <c r="D42" s="135">
        <f>'Adult SU Supportive Recovery '!K22</f>
        <v>0</v>
      </c>
      <c r="E42" s="135">
        <f>'Adult SU Supportive Recovery '!L22</f>
        <v>0</v>
      </c>
      <c r="F42" s="135">
        <f>'Adult SU Supportive Recovery '!M22</f>
        <v>0</v>
      </c>
      <c r="G42" s="135">
        <f>'Adult SU Supportive Recovery '!N22</f>
        <v>0</v>
      </c>
      <c r="H42" s="126"/>
    </row>
    <row r="43" spans="1:14" ht="15" hidden="1" thickBot="1">
      <c r="A43" s="135" t="e">
        <f>'Adult SU Supportive Recovery '!H23</f>
        <v>#VALUE!</v>
      </c>
      <c r="B43" s="135">
        <f>'Adult SU Supportive Recovery '!I23</f>
        <v>0</v>
      </c>
      <c r="C43" s="135">
        <f>'Adult SU Supportive Recovery '!J23</f>
        <v>0</v>
      </c>
      <c r="D43" s="135">
        <f>'Adult SU Supportive Recovery '!K23</f>
        <v>0</v>
      </c>
      <c r="E43" s="135">
        <f>'Adult SU Supportive Recovery '!L23</f>
        <v>0</v>
      </c>
      <c r="F43" s="135">
        <f>'Adult SU Supportive Recovery '!M23</f>
        <v>0</v>
      </c>
      <c r="G43" s="135">
        <f>'Adult SU Supportive Recovery '!N23</f>
        <v>0</v>
      </c>
      <c r="H43" s="126"/>
    </row>
    <row r="44" spans="1:14" ht="15" hidden="1" thickBot="1">
      <c r="A44" s="135" t="e">
        <f>'Adult SU Supportive Recovery '!H24</f>
        <v>#VALUE!</v>
      </c>
      <c r="B44" s="135">
        <f>'Adult SU Supportive Recovery '!I24</f>
        <v>0</v>
      </c>
      <c r="C44" s="135">
        <f>'Adult SU Supportive Recovery '!J24</f>
        <v>0</v>
      </c>
      <c r="D44" s="135">
        <f>'Adult SU Supportive Recovery '!K24</f>
        <v>0</v>
      </c>
      <c r="E44" s="135">
        <f>'Adult SU Supportive Recovery '!L24</f>
        <v>0</v>
      </c>
      <c r="F44" s="135">
        <f>'Adult SU Supportive Recovery '!M24</f>
        <v>0</v>
      </c>
      <c r="G44" s="135">
        <f>'Adult SU Supportive Recovery '!N24</f>
        <v>0</v>
      </c>
      <c r="H44" s="126"/>
    </row>
    <row r="45" spans="1:14" ht="15" hidden="1" thickBot="1">
      <c r="A45" s="135" t="e">
        <f>'Adult SU Supportive Recovery '!H25</f>
        <v>#VALUE!</v>
      </c>
      <c r="B45" s="135">
        <f>'Adult SU Supportive Recovery '!I25</f>
        <v>0</v>
      </c>
      <c r="C45" s="135">
        <f>'Adult SU Supportive Recovery '!J25</f>
        <v>0</v>
      </c>
      <c r="D45" s="135">
        <f>'Adult SU Supportive Recovery '!K25</f>
        <v>0</v>
      </c>
      <c r="E45" s="135">
        <f>'Adult SU Supportive Recovery '!L25</f>
        <v>0</v>
      </c>
      <c r="F45" s="135">
        <f>'Adult SU Supportive Recovery '!M25</f>
        <v>0</v>
      </c>
      <c r="G45" s="135">
        <f>'Adult SU Supportive Recovery '!N25</f>
        <v>0</v>
      </c>
      <c r="H45" s="126"/>
    </row>
    <row r="46" spans="1:14">
      <c r="A46" s="130" t="s">
        <v>326</v>
      </c>
      <c r="B46" s="131">
        <f>SUM(B23,B24,B26,B27,B29,B28,B30,B31,B32,B33,B36,B35,B37,B38)</f>
        <v>167</v>
      </c>
      <c r="C46" s="131">
        <f>SUM(C23:C38)</f>
        <v>12269</v>
      </c>
      <c r="D46" s="132">
        <f>MEDIAN(D24,D23,D26,D27,D28,D29,D30,D31,D32,D33,D35,D36,D37,D38)</f>
        <v>0.81899999999999995</v>
      </c>
      <c r="E46" s="133">
        <f>MEDIAN(E23,E24,E26,E27,E28,E29,E30,E31,E33,E32,E35,E36,E37,E38)</f>
        <v>25.5</v>
      </c>
      <c r="F46" s="136">
        <f>MEDIAN(F24,F26,F27,F29:F30,F31,F32,F35,F36,F37)</f>
        <v>1</v>
      </c>
      <c r="G46" s="133">
        <f>MEDIAN(G23,G24,G26,G27,G28,G29,G30,G31,G32,G33,G35,G36,G37,G38)</f>
        <v>22.25</v>
      </c>
      <c r="H46" s="134"/>
    </row>
    <row r="47" spans="1:14">
      <c r="A47" s="122" t="s">
        <v>328</v>
      </c>
      <c r="B47" s="123"/>
      <c r="C47" s="124"/>
      <c r="D47" s="124"/>
      <c r="E47" s="124"/>
      <c r="F47" s="124"/>
      <c r="G47" s="124"/>
      <c r="H47" s="124"/>
    </row>
    <row r="48" spans="1:14" ht="15" thickBot="1">
      <c r="A48" s="135" t="str">
        <f>'Adult SU Withdrawal Mgmt. Beds'!H3</f>
        <v>Creekside Withdrawal Management Centre</v>
      </c>
      <c r="B48" s="135">
        <f>'Adult SU Withdrawal Mgmt. Beds'!I3</f>
        <v>249</v>
      </c>
      <c r="C48" s="135">
        <f>'Adult SU Withdrawal Mgmt. Beds'!J3</f>
        <v>2160</v>
      </c>
      <c r="D48" s="135">
        <f>'Adult SU Withdrawal Mgmt. Beds'!K3</f>
        <v>0.73499999999999999</v>
      </c>
      <c r="E48" s="135">
        <f>'Adult SU Withdrawal Mgmt. Beds'!L3</f>
        <v>16</v>
      </c>
      <c r="F48" s="135">
        <f>'Adult SU Withdrawal Mgmt. Beds'!M3</f>
        <v>0</v>
      </c>
      <c r="G48" s="135">
        <f>'Adult SU Withdrawal Mgmt. Beds'!N3</f>
        <v>16</v>
      </c>
      <c r="H48" s="125"/>
    </row>
    <row r="49" spans="1:8" ht="15" hidden="1" thickBot="1">
      <c r="A49" s="135" t="e">
        <f>'Adult SU Withdrawal Mgmt. Beds'!H4</f>
        <v>#VALUE!</v>
      </c>
      <c r="B49" s="135">
        <f>'Adult SU Withdrawal Mgmt. Beds'!I4</f>
        <v>0</v>
      </c>
      <c r="C49" s="135">
        <f>'Adult SU Withdrawal Mgmt. Beds'!J4</f>
        <v>0</v>
      </c>
      <c r="D49" s="135">
        <f>'Adult SU Withdrawal Mgmt. Beds'!K4</f>
        <v>0</v>
      </c>
      <c r="E49" s="135">
        <f>'Adult SU Withdrawal Mgmt. Beds'!L4</f>
        <v>0</v>
      </c>
      <c r="F49" s="135">
        <f>'Adult SU Withdrawal Mgmt. Beds'!M4</f>
        <v>0</v>
      </c>
      <c r="G49" s="135">
        <f>'Adult SU Withdrawal Mgmt. Beds'!N4</f>
        <v>0</v>
      </c>
      <c r="H49" s="125"/>
    </row>
    <row r="50" spans="1:8" ht="15" hidden="1" thickBot="1">
      <c r="A50" s="135" t="e">
        <f>'Adult SU Withdrawal Mgmt. Beds'!H5</f>
        <v>#VALUE!</v>
      </c>
      <c r="B50" s="135">
        <f>'Adult SU Withdrawal Mgmt. Beds'!I5</f>
        <v>0</v>
      </c>
      <c r="C50" s="135">
        <f>'Adult SU Withdrawal Mgmt. Beds'!J5</f>
        <v>0</v>
      </c>
      <c r="D50" s="135">
        <f>'Adult SU Withdrawal Mgmt. Beds'!K5</f>
        <v>0</v>
      </c>
      <c r="E50" s="135">
        <f>'Adult SU Withdrawal Mgmt. Beds'!L5</f>
        <v>0</v>
      </c>
      <c r="F50" s="135">
        <f>'Adult SU Withdrawal Mgmt. Beds'!M5</f>
        <v>0</v>
      </c>
      <c r="G50" s="135">
        <f>'Adult SU Withdrawal Mgmt. Beds'!N5</f>
        <v>0</v>
      </c>
      <c r="H50" s="125"/>
    </row>
    <row r="51" spans="1:8" ht="15" hidden="1" thickBot="1">
      <c r="A51" s="135" t="e">
        <f>'Adult SU Withdrawal Mgmt. Beds'!H6</f>
        <v>#VALUE!</v>
      </c>
      <c r="B51" s="135">
        <f>'Adult SU Withdrawal Mgmt. Beds'!I6</f>
        <v>0</v>
      </c>
      <c r="C51" s="135">
        <f>'Adult SU Withdrawal Mgmt. Beds'!J6</f>
        <v>0</v>
      </c>
      <c r="D51" s="135">
        <f>'Adult SU Withdrawal Mgmt. Beds'!K6</f>
        <v>0</v>
      </c>
      <c r="E51" s="135">
        <f>'Adult SU Withdrawal Mgmt. Beds'!L6</f>
        <v>0</v>
      </c>
      <c r="F51" s="135">
        <f>'Adult SU Withdrawal Mgmt. Beds'!M6</f>
        <v>0</v>
      </c>
      <c r="G51" s="135">
        <f>'Adult SU Withdrawal Mgmt. Beds'!N6</f>
        <v>0</v>
      </c>
      <c r="H51" s="125"/>
    </row>
    <row r="52" spans="1:8" ht="15" hidden="1" thickBot="1">
      <c r="A52" s="135" t="e">
        <f>'Adult SU Withdrawal Mgmt. Beds'!H7</f>
        <v>#VALUE!</v>
      </c>
      <c r="B52" s="135">
        <f>'Adult SU Withdrawal Mgmt. Beds'!I7</f>
        <v>0</v>
      </c>
      <c r="C52" s="135">
        <f>'Adult SU Withdrawal Mgmt. Beds'!J7</f>
        <v>0</v>
      </c>
      <c r="D52" s="135">
        <f>'Adult SU Withdrawal Mgmt. Beds'!K7</f>
        <v>0</v>
      </c>
      <c r="E52" s="135">
        <f>'Adult SU Withdrawal Mgmt. Beds'!L7</f>
        <v>0</v>
      </c>
      <c r="F52" s="135">
        <f>'Adult SU Withdrawal Mgmt. Beds'!M7</f>
        <v>0</v>
      </c>
      <c r="G52" s="135">
        <f>'Adult SU Withdrawal Mgmt. Beds'!N7</f>
        <v>0</v>
      </c>
      <c r="H52" s="125"/>
    </row>
    <row r="53" spans="1:8" ht="15" hidden="1" thickBot="1">
      <c r="A53" s="135" t="e">
        <f>'Adult SU Withdrawal Mgmt. Beds'!H8</f>
        <v>#VALUE!</v>
      </c>
      <c r="B53" s="135">
        <f>'Adult SU Withdrawal Mgmt. Beds'!I8</f>
        <v>0</v>
      </c>
      <c r="C53" s="135">
        <f>'Adult SU Withdrawal Mgmt. Beds'!J8</f>
        <v>0</v>
      </c>
      <c r="D53" s="135">
        <f>'Adult SU Withdrawal Mgmt. Beds'!K8</f>
        <v>0</v>
      </c>
      <c r="E53" s="135">
        <f>'Adult SU Withdrawal Mgmt. Beds'!L8</f>
        <v>0</v>
      </c>
      <c r="F53" s="135">
        <f>'Adult SU Withdrawal Mgmt. Beds'!M8</f>
        <v>0</v>
      </c>
      <c r="G53" s="135">
        <f>'Adult SU Withdrawal Mgmt. Beds'!N8</f>
        <v>0</v>
      </c>
      <c r="H53" s="127"/>
    </row>
    <row r="54" spans="1:8" ht="15" hidden="1" thickBot="1">
      <c r="A54" s="135" t="e">
        <f>'Adult SU Withdrawal Mgmt. Beds'!H9</f>
        <v>#VALUE!</v>
      </c>
      <c r="B54" s="135">
        <f>'Adult SU Withdrawal Mgmt. Beds'!I9</f>
        <v>0</v>
      </c>
      <c r="C54" s="135">
        <f>'Adult SU Withdrawal Mgmt. Beds'!J9</f>
        <v>0</v>
      </c>
      <c r="D54" s="135">
        <f>'Adult SU Withdrawal Mgmt. Beds'!K9</f>
        <v>0</v>
      </c>
      <c r="E54" s="135">
        <f>'Adult SU Withdrawal Mgmt. Beds'!L9</f>
        <v>0</v>
      </c>
      <c r="F54" s="135">
        <f>'Adult SU Withdrawal Mgmt. Beds'!M9</f>
        <v>0</v>
      </c>
      <c r="G54" s="135">
        <f>'Adult SU Withdrawal Mgmt. Beds'!N9</f>
        <v>0</v>
      </c>
      <c r="H54" s="125"/>
    </row>
    <row r="55" spans="1:8" ht="15" hidden="1" thickBot="1">
      <c r="A55" s="135" t="e">
        <f>'Adult SU Withdrawal Mgmt. Beds'!H10</f>
        <v>#VALUE!</v>
      </c>
      <c r="B55" s="135">
        <f>'Adult SU Withdrawal Mgmt. Beds'!I10</f>
        <v>0</v>
      </c>
      <c r="C55" s="135">
        <f>'Adult SU Withdrawal Mgmt. Beds'!J10</f>
        <v>0</v>
      </c>
      <c r="D55" s="135">
        <f>'Adult SU Withdrawal Mgmt. Beds'!K10</f>
        <v>0</v>
      </c>
      <c r="E55" s="135">
        <f>'Adult SU Withdrawal Mgmt. Beds'!L10</f>
        <v>0</v>
      </c>
      <c r="F55" s="135">
        <f>'Adult SU Withdrawal Mgmt. Beds'!M10</f>
        <v>0</v>
      </c>
      <c r="G55" s="135">
        <f>'Adult SU Withdrawal Mgmt. Beds'!N10</f>
        <v>0</v>
      </c>
      <c r="H55" s="125"/>
    </row>
    <row r="56" spans="1:8" ht="15" hidden="1" thickBot="1">
      <c r="A56" s="135" t="e">
        <f>'Adult SU Withdrawal Mgmt. Beds'!H11</f>
        <v>#VALUE!</v>
      </c>
      <c r="B56" s="135">
        <f>'Adult SU Withdrawal Mgmt. Beds'!I11</f>
        <v>0</v>
      </c>
      <c r="C56" s="135">
        <f>'Adult SU Withdrawal Mgmt. Beds'!J11</f>
        <v>0</v>
      </c>
      <c r="D56" s="135">
        <f>'Adult SU Withdrawal Mgmt. Beds'!K11</f>
        <v>0</v>
      </c>
      <c r="E56" s="135">
        <f>'Adult SU Withdrawal Mgmt. Beds'!L11</f>
        <v>0</v>
      </c>
      <c r="F56" s="135">
        <f>'Adult SU Withdrawal Mgmt. Beds'!M11</f>
        <v>0</v>
      </c>
      <c r="G56" s="135">
        <f>'Adult SU Withdrawal Mgmt. Beds'!N11</f>
        <v>0</v>
      </c>
      <c r="H56" s="125"/>
    </row>
    <row r="57" spans="1:8" ht="15" hidden="1" thickBot="1">
      <c r="A57" s="135" t="e">
        <f>'Adult SU Withdrawal Mgmt. Beds'!H12</f>
        <v>#VALUE!</v>
      </c>
      <c r="B57" s="135">
        <f>'Adult SU Withdrawal Mgmt. Beds'!I12</f>
        <v>0</v>
      </c>
      <c r="C57" s="135">
        <f>'Adult SU Withdrawal Mgmt. Beds'!J12</f>
        <v>0</v>
      </c>
      <c r="D57" s="135">
        <f>'Adult SU Withdrawal Mgmt. Beds'!K12</f>
        <v>0</v>
      </c>
      <c r="E57" s="135">
        <f>'Adult SU Withdrawal Mgmt. Beds'!L12</f>
        <v>0</v>
      </c>
      <c r="F57" s="135">
        <f>'Adult SU Withdrawal Mgmt. Beds'!M12</f>
        <v>0</v>
      </c>
      <c r="G57" s="135">
        <f>'Adult SU Withdrawal Mgmt. Beds'!N12</f>
        <v>0</v>
      </c>
      <c r="H57" s="125"/>
    </row>
    <row r="58" spans="1:8" ht="15" hidden="1" thickBot="1">
      <c r="A58" s="135" t="e">
        <f>'Adult SU Withdrawal Mgmt. Beds'!H13</f>
        <v>#VALUE!</v>
      </c>
      <c r="B58" s="135">
        <f>'Adult SU Withdrawal Mgmt. Beds'!I13</f>
        <v>0</v>
      </c>
      <c r="C58" s="135">
        <f>'Adult SU Withdrawal Mgmt. Beds'!J13</f>
        <v>0</v>
      </c>
      <c r="D58" s="135">
        <f>'Adult SU Withdrawal Mgmt. Beds'!K13</f>
        <v>0</v>
      </c>
      <c r="E58" s="135">
        <f>'Adult SU Withdrawal Mgmt. Beds'!L13</f>
        <v>0</v>
      </c>
      <c r="F58" s="135">
        <f>'Adult SU Withdrawal Mgmt. Beds'!M13</f>
        <v>0</v>
      </c>
      <c r="G58" s="135">
        <f>'Adult SU Withdrawal Mgmt. Beds'!N13</f>
        <v>0</v>
      </c>
      <c r="H58" s="125"/>
    </row>
    <row r="59" spans="1:8" ht="15" hidden="1" thickBot="1">
      <c r="A59" s="135" t="e">
        <f>'Adult SU Withdrawal Mgmt. Beds'!H14</f>
        <v>#VALUE!</v>
      </c>
      <c r="B59" s="135">
        <f>'Adult SU Withdrawal Mgmt. Beds'!I14</f>
        <v>0</v>
      </c>
      <c r="C59" s="135">
        <f>'Adult SU Withdrawal Mgmt. Beds'!J14</f>
        <v>0</v>
      </c>
      <c r="D59" s="135">
        <f>'Adult SU Withdrawal Mgmt. Beds'!K14</f>
        <v>0</v>
      </c>
      <c r="E59" s="135">
        <f>'Adult SU Withdrawal Mgmt. Beds'!L14</f>
        <v>0</v>
      </c>
      <c r="F59" s="135">
        <f>'Adult SU Withdrawal Mgmt. Beds'!M14</f>
        <v>0</v>
      </c>
      <c r="G59" s="135">
        <f>'Adult SU Withdrawal Mgmt. Beds'!N14</f>
        <v>0</v>
      </c>
      <c r="H59" s="125"/>
    </row>
    <row r="60" spans="1:8" ht="15" hidden="1" thickBot="1">
      <c r="A60" s="135" t="e">
        <f>'Adult SU Withdrawal Mgmt. Beds'!H15</f>
        <v>#VALUE!</v>
      </c>
      <c r="B60" s="135">
        <f>'Adult SU Withdrawal Mgmt. Beds'!I15</f>
        <v>0</v>
      </c>
      <c r="C60" s="135">
        <f>'Adult SU Withdrawal Mgmt. Beds'!J15</f>
        <v>0</v>
      </c>
      <c r="D60" s="135">
        <f>'Adult SU Withdrawal Mgmt. Beds'!K15</f>
        <v>0</v>
      </c>
      <c r="E60" s="135">
        <f>'Adult SU Withdrawal Mgmt. Beds'!L15</f>
        <v>0</v>
      </c>
      <c r="F60" s="135">
        <f>'Adult SU Withdrawal Mgmt. Beds'!M15</f>
        <v>0</v>
      </c>
      <c r="G60" s="135">
        <f>'Adult SU Withdrawal Mgmt. Beds'!N15</f>
        <v>0</v>
      </c>
      <c r="H60" s="125"/>
    </row>
    <row r="61" spans="1:8" ht="15" hidden="1" thickBot="1">
      <c r="A61" s="135" t="e">
        <f>'Adult SU Withdrawal Mgmt. Beds'!H16</f>
        <v>#VALUE!</v>
      </c>
      <c r="B61" s="135">
        <f>'Adult SU Withdrawal Mgmt. Beds'!I16</f>
        <v>0</v>
      </c>
      <c r="C61" s="135">
        <f>'Adult SU Withdrawal Mgmt. Beds'!J16</f>
        <v>0</v>
      </c>
      <c r="D61" s="135">
        <f>'Adult SU Withdrawal Mgmt. Beds'!K16</f>
        <v>0</v>
      </c>
      <c r="E61" s="135">
        <f>'Adult SU Withdrawal Mgmt. Beds'!L16</f>
        <v>0</v>
      </c>
      <c r="F61" s="135">
        <f>'Adult SU Withdrawal Mgmt. Beds'!M16</f>
        <v>0</v>
      </c>
      <c r="G61" s="135">
        <f>'Adult SU Withdrawal Mgmt. Beds'!N16</f>
        <v>0</v>
      </c>
      <c r="H61" s="125"/>
    </row>
    <row r="62" spans="1:8" ht="15" hidden="1" thickBot="1">
      <c r="A62" s="135" t="e">
        <f>'Adult SU Withdrawal Mgmt. Beds'!H17</f>
        <v>#VALUE!</v>
      </c>
      <c r="B62" s="135">
        <f>'Adult SU Withdrawal Mgmt. Beds'!I17</f>
        <v>0</v>
      </c>
      <c r="C62" s="135">
        <f>'Adult SU Withdrawal Mgmt. Beds'!J17</f>
        <v>0</v>
      </c>
      <c r="D62" s="135">
        <f>'Adult SU Withdrawal Mgmt. Beds'!K17</f>
        <v>0</v>
      </c>
      <c r="E62" s="135">
        <f>'Adult SU Withdrawal Mgmt. Beds'!L17</f>
        <v>0</v>
      </c>
      <c r="F62" s="135">
        <f>'Adult SU Withdrawal Mgmt. Beds'!M17</f>
        <v>0</v>
      </c>
      <c r="G62" s="135">
        <f>'Adult SU Withdrawal Mgmt. Beds'!N17</f>
        <v>0</v>
      </c>
      <c r="H62" s="125"/>
    </row>
    <row r="63" spans="1:8" ht="15" hidden="1" thickBot="1">
      <c r="A63" s="135" t="e">
        <f>'Adult SU Withdrawal Mgmt. Beds'!H18</f>
        <v>#VALUE!</v>
      </c>
      <c r="B63" s="135">
        <f>'Adult SU Withdrawal Mgmt. Beds'!I18</f>
        <v>0</v>
      </c>
      <c r="C63" s="135">
        <f>'Adult SU Withdrawal Mgmt. Beds'!J18</f>
        <v>0</v>
      </c>
      <c r="D63" s="135">
        <f>'Adult SU Withdrawal Mgmt. Beds'!K18</f>
        <v>0</v>
      </c>
      <c r="E63" s="135">
        <f>'Adult SU Withdrawal Mgmt. Beds'!L18</f>
        <v>0</v>
      </c>
      <c r="F63" s="135">
        <f>'Adult SU Withdrawal Mgmt. Beds'!M18</f>
        <v>0</v>
      </c>
      <c r="G63" s="135">
        <f>'Adult SU Withdrawal Mgmt. Beds'!N18</f>
        <v>0</v>
      </c>
      <c r="H63" s="125"/>
    </row>
    <row r="64" spans="1:8">
      <c r="A64" s="130" t="s">
        <v>326</v>
      </c>
      <c r="B64" s="131">
        <f>SUM(B48:B63)</f>
        <v>249</v>
      </c>
      <c r="C64" s="131">
        <f>SUM(C48:C63)</f>
        <v>2160</v>
      </c>
      <c r="D64" s="132">
        <f>MEDIAN(D48)</f>
        <v>0.73499999999999999</v>
      </c>
      <c r="E64" s="133">
        <f>MEDIAN(E48)</f>
        <v>16</v>
      </c>
      <c r="F64" s="133">
        <f t="shared" ref="F64" si="0">MEDIAN(F48:F63)</f>
        <v>0</v>
      </c>
      <c r="G64" s="133">
        <f>MEDIAN(G48)</f>
        <v>16</v>
      </c>
      <c r="H64" s="134"/>
    </row>
    <row r="65" spans="1:4" ht="15" thickBot="1">
      <c r="B65" s="121"/>
    </row>
    <row r="66" spans="1:4" ht="21">
      <c r="A66" s="234" t="s">
        <v>329</v>
      </c>
      <c r="B66" s="235"/>
      <c r="C66" s="236"/>
    </row>
    <row r="67" spans="1:4">
      <c r="A67" s="237" t="s">
        <v>330</v>
      </c>
      <c r="B67" s="137" t="s">
        <v>331</v>
      </c>
      <c r="C67" s="138">
        <f>SUM(B21,B46)</f>
        <v>346</v>
      </c>
    </row>
    <row r="68" spans="1:4">
      <c r="A68" s="237"/>
      <c r="B68" s="137" t="s">
        <v>332</v>
      </c>
      <c r="C68" s="139">
        <f>SUM(C21,C46)</f>
        <v>21947</v>
      </c>
    </row>
    <row r="69" spans="1:4">
      <c r="A69" s="237"/>
      <c r="B69" s="137" t="s">
        <v>333</v>
      </c>
      <c r="C69" s="252">
        <f>MEDIAN(E21,E46)</f>
        <v>36.75</v>
      </c>
      <c r="D69" s="140"/>
    </row>
    <row r="70" spans="1:4">
      <c r="A70" s="237"/>
      <c r="B70" s="137" t="s">
        <v>334</v>
      </c>
      <c r="C70" s="150">
        <f>MEDIAN(D21,D46)</f>
        <v>0.72649999999999992</v>
      </c>
    </row>
    <row r="71" spans="1:4">
      <c r="A71" s="151"/>
      <c r="B71" s="148"/>
      <c r="C71" s="152"/>
    </row>
    <row r="72" spans="1:4">
      <c r="A72" s="237" t="s">
        <v>335</v>
      </c>
      <c r="B72" s="149" t="s">
        <v>336</v>
      </c>
      <c r="C72" s="142">
        <f>B21</f>
        <v>179</v>
      </c>
    </row>
    <row r="73" spans="1:4" ht="18" customHeight="1">
      <c r="A73" s="237"/>
      <c r="B73" s="149" t="s">
        <v>337</v>
      </c>
      <c r="C73" s="142">
        <f>B46</f>
        <v>167</v>
      </c>
    </row>
    <row r="74" spans="1:4" ht="18" customHeight="1">
      <c r="A74" s="237"/>
      <c r="B74" s="149" t="s">
        <v>338</v>
      </c>
      <c r="C74" s="142">
        <f>B64</f>
        <v>249</v>
      </c>
    </row>
    <row r="75" spans="1:4" ht="18" customHeight="1">
      <c r="A75" s="237"/>
      <c r="B75" s="149" t="s">
        <v>339</v>
      </c>
      <c r="C75" s="253" t="s">
        <v>357</v>
      </c>
    </row>
    <row r="76" spans="1:4">
      <c r="A76" s="151"/>
      <c r="B76" s="148"/>
      <c r="C76" s="152"/>
    </row>
    <row r="77" spans="1:4" ht="14.4" customHeight="1">
      <c r="A77" s="225" t="s">
        <v>340</v>
      </c>
      <c r="B77" s="149" t="s">
        <v>341</v>
      </c>
      <c r="C77" s="153"/>
    </row>
    <row r="78" spans="1:4" ht="14.4" customHeight="1">
      <c r="A78" s="226"/>
      <c r="B78" s="149" t="s">
        <v>342</v>
      </c>
      <c r="C78" s="141"/>
    </row>
    <row r="79" spans="1:4" ht="14.4" customHeight="1">
      <c r="A79" s="226"/>
      <c r="B79" s="149" t="s">
        <v>343</v>
      </c>
      <c r="C79" s="142"/>
    </row>
    <row r="80" spans="1:4" ht="18" customHeight="1">
      <c r="A80" s="227"/>
      <c r="B80" s="149" t="s">
        <v>344</v>
      </c>
      <c r="C80" s="142"/>
    </row>
    <row r="81" spans="1:3">
      <c r="A81" s="151"/>
      <c r="B81" s="148"/>
      <c r="C81" s="152"/>
    </row>
    <row r="82" spans="1:3" ht="14.4" customHeight="1">
      <c r="A82" s="221" t="s">
        <v>345</v>
      </c>
      <c r="B82" s="143" t="s">
        <v>346</v>
      </c>
      <c r="C82" s="144"/>
    </row>
    <row r="83" spans="1:3" ht="14.4" customHeight="1">
      <c r="A83" s="222"/>
      <c r="B83" s="143" t="s">
        <v>347</v>
      </c>
      <c r="C83" s="145"/>
    </row>
    <row r="84" spans="1:3" ht="14.4" customHeight="1">
      <c r="A84" s="222"/>
      <c r="B84" s="143" t="s">
        <v>348</v>
      </c>
      <c r="C84" s="146"/>
    </row>
    <row r="85" spans="1:3" ht="18" customHeight="1">
      <c r="A85" s="224"/>
      <c r="B85" s="143" t="s">
        <v>349</v>
      </c>
      <c r="C85" s="146"/>
    </row>
    <row r="86" spans="1:3">
      <c r="A86" s="151"/>
      <c r="B86" s="148"/>
      <c r="C86" s="152"/>
    </row>
    <row r="87" spans="1:3" ht="14.4" customHeight="1">
      <c r="A87" s="221" t="s">
        <v>350</v>
      </c>
      <c r="B87" s="143" t="s">
        <v>351</v>
      </c>
      <c r="C87" s="144"/>
    </row>
    <row r="88" spans="1:3" ht="14.4" customHeight="1">
      <c r="A88" s="222"/>
      <c r="B88" s="143" t="s">
        <v>352</v>
      </c>
      <c r="C88" s="145"/>
    </row>
    <row r="89" spans="1:3" ht="14.4" customHeight="1">
      <c r="A89" s="222"/>
      <c r="B89" s="143" t="s">
        <v>353</v>
      </c>
      <c r="C89" s="146"/>
    </row>
    <row r="90" spans="1:3" ht="18" customHeight="1" thickBot="1">
      <c r="A90" s="223"/>
      <c r="B90" s="154" t="s">
        <v>354</v>
      </c>
      <c r="C90" s="147"/>
    </row>
    <row r="92" spans="1:3">
      <c r="A92" s="62"/>
    </row>
  </sheetData>
  <autoFilter ref="A1:A109" xr:uid="{1350E187-B175-4A6B-ACBA-99663D80D57C}">
    <filterColumn colId="0">
      <filters blank="1">
        <filter val="(Carr's Place) MH Community Assistive Living in Beds Survey"/>
        <filter val="A:yelexw Men's House"/>
        <filter val="A:yelexw Women's House"/>
        <filter val="Baseline Bed Data: Acccess &amp; Utilization_x000a_(April 2021-March 2022)"/>
        <filter val="Charlford House"/>
        <filter val="Crawford House"/>
        <filter val="Creekside Withdrawal Management Centre"/>
        <filter val="Ellendale Program"/>
        <filter val="Firth Stellar"/>
        <filter val="Fraser Health Authority (FHA)"/>
        <filter val="Hannah House"/>
        <filter val="Kinghaven Treatment Centre"/>
        <filter val="Last Door"/>
        <filter val="Mapleridge Treatment"/>
        <filter val="Mollies Place"/>
        <filter val="Path to Freedom"/>
        <filter val="Peardonville House"/>
        <filter val="Phoenix Centre"/>
        <filter val="Phoenix House"/>
        <filter val="Prairie House"/>
        <filter val="Rosedale"/>
        <filter val="Summary  (Treatment &amp; SR)"/>
        <filter val="Supportive Recovery"/>
        <filter val="Supportive Recovery Beds"/>
        <filter val="Total Clients (by Service Type)"/>
        <filter val="Totals"/>
        <filter val="Treatment Bed"/>
        <filter val="Treatment Beds"/>
        <filter val="Valley House"/>
        <filter val="Westminister House"/>
        <filter val="Withdrawal Management"/>
        <filter val="Withdrawal Management Beds"/>
      </filters>
    </filterColumn>
  </autoFilter>
  <mergeCells count="7">
    <mergeCell ref="A87:A90"/>
    <mergeCell ref="A82:A85"/>
    <mergeCell ref="A77:A80"/>
    <mergeCell ref="A1:H2"/>
    <mergeCell ref="A66:C66"/>
    <mergeCell ref="A67:A70"/>
    <mergeCell ref="A72:A75"/>
  </mergeCells>
  <conditionalFormatting sqref="A6:G64">
    <cfRule type="beginsWith" dxfId="4" priority="4" operator="beginsWith" text="*">
      <formula>LEFT(A6,LEN("*"))="*"</formula>
    </cfRule>
    <cfRule type="endsWith" dxfId="3" priority="5" operator="endsWith" text="*">
      <formula>RIGHT(A6,LEN("*"))="*"</formula>
    </cfRule>
  </conditionalFormatting>
  <conditionalFormatting sqref="B5:G20">
    <cfRule type="expression" dxfId="2" priority="1">
      <formula>AND(B5=0, B5&lt;&gt;"")</formula>
    </cfRule>
  </conditionalFormatting>
  <conditionalFormatting sqref="B22:G45">
    <cfRule type="expression" dxfId="1" priority="2">
      <formula>AND(B22=0, B22&lt;&gt;"")</formula>
    </cfRule>
  </conditionalFormatting>
  <conditionalFormatting sqref="B47:G64">
    <cfRule type="expression" dxfId="0" priority="3">
      <formula>AND(B47=0, B47&lt;&gt;"")</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N122"/>
  <sheetViews>
    <sheetView zoomScale="70" zoomScaleNormal="70" workbookViewId="0">
      <selection activeCell="A42" sqref="A42"/>
    </sheetView>
  </sheetViews>
  <sheetFormatPr defaultRowHeight="14.4"/>
  <cols>
    <col min="1" max="1" width="84.33203125" bestFit="1" customWidth="1"/>
    <col min="2" max="2" width="48.77734375" bestFit="1" customWidth="1"/>
    <col min="3" max="3" width="48.109375" bestFit="1" customWidth="1"/>
    <col min="4" max="4" width="49.21875" bestFit="1" customWidth="1"/>
    <col min="5" max="5" width="46.33203125" bestFit="1" customWidth="1"/>
    <col min="7" max="7" width="37.6640625" bestFit="1" customWidth="1"/>
    <col min="8" max="8" width="28.33203125" bestFit="1" customWidth="1"/>
    <col min="9" max="14" width="10.109375" bestFit="1" customWidth="1"/>
  </cols>
  <sheetData>
    <row r="1" spans="1:14" ht="28.8">
      <c r="A1" s="238" t="s">
        <v>119</v>
      </c>
      <c r="B1" s="239"/>
      <c r="C1" s="239"/>
      <c r="D1" s="239"/>
      <c r="E1" s="240"/>
      <c r="G1" s="111"/>
      <c r="H1" s="111"/>
      <c r="I1" s="112" t="str">
        <f t="shared" ref="I1:N1" si="0">IF(COUNTIF($H$3:$H$22, "*") = COUNTIF($A:$E, I2), "Normal", "VERIFICATION NEEDED")</f>
        <v>Normal</v>
      </c>
      <c r="J1" s="112" t="str">
        <f t="shared" si="0"/>
        <v>Normal</v>
      </c>
      <c r="K1" s="112" t="str">
        <f t="shared" si="0"/>
        <v>Normal</v>
      </c>
      <c r="L1" s="112" t="str">
        <f t="shared" si="0"/>
        <v>Normal</v>
      </c>
      <c r="M1" s="112" t="str">
        <f t="shared" si="0"/>
        <v>Normal</v>
      </c>
      <c r="N1" s="112" t="str">
        <f t="shared" si="0"/>
        <v>Normal</v>
      </c>
    </row>
    <row r="2" spans="1:14" ht="100.8">
      <c r="A2" s="60" t="s">
        <v>120</v>
      </c>
      <c r="B2" s="76" t="s">
        <v>121</v>
      </c>
      <c r="C2" s="77" t="s">
        <v>122</v>
      </c>
      <c r="D2" s="77" t="s">
        <v>123</v>
      </c>
      <c r="E2" s="75" t="s">
        <v>124</v>
      </c>
      <c r="G2" s="113" t="s">
        <v>308</v>
      </c>
      <c r="H2" s="113" t="s">
        <v>309</v>
      </c>
      <c r="I2" s="114" t="str">
        <f>A3</f>
        <v>Total # of unique clients served</v>
      </c>
      <c r="J2" s="114" t="str">
        <f>A5</f>
        <v>Total Bed Days</v>
      </c>
      <c r="K2" s="114" t="str">
        <f>A6</f>
        <v>Occupancy Rate (%)</v>
      </c>
      <c r="L2" s="114" t="str">
        <f>A15</f>
        <v>Median # of days between client referral and service initiation</v>
      </c>
      <c r="M2" s="114" t="str">
        <f>A16</f>
        <v>Median # of days between client referral and waitlist</v>
      </c>
      <c r="N2" s="114" t="str">
        <f>A17</f>
        <v>Median # of days between waitlist and service initiation</v>
      </c>
    </row>
    <row r="3" spans="1:14">
      <c r="A3" s="62" t="s">
        <v>125</v>
      </c>
      <c r="B3" s="1">
        <v>64</v>
      </c>
      <c r="C3" s="77"/>
      <c r="D3" s="77"/>
      <c r="E3" s="75"/>
      <c r="G3" s="111" t="str" cm="1">
        <f t="array" ref="G3:G6">TRANSPOSE(_xlfn.TEXTSPLIT(_xlfn.TEXTJOIN(", ", TRUE, IF((A1:A999="Indicator")+(A1:A999="Indicators"), INDEX(A1:A999, ROW(A1:A999)-1), "")), ", "))</f>
        <v>Kinghaven Treatment Centre (56 beds)</v>
      </c>
      <c r="H3" s="115" t="str">
        <f t="shared" ref="H3:H7" si="1">LEFT(G3, FIND(" (", G3) - 1)</f>
        <v>Kinghaven Treatment Centre</v>
      </c>
      <c r="I3" s="111" cm="1">
        <f t="array" ref="I3:I6">_xlfn._xlws.FILTER($B$1:$B$999, $A$1:$A$999=I2)</f>
        <v>64</v>
      </c>
      <c r="J3" s="111" cm="1">
        <f t="array" ref="J3:J6">_xlfn._xlws.FILTER($B$1:$B$999, $A$1:$A$999=J2)</f>
        <v>4294</v>
      </c>
      <c r="K3" s="111" cm="1">
        <f t="array" ref="K3:K6">_xlfn._xlws.FILTER($B$1:$B$999, $A$1:$A$999=K2)</f>
        <v>0.84299999999999997</v>
      </c>
      <c r="L3" s="111" cm="1">
        <f t="array" ref="L3:L6">_xlfn._xlws.FILTER($B$1:$B$999, $A$1:$A$999=L2)</f>
        <v>35</v>
      </c>
      <c r="M3" s="111" cm="1">
        <f t="array" ref="M3:M6">_xlfn._xlws.FILTER($B$1:$B$999, $A$1:$A$999=M2)</f>
        <v>2</v>
      </c>
      <c r="N3" s="111" cm="1">
        <f t="array" ref="N3:N6">_xlfn._xlws.FILTER($B$1:$B$999, $A$1:$A$999=N2)</f>
        <v>33</v>
      </c>
    </row>
    <row r="4" spans="1:14">
      <c r="A4" s="60" t="s">
        <v>126</v>
      </c>
      <c r="B4" s="1">
        <v>65</v>
      </c>
      <c r="E4" s="61"/>
      <c r="G4" s="111" t="str">
        <v>Peardonville House (34 beds)</v>
      </c>
      <c r="H4" s="111" t="str">
        <f t="shared" si="1"/>
        <v>Peardonville House</v>
      </c>
      <c r="I4" s="111">
        <v>30</v>
      </c>
      <c r="J4" s="111">
        <v>1758</v>
      </c>
      <c r="K4" s="111">
        <v>0.56799999999999995</v>
      </c>
      <c r="L4" s="111">
        <v>60</v>
      </c>
      <c r="M4" s="111">
        <v>1</v>
      </c>
      <c r="N4" s="111">
        <v>56</v>
      </c>
    </row>
    <row r="5" spans="1:14">
      <c r="A5" s="62" t="s">
        <v>127</v>
      </c>
      <c r="B5">
        <v>4294</v>
      </c>
      <c r="E5" s="61"/>
      <c r="G5" s="111" t="str">
        <v>Rosedale (8 beds)</v>
      </c>
      <c r="H5" s="111" t="str">
        <f t="shared" si="1"/>
        <v>Rosedale</v>
      </c>
      <c r="I5" s="111">
        <v>8</v>
      </c>
      <c r="J5" s="111">
        <v>432</v>
      </c>
      <c r="K5" s="111">
        <v>0.59299999999999997</v>
      </c>
      <c r="L5" s="111">
        <v>45</v>
      </c>
      <c r="M5" s="111">
        <v>1</v>
      </c>
      <c r="N5" s="111">
        <v>39.5</v>
      </c>
    </row>
    <row r="6" spans="1:14">
      <c r="A6" s="62" t="s">
        <v>128</v>
      </c>
      <c r="B6" s="97">
        <v>0.84299999999999997</v>
      </c>
      <c r="E6" s="61"/>
      <c r="G6" s="111" t="str">
        <v>Mapleridge Treatment (52 beds)</v>
      </c>
      <c r="H6" s="111" t="str">
        <f t="shared" si="1"/>
        <v>Mapleridge Treatment</v>
      </c>
      <c r="I6" s="111">
        <v>77</v>
      </c>
      <c r="J6" s="111">
        <v>3194</v>
      </c>
      <c r="K6" s="111">
        <v>0.67500000000000004</v>
      </c>
      <c r="L6" s="111">
        <v>51</v>
      </c>
      <c r="M6" s="111">
        <v>1</v>
      </c>
      <c r="N6" s="111">
        <v>46</v>
      </c>
    </row>
    <row r="7" spans="1:14" ht="15.6">
      <c r="A7" s="63" t="s">
        <v>129</v>
      </c>
      <c r="B7" s="98">
        <v>0</v>
      </c>
      <c r="E7" s="61"/>
      <c r="G7" s="111"/>
      <c r="H7" s="111" t="e">
        <f t="shared" si="1"/>
        <v>#VALUE!</v>
      </c>
      <c r="I7" s="111"/>
      <c r="J7" s="111"/>
      <c r="K7" s="111"/>
      <c r="L7" s="111"/>
      <c r="M7" s="111"/>
      <c r="N7" s="111"/>
    </row>
    <row r="8" spans="1:14" ht="15.6">
      <c r="A8" s="63" t="s">
        <v>130</v>
      </c>
      <c r="B8" s="98">
        <v>1</v>
      </c>
      <c r="E8" s="61"/>
      <c r="G8" s="111"/>
      <c r="H8" s="111" t="e">
        <f>LEFT(G8, FIND(" (", G8) - 1)</f>
        <v>#VALUE!</v>
      </c>
      <c r="I8" s="111"/>
      <c r="J8" s="111"/>
      <c r="K8" s="111"/>
      <c r="L8" s="111"/>
      <c r="M8" s="111"/>
      <c r="N8" s="111"/>
    </row>
    <row r="9" spans="1:14" ht="15.6">
      <c r="A9" s="63" t="s">
        <v>131</v>
      </c>
      <c r="B9" s="98">
        <v>0</v>
      </c>
      <c r="E9" s="61"/>
      <c r="G9" s="111"/>
      <c r="H9" s="111" t="e">
        <f t="shared" ref="H9:H28" si="2">LEFT(G9, FIND(" (", G9) - 1)</f>
        <v>#VALUE!</v>
      </c>
      <c r="I9" s="111"/>
      <c r="J9" s="111"/>
      <c r="K9" s="111"/>
      <c r="L9" s="111"/>
      <c r="M9" s="111"/>
      <c r="N9" s="111"/>
    </row>
    <row r="10" spans="1:14" ht="15.6">
      <c r="A10" s="63" t="s">
        <v>132</v>
      </c>
      <c r="E10" s="61"/>
      <c r="G10" s="111"/>
      <c r="H10" s="111" t="e">
        <f t="shared" si="2"/>
        <v>#VALUE!</v>
      </c>
      <c r="I10" s="111"/>
      <c r="J10" s="111"/>
      <c r="K10" s="111"/>
      <c r="L10" s="111"/>
      <c r="M10" s="111"/>
      <c r="N10" s="111"/>
    </row>
    <row r="11" spans="1:14" ht="15.6">
      <c r="A11" s="63" t="s">
        <v>133</v>
      </c>
      <c r="E11" s="61"/>
      <c r="G11" s="111"/>
      <c r="H11" s="111" t="e">
        <f t="shared" si="2"/>
        <v>#VALUE!</v>
      </c>
      <c r="I11" s="111"/>
      <c r="J11" s="111"/>
      <c r="K11" s="111"/>
      <c r="L11" s="111"/>
      <c r="M11" s="111"/>
      <c r="N11" s="111"/>
    </row>
    <row r="12" spans="1:14" ht="15.6">
      <c r="A12" s="63" t="s">
        <v>134</v>
      </c>
      <c r="E12" s="61"/>
      <c r="G12" s="111"/>
      <c r="H12" s="111" t="e">
        <f t="shared" si="2"/>
        <v>#VALUE!</v>
      </c>
      <c r="I12" s="111"/>
      <c r="J12" s="111"/>
      <c r="K12" s="111"/>
      <c r="L12" s="111"/>
      <c r="M12" s="111"/>
      <c r="N12" s="111"/>
    </row>
    <row r="13" spans="1:14" ht="15.6">
      <c r="A13" s="63" t="s">
        <v>135</v>
      </c>
      <c r="E13" s="61"/>
      <c r="G13" s="111"/>
      <c r="H13" s="111" t="e">
        <f t="shared" si="2"/>
        <v>#VALUE!</v>
      </c>
      <c r="I13" s="111"/>
      <c r="J13" s="111"/>
      <c r="K13" s="111"/>
      <c r="L13" s="111"/>
      <c r="M13" s="111"/>
      <c r="N13" s="111"/>
    </row>
    <row r="14" spans="1:14" ht="15.6">
      <c r="A14" s="63" t="s">
        <v>136</v>
      </c>
      <c r="E14" s="61"/>
      <c r="G14" s="111"/>
      <c r="H14" s="111" t="e">
        <f t="shared" si="2"/>
        <v>#VALUE!</v>
      </c>
      <c r="I14" s="111"/>
      <c r="J14" s="111"/>
      <c r="K14" s="111"/>
      <c r="L14" s="111"/>
      <c r="M14" s="111"/>
      <c r="N14" s="111"/>
    </row>
    <row r="15" spans="1:14">
      <c r="A15" s="62" t="s">
        <v>137</v>
      </c>
      <c r="B15">
        <v>35</v>
      </c>
      <c r="E15" s="61"/>
      <c r="G15" s="111"/>
      <c r="H15" s="111" t="e">
        <f t="shared" si="2"/>
        <v>#VALUE!</v>
      </c>
      <c r="I15" s="111"/>
      <c r="J15" s="111"/>
      <c r="K15" s="111"/>
      <c r="L15" s="111"/>
      <c r="M15" s="111"/>
      <c r="N15" s="111"/>
    </row>
    <row r="16" spans="1:14">
      <c r="A16" s="62" t="s">
        <v>55</v>
      </c>
      <c r="B16">
        <v>2</v>
      </c>
      <c r="E16" s="61"/>
      <c r="G16" s="111"/>
      <c r="H16" s="111" t="e">
        <f t="shared" si="2"/>
        <v>#VALUE!</v>
      </c>
      <c r="I16" s="111"/>
      <c r="J16" s="111"/>
      <c r="K16" s="111"/>
      <c r="L16" s="111"/>
      <c r="M16" s="111"/>
      <c r="N16" s="111"/>
    </row>
    <row r="17" spans="1:14">
      <c r="A17" s="62" t="s">
        <v>138</v>
      </c>
      <c r="B17">
        <v>33</v>
      </c>
      <c r="E17" s="61"/>
      <c r="G17" s="111"/>
      <c r="H17" s="111" t="e">
        <f t="shared" si="2"/>
        <v>#VALUE!</v>
      </c>
      <c r="I17" s="111"/>
      <c r="J17" s="111"/>
      <c r="K17" s="111"/>
      <c r="L17" s="111"/>
      <c r="M17" s="111"/>
      <c r="N17" s="111"/>
    </row>
    <row r="18" spans="1:14" ht="31.2">
      <c r="A18" s="64" t="s">
        <v>139</v>
      </c>
      <c r="B18" s="1"/>
      <c r="C18" s="1"/>
      <c r="D18" s="1"/>
      <c r="E18" s="65"/>
      <c r="G18" s="111"/>
      <c r="H18" s="111" t="e">
        <f t="shared" si="2"/>
        <v>#VALUE!</v>
      </c>
      <c r="I18" s="111"/>
      <c r="J18" s="111"/>
      <c r="K18" s="111"/>
      <c r="L18" s="111"/>
      <c r="M18" s="111"/>
      <c r="N18" s="111"/>
    </row>
    <row r="19" spans="1:14" ht="15.6">
      <c r="A19" s="95" t="s">
        <v>140</v>
      </c>
      <c r="E19" s="61"/>
      <c r="G19" s="111"/>
      <c r="H19" s="111" t="e">
        <f t="shared" si="2"/>
        <v>#VALUE!</v>
      </c>
      <c r="I19" s="111"/>
      <c r="J19" s="111"/>
      <c r="K19" s="111"/>
      <c r="L19" s="111"/>
      <c r="M19" s="111"/>
      <c r="N19" s="111"/>
    </row>
    <row r="20" spans="1:14" ht="15.6">
      <c r="A20" s="64" t="s">
        <v>141</v>
      </c>
      <c r="E20" s="61"/>
      <c r="G20" s="111"/>
      <c r="H20" s="111" t="e">
        <f t="shared" si="2"/>
        <v>#VALUE!</v>
      </c>
      <c r="I20" s="111"/>
      <c r="J20" s="111"/>
      <c r="K20" s="111"/>
      <c r="L20" s="111"/>
      <c r="M20" s="111"/>
      <c r="N20" s="111"/>
    </row>
    <row r="21" spans="1:14" ht="31.2">
      <c r="A21" s="64" t="s">
        <v>142</v>
      </c>
      <c r="E21" s="61"/>
      <c r="G21" s="111"/>
      <c r="H21" s="111" t="e">
        <f t="shared" si="2"/>
        <v>#VALUE!</v>
      </c>
      <c r="I21" s="111"/>
      <c r="J21" s="111"/>
      <c r="K21" s="111"/>
      <c r="L21" s="111"/>
      <c r="M21" s="111"/>
      <c r="N21" s="111"/>
    </row>
    <row r="22" spans="1:14" ht="43.2">
      <c r="A22" s="73" t="s">
        <v>143</v>
      </c>
      <c r="B22" s="96" t="s">
        <v>299</v>
      </c>
      <c r="C22" s="72"/>
      <c r="D22" s="72"/>
      <c r="E22" s="6"/>
      <c r="G22" s="111"/>
      <c r="H22" s="111" t="e">
        <f t="shared" si="2"/>
        <v>#VALUE!</v>
      </c>
      <c r="I22" s="111"/>
      <c r="J22" s="111"/>
      <c r="K22" s="111"/>
      <c r="L22" s="111"/>
      <c r="M22" s="111"/>
      <c r="N22" s="111"/>
    </row>
    <row r="23" spans="1:14" ht="43.2">
      <c r="A23" s="60" t="s">
        <v>144</v>
      </c>
      <c r="E23" s="61"/>
      <c r="G23" s="111"/>
      <c r="H23" s="111" t="e">
        <f t="shared" si="2"/>
        <v>#VALUE!</v>
      </c>
      <c r="I23" s="111"/>
      <c r="J23" s="111"/>
      <c r="K23" s="111"/>
      <c r="L23" s="111"/>
      <c r="M23" s="111"/>
      <c r="N23" s="111"/>
    </row>
    <row r="24" spans="1:14" ht="28.8">
      <c r="A24" s="60" t="s">
        <v>145</v>
      </c>
      <c r="E24" s="61"/>
      <c r="G24" s="111"/>
      <c r="H24" s="111" t="e">
        <f t="shared" si="2"/>
        <v>#VALUE!</v>
      </c>
      <c r="I24" s="111"/>
      <c r="J24" s="111"/>
      <c r="K24" s="111"/>
      <c r="L24" s="111"/>
      <c r="M24" s="111"/>
      <c r="N24" s="111"/>
    </row>
    <row r="25" spans="1:14" ht="43.2">
      <c r="A25" s="60" t="s">
        <v>146</v>
      </c>
      <c r="E25" s="61"/>
      <c r="G25" s="111"/>
      <c r="H25" s="111" t="e">
        <f t="shared" si="2"/>
        <v>#VALUE!</v>
      </c>
      <c r="I25" s="111"/>
      <c r="J25" s="111"/>
      <c r="K25" s="111"/>
      <c r="L25" s="111"/>
      <c r="M25" s="111"/>
      <c r="N25" s="111"/>
    </row>
    <row r="26" spans="1:14">
      <c r="A26" s="60" t="s">
        <v>147</v>
      </c>
      <c r="E26" s="61"/>
      <c r="G26" s="111"/>
      <c r="H26" s="111" t="e">
        <f t="shared" si="2"/>
        <v>#VALUE!</v>
      </c>
      <c r="I26" s="111"/>
      <c r="J26" s="111"/>
      <c r="K26" s="111"/>
      <c r="L26" s="111"/>
      <c r="M26" s="111"/>
      <c r="N26" s="111"/>
    </row>
    <row r="27" spans="1:14" ht="29.4" thickBot="1">
      <c r="A27" s="68" t="s">
        <v>148</v>
      </c>
      <c r="B27" s="110" t="s">
        <v>300</v>
      </c>
      <c r="C27" s="66"/>
      <c r="D27" s="66"/>
      <c r="E27" s="67"/>
      <c r="G27" s="111"/>
      <c r="H27" s="111" t="e">
        <f t="shared" si="2"/>
        <v>#VALUE!</v>
      </c>
      <c r="I27" s="111"/>
      <c r="J27" s="111"/>
      <c r="K27" s="111"/>
      <c r="L27" s="111"/>
      <c r="M27" s="111"/>
      <c r="N27" s="111"/>
    </row>
    <row r="28" spans="1:14" ht="15" thickBot="1">
      <c r="A28" s="69"/>
      <c r="B28" s="70"/>
      <c r="C28" s="70"/>
      <c r="D28" s="70"/>
      <c r="E28" s="71"/>
      <c r="G28" s="111"/>
      <c r="H28" s="111" t="e">
        <f t="shared" si="2"/>
        <v>#VALUE!</v>
      </c>
      <c r="I28" s="111"/>
      <c r="J28" s="111"/>
      <c r="K28" s="111"/>
      <c r="L28" s="111"/>
      <c r="M28" s="111"/>
      <c r="N28" s="111"/>
    </row>
    <row r="29" spans="1:14" ht="28.8">
      <c r="A29" s="241" t="s">
        <v>307</v>
      </c>
      <c r="B29" s="242"/>
      <c r="C29" s="242"/>
      <c r="D29" s="242"/>
      <c r="E29" s="243"/>
    </row>
    <row r="30" spans="1:14">
      <c r="A30" s="60" t="s">
        <v>120</v>
      </c>
      <c r="B30" s="1" t="s">
        <v>149</v>
      </c>
      <c r="C30" t="s">
        <v>150</v>
      </c>
      <c r="D30" t="s">
        <v>151</v>
      </c>
      <c r="E30" s="61" t="s">
        <v>152</v>
      </c>
    </row>
    <row r="31" spans="1:14">
      <c r="A31" s="62" t="s">
        <v>125</v>
      </c>
      <c r="B31" s="1">
        <v>30</v>
      </c>
      <c r="E31" s="61"/>
    </row>
    <row r="32" spans="1:14">
      <c r="A32" s="60" t="s">
        <v>126</v>
      </c>
      <c r="B32">
        <v>30</v>
      </c>
      <c r="E32" s="61"/>
    </row>
    <row r="33" spans="1:5">
      <c r="A33" s="62" t="s">
        <v>127</v>
      </c>
      <c r="B33">
        <v>1758</v>
      </c>
      <c r="E33" s="61"/>
    </row>
    <row r="34" spans="1:5">
      <c r="A34" s="62" t="s">
        <v>128</v>
      </c>
      <c r="B34" s="97">
        <v>0.56799999999999995</v>
      </c>
      <c r="E34" s="61"/>
    </row>
    <row r="35" spans="1:5" ht="15.6">
      <c r="A35" s="63" t="s">
        <v>129</v>
      </c>
      <c r="B35" s="97">
        <f>28/30</f>
        <v>0.93333333333333335</v>
      </c>
      <c r="E35" s="61"/>
    </row>
    <row r="36" spans="1:5" ht="15.6">
      <c r="A36" s="63" t="s">
        <v>130</v>
      </c>
      <c r="B36" s="97">
        <v>0</v>
      </c>
      <c r="E36" s="61"/>
    </row>
    <row r="37" spans="1:5" ht="15.6">
      <c r="A37" s="63" t="s">
        <v>131</v>
      </c>
      <c r="B37" s="97">
        <f>2/30</f>
        <v>6.6666666666666666E-2</v>
      </c>
      <c r="E37" s="61"/>
    </row>
    <row r="38" spans="1:5" ht="15.6">
      <c r="A38" s="63" t="s">
        <v>132</v>
      </c>
      <c r="E38" s="61"/>
    </row>
    <row r="39" spans="1:5" ht="15.6">
      <c r="A39" s="63" t="s">
        <v>133</v>
      </c>
      <c r="E39" s="61"/>
    </row>
    <row r="40" spans="1:5" ht="15.6">
      <c r="A40" s="63" t="s">
        <v>134</v>
      </c>
      <c r="E40" s="61"/>
    </row>
    <row r="41" spans="1:5" ht="15.6">
      <c r="A41" s="63" t="s">
        <v>135</v>
      </c>
      <c r="E41" s="61"/>
    </row>
    <row r="42" spans="1:5" ht="15.6">
      <c r="A42" s="63" t="s">
        <v>136</v>
      </c>
      <c r="E42" s="61"/>
    </row>
    <row r="43" spans="1:5">
      <c r="A43" s="62" t="s">
        <v>137</v>
      </c>
      <c r="B43">
        <v>60</v>
      </c>
      <c r="E43" s="61"/>
    </row>
    <row r="44" spans="1:5">
      <c r="A44" s="62" t="s">
        <v>55</v>
      </c>
      <c r="B44">
        <v>1</v>
      </c>
      <c r="E44" s="61"/>
    </row>
    <row r="45" spans="1:5">
      <c r="A45" s="62" t="s">
        <v>138</v>
      </c>
      <c r="B45">
        <v>56</v>
      </c>
      <c r="E45" s="61"/>
    </row>
    <row r="46" spans="1:5" ht="31.2">
      <c r="A46" s="64" t="s">
        <v>139</v>
      </c>
      <c r="E46" s="61"/>
    </row>
    <row r="47" spans="1:5" ht="15.6">
      <c r="A47" s="95" t="s">
        <v>140</v>
      </c>
      <c r="E47" s="61"/>
    </row>
    <row r="48" spans="1:5" ht="15.6">
      <c r="A48" s="64" t="s">
        <v>141</v>
      </c>
      <c r="E48" s="61"/>
    </row>
    <row r="49" spans="1:5" ht="31.2">
      <c r="A49" s="64" t="s">
        <v>142</v>
      </c>
      <c r="E49" s="61"/>
    </row>
    <row r="50" spans="1:5" ht="28.8">
      <c r="A50" s="73" t="s">
        <v>143</v>
      </c>
      <c r="B50" s="72"/>
      <c r="C50" s="72"/>
      <c r="D50" s="72"/>
      <c r="E50" s="6"/>
    </row>
    <row r="51" spans="1:5" ht="43.2">
      <c r="A51" s="60" t="s">
        <v>144</v>
      </c>
      <c r="E51" s="61"/>
    </row>
    <row r="52" spans="1:5">
      <c r="A52" s="60" t="s">
        <v>153</v>
      </c>
      <c r="E52" s="61"/>
    </row>
    <row r="53" spans="1:5">
      <c r="A53" s="60" t="s">
        <v>148</v>
      </c>
      <c r="E53" s="61"/>
    </row>
    <row r="54" spans="1:5" ht="28.8">
      <c r="A54" s="60" t="s">
        <v>145</v>
      </c>
      <c r="E54" s="61"/>
    </row>
    <row r="55" spans="1:5" ht="43.8" thickBot="1">
      <c r="A55" s="68" t="s">
        <v>146</v>
      </c>
      <c r="B55" s="66"/>
      <c r="C55" s="66"/>
      <c r="D55" s="66"/>
      <c r="E55" s="67"/>
    </row>
    <row r="56" spans="1:5" ht="15" thickBot="1">
      <c r="A56" s="69"/>
      <c r="B56" s="70"/>
      <c r="C56" s="70"/>
      <c r="D56" s="70"/>
      <c r="E56" s="71"/>
    </row>
    <row r="57" spans="1:5" ht="28.8">
      <c r="A57" s="244" t="s">
        <v>154</v>
      </c>
      <c r="B57" s="245"/>
      <c r="C57" s="245"/>
      <c r="D57" s="245"/>
      <c r="E57" s="246"/>
    </row>
    <row r="58" spans="1:5">
      <c r="A58" s="62" t="s">
        <v>120</v>
      </c>
      <c r="B58" s="1" t="s">
        <v>149</v>
      </c>
      <c r="C58" t="s">
        <v>150</v>
      </c>
      <c r="D58" t="s">
        <v>151</v>
      </c>
      <c r="E58" s="61" t="s">
        <v>152</v>
      </c>
    </row>
    <row r="59" spans="1:5">
      <c r="A59" s="62" t="s">
        <v>125</v>
      </c>
      <c r="B59" s="1">
        <v>8</v>
      </c>
      <c r="E59" s="61"/>
    </row>
    <row r="60" spans="1:5">
      <c r="A60" s="60" t="s">
        <v>126</v>
      </c>
      <c r="B60">
        <v>8</v>
      </c>
      <c r="E60" s="61"/>
    </row>
    <row r="61" spans="1:5">
      <c r="A61" s="62" t="s">
        <v>127</v>
      </c>
      <c r="B61">
        <v>432</v>
      </c>
      <c r="E61" s="61"/>
    </row>
    <row r="62" spans="1:5">
      <c r="A62" s="62" t="s">
        <v>128</v>
      </c>
      <c r="B62" s="97">
        <v>0.59299999999999997</v>
      </c>
      <c r="E62" s="61"/>
    </row>
    <row r="63" spans="1:5" ht="15.6">
      <c r="A63" s="63" t="s">
        <v>129</v>
      </c>
      <c r="B63" s="98">
        <v>1</v>
      </c>
      <c r="E63" s="61"/>
    </row>
    <row r="64" spans="1:5" ht="15.6">
      <c r="A64" s="63" t="s">
        <v>130</v>
      </c>
      <c r="B64" s="98">
        <v>0</v>
      </c>
      <c r="E64" s="61"/>
    </row>
    <row r="65" spans="1:5" ht="15.6">
      <c r="A65" s="63" t="s">
        <v>131</v>
      </c>
      <c r="B65" s="98">
        <v>0</v>
      </c>
      <c r="E65" s="61"/>
    </row>
    <row r="66" spans="1:5" ht="15.6">
      <c r="A66" s="63" t="s">
        <v>132</v>
      </c>
      <c r="E66" s="61"/>
    </row>
    <row r="67" spans="1:5" ht="15.6">
      <c r="A67" s="63" t="s">
        <v>133</v>
      </c>
      <c r="E67" s="61"/>
    </row>
    <row r="68" spans="1:5" ht="15.6">
      <c r="A68" s="63" t="s">
        <v>134</v>
      </c>
      <c r="E68" s="61"/>
    </row>
    <row r="69" spans="1:5" ht="15.6">
      <c r="A69" s="63" t="s">
        <v>135</v>
      </c>
      <c r="E69" s="61"/>
    </row>
    <row r="70" spans="1:5" ht="15.6">
      <c r="A70" s="63" t="s">
        <v>136</v>
      </c>
      <c r="E70" s="61"/>
    </row>
    <row r="71" spans="1:5">
      <c r="A71" s="62" t="s">
        <v>137</v>
      </c>
      <c r="B71">
        <v>45</v>
      </c>
      <c r="E71" s="61"/>
    </row>
    <row r="72" spans="1:5">
      <c r="A72" s="62" t="s">
        <v>55</v>
      </c>
      <c r="B72">
        <v>1</v>
      </c>
      <c r="E72" s="61"/>
    </row>
    <row r="73" spans="1:5">
      <c r="A73" s="62" t="s">
        <v>138</v>
      </c>
      <c r="B73">
        <v>39.5</v>
      </c>
      <c r="E73" s="61"/>
    </row>
    <row r="74" spans="1:5" ht="31.2">
      <c r="A74" s="64" t="s">
        <v>139</v>
      </c>
      <c r="E74" s="61"/>
    </row>
    <row r="75" spans="1:5" ht="15.6">
      <c r="A75" s="95" t="s">
        <v>140</v>
      </c>
      <c r="E75" s="61"/>
    </row>
    <row r="76" spans="1:5" ht="15.6">
      <c r="A76" s="64" t="s">
        <v>141</v>
      </c>
      <c r="E76" s="61"/>
    </row>
    <row r="77" spans="1:5" ht="31.2">
      <c r="A77" s="64" t="s">
        <v>142</v>
      </c>
      <c r="E77" s="61"/>
    </row>
    <row r="78" spans="1:5">
      <c r="A78" s="62" t="s">
        <v>155</v>
      </c>
      <c r="E78" s="61"/>
    </row>
    <row r="79" spans="1:5" ht="57.6">
      <c r="A79" s="60" t="s">
        <v>156</v>
      </c>
      <c r="E79" s="61"/>
    </row>
    <row r="80" spans="1:5" ht="43.2">
      <c r="A80" s="60" t="s">
        <v>157</v>
      </c>
      <c r="E80" s="61"/>
    </row>
    <row r="81" spans="1:5" ht="28.8">
      <c r="A81" s="60" t="s">
        <v>158</v>
      </c>
      <c r="E81" s="61"/>
    </row>
    <row r="82" spans="1:5" ht="28.8">
      <c r="A82" s="60" t="s">
        <v>159</v>
      </c>
      <c r="E82" s="61"/>
    </row>
    <row r="83" spans="1:5">
      <c r="A83" s="62" t="s">
        <v>160</v>
      </c>
      <c r="E83" s="61"/>
    </row>
    <row r="84" spans="1:5" ht="28.8">
      <c r="A84" s="73" t="s">
        <v>143</v>
      </c>
      <c r="B84" s="72"/>
      <c r="C84" s="72"/>
      <c r="D84" s="72"/>
      <c r="E84" s="6"/>
    </row>
    <row r="85" spans="1:5">
      <c r="A85" s="60" t="s">
        <v>153</v>
      </c>
      <c r="E85" s="61"/>
    </row>
    <row r="86" spans="1:5">
      <c r="A86" s="60" t="s">
        <v>148</v>
      </c>
      <c r="E86" s="61"/>
    </row>
    <row r="87" spans="1:5" ht="43.2">
      <c r="A87" s="60" t="s">
        <v>144</v>
      </c>
      <c r="E87" s="61"/>
    </row>
    <row r="88" spans="1:5" ht="29.4" thickBot="1">
      <c r="A88" s="68" t="s">
        <v>145</v>
      </c>
      <c r="B88" s="66"/>
      <c r="C88" s="66"/>
      <c r="D88" s="66"/>
      <c r="E88" s="67"/>
    </row>
    <row r="89" spans="1:5" ht="15" thickBot="1">
      <c r="A89" s="69"/>
      <c r="B89" s="70"/>
      <c r="C89" s="70"/>
      <c r="D89" s="70"/>
      <c r="E89" s="71"/>
    </row>
    <row r="90" spans="1:5" ht="28.8">
      <c r="A90" s="244" t="s">
        <v>161</v>
      </c>
      <c r="B90" s="245"/>
      <c r="C90" s="245"/>
      <c r="D90" s="245"/>
      <c r="E90" s="246"/>
    </row>
    <row r="91" spans="1:5">
      <c r="A91" s="60" t="s">
        <v>120</v>
      </c>
      <c r="B91" s="1" t="s">
        <v>149</v>
      </c>
      <c r="C91" t="s">
        <v>150</v>
      </c>
      <c r="D91" t="s">
        <v>151</v>
      </c>
      <c r="E91" s="61" t="s">
        <v>152</v>
      </c>
    </row>
    <row r="92" spans="1:5">
      <c r="A92" s="62" t="s">
        <v>125</v>
      </c>
      <c r="B92" s="1">
        <v>77</v>
      </c>
      <c r="E92" s="61"/>
    </row>
    <row r="93" spans="1:5">
      <c r="A93" s="60" t="s">
        <v>126</v>
      </c>
      <c r="B93">
        <v>77</v>
      </c>
      <c r="E93" s="61"/>
    </row>
    <row r="94" spans="1:5">
      <c r="A94" s="62" t="s">
        <v>127</v>
      </c>
      <c r="B94">
        <v>3194</v>
      </c>
      <c r="E94" s="61"/>
    </row>
    <row r="95" spans="1:5">
      <c r="A95" s="62" t="s">
        <v>128</v>
      </c>
      <c r="B95" s="97">
        <v>0.67500000000000004</v>
      </c>
      <c r="E95" s="61"/>
    </row>
    <row r="96" spans="1:5" ht="15.6">
      <c r="A96" s="63" t="s">
        <v>129</v>
      </c>
      <c r="B96" s="98">
        <v>0</v>
      </c>
      <c r="E96" s="61"/>
    </row>
    <row r="97" spans="1:5" ht="15.6">
      <c r="A97" s="63" t="s">
        <v>130</v>
      </c>
      <c r="B97" s="98">
        <v>1</v>
      </c>
      <c r="E97" s="61"/>
    </row>
    <row r="98" spans="1:5" ht="15.6">
      <c r="A98" s="63" t="s">
        <v>131</v>
      </c>
      <c r="B98" s="98">
        <v>0</v>
      </c>
      <c r="E98" s="61"/>
    </row>
    <row r="99" spans="1:5" ht="15.6">
      <c r="A99" s="63" t="s">
        <v>132</v>
      </c>
      <c r="E99" s="61"/>
    </row>
    <row r="100" spans="1:5" ht="15.6">
      <c r="A100" s="63" t="s">
        <v>133</v>
      </c>
      <c r="E100" s="61"/>
    </row>
    <row r="101" spans="1:5" ht="15.6">
      <c r="A101" s="63" t="s">
        <v>134</v>
      </c>
      <c r="E101" s="61"/>
    </row>
    <row r="102" spans="1:5" ht="15.6">
      <c r="A102" s="63" t="s">
        <v>135</v>
      </c>
      <c r="E102" s="61"/>
    </row>
    <row r="103" spans="1:5" ht="15.6">
      <c r="A103" s="63" t="s">
        <v>136</v>
      </c>
      <c r="E103" s="61"/>
    </row>
    <row r="104" spans="1:5">
      <c r="A104" s="62" t="s">
        <v>137</v>
      </c>
      <c r="B104">
        <v>51</v>
      </c>
      <c r="E104" s="61"/>
    </row>
    <row r="105" spans="1:5">
      <c r="A105" s="62" t="s">
        <v>55</v>
      </c>
      <c r="B105">
        <v>1</v>
      </c>
      <c r="E105" s="61"/>
    </row>
    <row r="106" spans="1:5">
      <c r="A106" s="62" t="s">
        <v>138</v>
      </c>
      <c r="B106">
        <v>46</v>
      </c>
      <c r="E106" s="61"/>
    </row>
    <row r="107" spans="1:5" ht="31.2">
      <c r="A107" s="64" t="s">
        <v>139</v>
      </c>
      <c r="E107" s="61"/>
    </row>
    <row r="108" spans="1:5" ht="15.6">
      <c r="A108" s="95" t="s">
        <v>140</v>
      </c>
      <c r="E108" s="61"/>
    </row>
    <row r="109" spans="1:5" ht="15.6">
      <c r="A109" s="64" t="s">
        <v>141</v>
      </c>
      <c r="E109" s="61"/>
    </row>
    <row r="110" spans="1:5" ht="31.2">
      <c r="A110" s="64" t="s">
        <v>142</v>
      </c>
      <c r="E110" s="61"/>
    </row>
    <row r="111" spans="1:5">
      <c r="A111" s="62" t="s">
        <v>155</v>
      </c>
      <c r="E111" s="61"/>
    </row>
    <row r="112" spans="1:5" ht="57.6">
      <c r="A112" s="60" t="s">
        <v>156</v>
      </c>
      <c r="E112" s="61"/>
    </row>
    <row r="113" spans="1:5" ht="43.2">
      <c r="A113" s="60" t="s">
        <v>157</v>
      </c>
      <c r="E113" s="61"/>
    </row>
    <row r="114" spans="1:5" ht="28.8">
      <c r="A114" s="60" t="s">
        <v>158</v>
      </c>
      <c r="E114" s="61"/>
    </row>
    <row r="115" spans="1:5" ht="28.8">
      <c r="A115" s="60" t="s">
        <v>159</v>
      </c>
      <c r="E115" s="61"/>
    </row>
    <row r="116" spans="1:5">
      <c r="A116" s="62" t="s">
        <v>160</v>
      </c>
      <c r="E116" s="61"/>
    </row>
    <row r="117" spans="1:5" ht="28.8">
      <c r="A117" s="73" t="s">
        <v>143</v>
      </c>
      <c r="B117" s="72"/>
      <c r="C117" s="72"/>
      <c r="D117" s="72"/>
      <c r="E117" s="6"/>
    </row>
    <row r="118" spans="1:5">
      <c r="A118" s="60" t="s">
        <v>153</v>
      </c>
      <c r="E118" s="61"/>
    </row>
    <row r="119" spans="1:5">
      <c r="A119" s="60" t="s">
        <v>148</v>
      </c>
      <c r="E119" s="61"/>
    </row>
    <row r="120" spans="1:5" ht="43.2">
      <c r="A120" s="60" t="s">
        <v>144</v>
      </c>
      <c r="E120" s="61"/>
    </row>
    <row r="121" spans="1:5" ht="43.2">
      <c r="A121" s="60" t="s">
        <v>162</v>
      </c>
      <c r="E121" s="61"/>
    </row>
    <row r="122" spans="1:5" ht="29.4" customHeight="1" thickBot="1">
      <c r="A122" s="68" t="s">
        <v>145</v>
      </c>
      <c r="B122" s="66"/>
      <c r="C122" s="66"/>
      <c r="D122" s="66"/>
      <c r="E122" s="67"/>
    </row>
  </sheetData>
  <mergeCells count="4">
    <mergeCell ref="A1:E1"/>
    <mergeCell ref="A29:E29"/>
    <mergeCell ref="A90:E90"/>
    <mergeCell ref="A57:E57"/>
  </mergeCells>
  <phoneticPr fontId="7" type="noConversion"/>
  <pageMargins left="0.7" right="0.7" top="0.75" bottom="0.75" header="0.3" footer="0.3"/>
  <pageSetup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N440"/>
  <sheetViews>
    <sheetView topLeftCell="A49" zoomScale="90" zoomScaleNormal="90" workbookViewId="0">
      <selection activeCell="I2" sqref="I2"/>
    </sheetView>
  </sheetViews>
  <sheetFormatPr defaultColWidth="29.44140625" defaultRowHeight="14.4"/>
  <cols>
    <col min="1" max="1" width="71.33203125" customWidth="1"/>
    <col min="2" max="2" width="36.109375" customWidth="1"/>
    <col min="3" max="3" width="36" customWidth="1"/>
    <col min="4" max="4" width="39.33203125" customWidth="1"/>
    <col min="5" max="5" width="39.6640625" customWidth="1"/>
  </cols>
  <sheetData>
    <row r="1" spans="1:14" ht="28.8">
      <c r="A1" s="241" t="s">
        <v>163</v>
      </c>
      <c r="B1" s="242"/>
      <c r="C1" s="242"/>
      <c r="D1" s="242"/>
      <c r="E1" s="243"/>
      <c r="G1" s="111"/>
      <c r="H1" s="111"/>
      <c r="I1" s="112" t="str">
        <f t="shared" ref="I1:N1" si="0">IF(COUNTIF($H$3:$H$22, "*") = COUNTIF($A:$E, I2), "Normal", "VERIFICATION NEEDED")</f>
        <v>Normal</v>
      </c>
      <c r="J1" s="112" t="str">
        <f t="shared" si="0"/>
        <v>Normal</v>
      </c>
      <c r="K1" s="112" t="str">
        <f t="shared" si="0"/>
        <v>Normal</v>
      </c>
      <c r="L1" s="112" t="str">
        <f t="shared" si="0"/>
        <v>Normal</v>
      </c>
      <c r="M1" s="112" t="str">
        <f t="shared" si="0"/>
        <v>Normal</v>
      </c>
      <c r="N1" s="112" t="str">
        <f t="shared" si="0"/>
        <v>Normal</v>
      </c>
    </row>
    <row r="2" spans="1:14" ht="28.8">
      <c r="A2" s="60" t="s">
        <v>164</v>
      </c>
      <c r="B2" s="1" t="s">
        <v>149</v>
      </c>
      <c r="C2" t="s">
        <v>150</v>
      </c>
      <c r="D2" t="s">
        <v>151</v>
      </c>
      <c r="E2" s="61" t="s">
        <v>152</v>
      </c>
      <c r="G2" s="113" t="s">
        <v>308</v>
      </c>
      <c r="H2" s="113" t="s">
        <v>309</v>
      </c>
      <c r="I2" s="114" t="str">
        <f>A4</f>
        <v>Total # of unique clients served</v>
      </c>
      <c r="J2" s="114" t="str">
        <f>A5</f>
        <v>Total Bed Days</v>
      </c>
      <c r="K2" s="114" t="str">
        <f>A6</f>
        <v>Occupancy Rate (%)</v>
      </c>
      <c r="L2" s="114" t="str">
        <f>A15</f>
        <v>Median # of days between client referral and service initiation</v>
      </c>
      <c r="M2" s="114" t="str">
        <f>A16</f>
        <v>Median # of days between client referral and waitlist</v>
      </c>
      <c r="N2" s="114" t="str">
        <f>A17</f>
        <v>Median # of days between waitlist and service initiation</v>
      </c>
    </row>
    <row r="3" spans="1:14">
      <c r="A3" s="60" t="s">
        <v>165</v>
      </c>
      <c r="B3">
        <v>10</v>
      </c>
      <c r="E3" s="61"/>
      <c r="G3" s="111" t="str" cm="1">
        <f t="array" ref="G3:G18">TRANSPOSE(_xlfn.TEXTSPLIT(_xlfn.TEXTJOIN(", ", TRUE, IF((A1:A999="Indicator")+(A1:A999="Indicators"), INDEX(A1:A999, ROW(A1:A999)-1), "")), ", "))</f>
        <v>Charlford House (10 beds)</v>
      </c>
      <c r="H3" s="115" t="str">
        <f t="shared" ref="H3:H7" si="1">LEFT(G3, FIND(" (", G3) - 1)</f>
        <v>Charlford House</v>
      </c>
      <c r="I3" s="111" cm="1">
        <f t="array" ref="I3:I18">_xlfn._xlws.FILTER($B$1:$B$999, $A$1:$A$999=I2)</f>
        <v>10</v>
      </c>
      <c r="J3" s="111" cm="1">
        <f t="array" ref="J3:J18">_xlfn._xlws.FILTER($B$1:$B$999, $A$1:$A$999=J2)</f>
        <v>843</v>
      </c>
      <c r="K3" s="111" cm="1">
        <f t="array" ref="K3:K18">_xlfn._xlws.FILTER($B$1:$B$999, $A$1:$A$999=K2)</f>
        <v>92.6</v>
      </c>
      <c r="L3" s="111" cm="1">
        <f t="array" ref="L3:L18">_xlfn._xlws.FILTER($B$1:$B$999, $A$1:$A$999=L2)</f>
        <v>40</v>
      </c>
      <c r="M3" s="111" cm="1">
        <f t="array" ref="M3:M18">_xlfn._xlws.FILTER($B$1:$B$999, $A$1:$A$999=M2)</f>
        <v>0</v>
      </c>
      <c r="N3" s="111" cm="1">
        <f t="array" ref="N3:N18">_xlfn._xlws.FILTER($B$1:$B$999, $A$1:$A$999=N2)</f>
        <v>38.5</v>
      </c>
    </row>
    <row r="4" spans="1:14">
      <c r="A4" s="62" t="s">
        <v>125</v>
      </c>
      <c r="B4">
        <v>10</v>
      </c>
      <c r="E4" s="61"/>
      <c r="G4" s="111" t="str">
        <v>Ellendale Program (22 beds)</v>
      </c>
      <c r="H4" s="111" t="str">
        <f t="shared" si="1"/>
        <v>Ellendale Program</v>
      </c>
      <c r="I4" s="111">
        <v>8</v>
      </c>
      <c r="J4" s="111">
        <v>542</v>
      </c>
      <c r="K4" s="111">
        <v>59.6</v>
      </c>
      <c r="L4" s="111">
        <v>22.5</v>
      </c>
      <c r="M4" s="111">
        <v>0.5</v>
      </c>
      <c r="N4" s="111">
        <v>22</v>
      </c>
    </row>
    <row r="5" spans="1:14">
      <c r="A5" s="62" t="s">
        <v>127</v>
      </c>
      <c r="B5">
        <v>843</v>
      </c>
      <c r="E5" s="61"/>
      <c r="G5" s="111" t="str">
        <v>Firth Stellar (0 beds)</v>
      </c>
      <c r="H5" s="111" t="str">
        <f t="shared" si="1"/>
        <v>Firth Stellar</v>
      </c>
      <c r="I5" s="111">
        <v>0</v>
      </c>
      <c r="J5" s="111">
        <v>0</v>
      </c>
      <c r="K5" s="111">
        <v>0</v>
      </c>
      <c r="L5" s="111">
        <v>0</v>
      </c>
      <c r="M5" s="111">
        <v>0</v>
      </c>
      <c r="N5" s="111">
        <v>0</v>
      </c>
    </row>
    <row r="6" spans="1:14">
      <c r="A6" s="62" t="s">
        <v>128</v>
      </c>
      <c r="B6">
        <v>92.6</v>
      </c>
      <c r="E6" s="61"/>
      <c r="G6" s="111" t="str">
        <v>Hannah House (26 beds)</v>
      </c>
      <c r="H6" s="111" t="str">
        <f t="shared" si="1"/>
        <v>Hannah House</v>
      </c>
      <c r="I6" s="111">
        <v>24</v>
      </c>
      <c r="J6" s="111">
        <v>2011</v>
      </c>
      <c r="K6" s="111">
        <v>0.85</v>
      </c>
      <c r="L6" s="111">
        <v>25</v>
      </c>
      <c r="M6" s="111">
        <v>1</v>
      </c>
      <c r="N6" s="111">
        <v>23</v>
      </c>
    </row>
    <row r="7" spans="1:14" ht="15.6">
      <c r="A7" s="63" t="s">
        <v>166</v>
      </c>
      <c r="B7" s="98">
        <v>1</v>
      </c>
      <c r="E7" s="61"/>
      <c r="G7" s="111" t="str">
        <v>Prairie House (15 beds)</v>
      </c>
      <c r="H7" s="111" t="str">
        <f t="shared" si="1"/>
        <v>Prairie House</v>
      </c>
      <c r="I7" s="111">
        <v>17</v>
      </c>
      <c r="J7" s="111">
        <v>1075</v>
      </c>
      <c r="K7" s="111">
        <v>0.78800000000000003</v>
      </c>
      <c r="L7" s="111">
        <v>38</v>
      </c>
      <c r="M7" s="111">
        <v>1</v>
      </c>
      <c r="N7" s="111">
        <v>25</v>
      </c>
    </row>
    <row r="8" spans="1:14" ht="15.6">
      <c r="A8" s="63" t="s">
        <v>167</v>
      </c>
      <c r="B8" s="98">
        <v>0</v>
      </c>
      <c r="E8" s="61"/>
      <c r="G8" s="111" t="str">
        <v>Valley House (6 beds)</v>
      </c>
      <c r="H8" s="111" t="str">
        <f>LEFT(G8, FIND(" (", G8) - 1)</f>
        <v>Valley House</v>
      </c>
      <c r="I8" s="111">
        <v>13</v>
      </c>
      <c r="J8" s="111">
        <v>289</v>
      </c>
      <c r="K8" s="111">
        <v>0.52900000000000003</v>
      </c>
      <c r="L8" s="111">
        <v>26</v>
      </c>
      <c r="M8" s="111">
        <v>0</v>
      </c>
      <c r="N8" s="111">
        <v>22.5</v>
      </c>
    </row>
    <row r="9" spans="1:14" ht="15.6">
      <c r="A9" s="63" t="s">
        <v>168</v>
      </c>
      <c r="B9" s="98">
        <v>0</v>
      </c>
      <c r="E9" s="61"/>
      <c r="G9" s="111" t="str">
        <v>Mollies Place (6 beds)</v>
      </c>
      <c r="H9" s="111" t="str">
        <f t="shared" ref="H9:H28" si="2">LEFT(G9, FIND(" (", G9) - 1)</f>
        <v>Mollies Place</v>
      </c>
      <c r="I9" s="111">
        <v>14</v>
      </c>
      <c r="J9" s="111">
        <v>332</v>
      </c>
      <c r="K9" s="111">
        <v>0.52100000000000002</v>
      </c>
      <c r="L9" s="111">
        <v>36</v>
      </c>
      <c r="M9" s="111">
        <v>1</v>
      </c>
      <c r="N9" s="111">
        <v>31.5</v>
      </c>
    </row>
    <row r="10" spans="1:14" ht="15.6">
      <c r="A10" s="63" t="s">
        <v>169</v>
      </c>
      <c r="E10" s="61"/>
      <c r="G10" s="111" t="str">
        <v>Last Door (26 beds)</v>
      </c>
      <c r="H10" s="111" t="str">
        <f t="shared" si="2"/>
        <v>Last Door</v>
      </c>
      <c r="I10" s="111">
        <v>16</v>
      </c>
      <c r="J10" s="111">
        <v>2171</v>
      </c>
      <c r="K10" s="111">
        <v>0.91800000000000004</v>
      </c>
      <c r="L10" s="111">
        <v>16.5</v>
      </c>
      <c r="M10" s="111">
        <v>0.5</v>
      </c>
      <c r="N10" s="111">
        <v>15</v>
      </c>
    </row>
    <row r="11" spans="1:14" ht="15.6">
      <c r="A11" s="63" t="s">
        <v>170</v>
      </c>
      <c r="E11" s="61"/>
      <c r="G11" s="111" t="str">
        <v>(Carr's Place) MH Community Assistive Living in Beds Survey (Beds)</v>
      </c>
      <c r="H11" s="111" t="str">
        <f t="shared" si="2"/>
        <v>(Carr's Place) MH Community Assistive Living in Beds Survey</v>
      </c>
      <c r="I11" s="111">
        <v>1</v>
      </c>
      <c r="J11" s="111">
        <v>430</v>
      </c>
      <c r="K11" s="111">
        <v>47.3</v>
      </c>
      <c r="L11" s="111">
        <v>11</v>
      </c>
      <c r="M11" s="111">
        <v>4</v>
      </c>
      <c r="N11" s="111">
        <v>7</v>
      </c>
    </row>
    <row r="12" spans="1:14" ht="15.6">
      <c r="A12" s="63" t="s">
        <v>171</v>
      </c>
      <c r="E12" s="61"/>
      <c r="G12" s="111" t="str">
        <v>Crawford House (11 beds)</v>
      </c>
      <c r="H12" s="111" t="str">
        <f t="shared" si="2"/>
        <v>Crawford House</v>
      </c>
      <c r="I12" s="111">
        <v>9</v>
      </c>
      <c r="J12" s="111">
        <v>635</v>
      </c>
      <c r="K12" s="111">
        <v>0.63400000000000001</v>
      </c>
      <c r="L12" s="111">
        <v>10</v>
      </c>
      <c r="M12" s="111">
        <v>1</v>
      </c>
      <c r="N12" s="111">
        <v>9</v>
      </c>
    </row>
    <row r="13" spans="1:14" ht="15.6">
      <c r="A13" s="63" t="s">
        <v>172</v>
      </c>
      <c r="E13" s="61"/>
      <c r="G13" s="111" t="str">
        <v>Path to Freedom (10 beds)</v>
      </c>
      <c r="H13" s="111" t="str">
        <f t="shared" si="2"/>
        <v>Path to Freedom</v>
      </c>
      <c r="I13" s="111">
        <v>13</v>
      </c>
      <c r="J13" s="111">
        <v>875</v>
      </c>
      <c r="K13" s="111">
        <v>0.96199999999999997</v>
      </c>
      <c r="L13" s="111">
        <v>8</v>
      </c>
      <c r="M13" s="111">
        <v>0</v>
      </c>
      <c r="N13" s="111">
        <v>6</v>
      </c>
    </row>
    <row r="14" spans="1:14" ht="15.6">
      <c r="A14" s="63" t="s">
        <v>173</v>
      </c>
      <c r="E14" s="61"/>
      <c r="G14" s="111" t="str">
        <v>Phoenix Centre (28 beds)</v>
      </c>
      <c r="H14" s="111" t="str">
        <f t="shared" si="2"/>
        <v>Phoenix Centre</v>
      </c>
      <c r="I14" s="111">
        <v>0</v>
      </c>
      <c r="J14" s="111">
        <v>0</v>
      </c>
      <c r="K14" s="111">
        <v>0</v>
      </c>
      <c r="L14" s="111">
        <v>0</v>
      </c>
      <c r="M14" s="111">
        <v>0</v>
      </c>
      <c r="N14" s="111">
        <v>0</v>
      </c>
    </row>
    <row r="15" spans="1:14">
      <c r="A15" s="62" t="s">
        <v>137</v>
      </c>
      <c r="B15">
        <v>40</v>
      </c>
      <c r="E15" s="61"/>
      <c r="G15" s="111" t="str">
        <v>Phoenix House (15 beds)</v>
      </c>
      <c r="H15" s="111" t="str">
        <f t="shared" si="2"/>
        <v>Phoenix House</v>
      </c>
      <c r="I15" s="111">
        <v>22</v>
      </c>
      <c r="J15" s="111">
        <v>681</v>
      </c>
      <c r="K15" s="111">
        <v>0.748</v>
      </c>
      <c r="L15" s="111">
        <v>18.5</v>
      </c>
      <c r="M15" s="111">
        <v>2</v>
      </c>
      <c r="N15" s="111">
        <v>13.5</v>
      </c>
    </row>
    <row r="16" spans="1:14">
      <c r="A16" s="62" t="s">
        <v>55</v>
      </c>
      <c r="B16">
        <v>0</v>
      </c>
      <c r="E16" s="61"/>
      <c r="G16" s="111" t="str">
        <v>A:yelexw Women's House (10 Beds) SU Supportive Housing Group Home in Beds Survey</v>
      </c>
      <c r="H16" s="111" t="str">
        <f t="shared" si="2"/>
        <v>A:yelexw Women's House</v>
      </c>
      <c r="I16" s="111">
        <v>2</v>
      </c>
      <c r="J16" s="111">
        <v>541</v>
      </c>
      <c r="K16" s="111">
        <v>0.54</v>
      </c>
      <c r="L16" s="111">
        <v>95.5</v>
      </c>
      <c r="M16" s="111">
        <v>1</v>
      </c>
      <c r="N16" s="111">
        <v>94.5</v>
      </c>
    </row>
    <row r="17" spans="1:14">
      <c r="A17" s="62" t="s">
        <v>138</v>
      </c>
      <c r="B17">
        <v>38.5</v>
      </c>
      <c r="E17" s="61"/>
      <c r="G17" s="111" t="str">
        <v>A:yelexw Men's House (13 Beds) SU Supportive Housing Group Home in Beds Survey</v>
      </c>
      <c r="H17" s="111" t="str">
        <f t="shared" si="2"/>
        <v>A:yelexw Men's House</v>
      </c>
      <c r="I17" s="111">
        <v>3</v>
      </c>
      <c r="J17" s="111">
        <v>641</v>
      </c>
      <c r="K17" s="111">
        <v>0.58699999999999997</v>
      </c>
      <c r="L17" s="111">
        <v>62</v>
      </c>
      <c r="M17" s="111">
        <v>7</v>
      </c>
      <c r="N17" s="111">
        <v>18</v>
      </c>
    </row>
    <row r="18" spans="1:14" ht="31.2">
      <c r="A18" s="64" t="s">
        <v>139</v>
      </c>
      <c r="E18" s="61"/>
      <c r="G18" s="111" t="str">
        <v>Westminister House (14 beds)</v>
      </c>
      <c r="H18" s="111" t="str">
        <f t="shared" si="2"/>
        <v>Westminister House</v>
      </c>
      <c r="I18" s="111">
        <v>15</v>
      </c>
      <c r="J18" s="111">
        <v>1203</v>
      </c>
      <c r="K18" s="111">
        <v>0.94399999999999995</v>
      </c>
      <c r="L18" s="111">
        <v>34</v>
      </c>
      <c r="M18" s="111">
        <v>0</v>
      </c>
      <c r="N18" s="111">
        <v>33</v>
      </c>
    </row>
    <row r="19" spans="1:14" ht="15.6">
      <c r="A19" s="95" t="s">
        <v>140</v>
      </c>
      <c r="E19" s="61"/>
      <c r="G19" s="111"/>
      <c r="H19" s="111" t="e">
        <f t="shared" si="2"/>
        <v>#VALUE!</v>
      </c>
      <c r="I19" s="111"/>
      <c r="J19" s="111"/>
      <c r="K19" s="111"/>
      <c r="L19" s="111"/>
      <c r="M19" s="111"/>
      <c r="N19" s="111"/>
    </row>
    <row r="20" spans="1:14" ht="31.2">
      <c r="A20" s="64" t="s">
        <v>141</v>
      </c>
      <c r="E20" s="61"/>
      <c r="G20" s="111"/>
      <c r="H20" s="111" t="e">
        <f t="shared" si="2"/>
        <v>#VALUE!</v>
      </c>
      <c r="I20" s="111"/>
      <c r="J20" s="111"/>
      <c r="K20" s="111"/>
      <c r="L20" s="111"/>
      <c r="M20" s="111"/>
      <c r="N20" s="111"/>
    </row>
    <row r="21" spans="1:14" ht="46.8">
      <c r="A21" s="64" t="s">
        <v>142</v>
      </c>
      <c r="E21" s="61"/>
      <c r="G21" s="111"/>
      <c r="H21" s="111" t="e">
        <f t="shared" si="2"/>
        <v>#VALUE!</v>
      </c>
      <c r="I21" s="111"/>
      <c r="J21" s="111"/>
      <c r="K21" s="111"/>
      <c r="L21" s="111"/>
      <c r="M21" s="111"/>
      <c r="N21" s="111"/>
    </row>
    <row r="22" spans="1:14" ht="28.8">
      <c r="A22" s="73" t="s">
        <v>143</v>
      </c>
      <c r="B22" s="72"/>
      <c r="C22" s="72"/>
      <c r="D22" s="72"/>
      <c r="E22" s="6"/>
      <c r="G22" s="111"/>
      <c r="H22" s="111" t="e">
        <f t="shared" si="2"/>
        <v>#VALUE!</v>
      </c>
      <c r="I22" s="111"/>
      <c r="J22" s="111"/>
      <c r="K22" s="111"/>
      <c r="L22" s="111"/>
      <c r="M22" s="111"/>
      <c r="N22" s="111"/>
    </row>
    <row r="23" spans="1:14">
      <c r="A23" s="60" t="s">
        <v>153</v>
      </c>
      <c r="E23" s="61"/>
      <c r="G23" s="111"/>
      <c r="H23" s="111" t="e">
        <f t="shared" si="2"/>
        <v>#VALUE!</v>
      </c>
      <c r="I23" s="111"/>
      <c r="J23" s="111"/>
      <c r="K23" s="111"/>
      <c r="L23" s="111"/>
      <c r="M23" s="111"/>
      <c r="N23" s="111"/>
    </row>
    <row r="24" spans="1:14" ht="43.2">
      <c r="A24" s="60" t="s">
        <v>148</v>
      </c>
      <c r="B24" s="1" t="s">
        <v>300</v>
      </c>
      <c r="E24" s="61"/>
      <c r="G24" s="111"/>
      <c r="H24" s="111" t="e">
        <f t="shared" si="2"/>
        <v>#VALUE!</v>
      </c>
      <c r="I24" s="111"/>
      <c r="J24" s="111"/>
      <c r="K24" s="111"/>
      <c r="L24" s="111"/>
      <c r="M24" s="111"/>
      <c r="N24" s="111"/>
    </row>
    <row r="25" spans="1:14" ht="43.2">
      <c r="A25" s="60" t="s">
        <v>144</v>
      </c>
      <c r="E25" s="61"/>
      <c r="G25" s="111"/>
      <c r="H25" s="111" t="e">
        <f t="shared" si="2"/>
        <v>#VALUE!</v>
      </c>
      <c r="I25" s="111"/>
      <c r="J25" s="111"/>
      <c r="K25" s="111"/>
      <c r="L25" s="111"/>
      <c r="M25" s="111"/>
      <c r="N25" s="111"/>
    </row>
    <row r="26" spans="1:14" ht="28.8">
      <c r="A26" s="60" t="s">
        <v>145</v>
      </c>
      <c r="E26" s="61"/>
      <c r="G26" s="111"/>
      <c r="H26" s="111" t="e">
        <f t="shared" si="2"/>
        <v>#VALUE!</v>
      </c>
      <c r="I26" s="111"/>
      <c r="J26" s="111"/>
      <c r="K26" s="111"/>
      <c r="L26" s="111"/>
      <c r="M26" s="111"/>
      <c r="N26" s="111"/>
    </row>
    <row r="27" spans="1:14" ht="43.8" thickBot="1">
      <c r="A27" s="68" t="s">
        <v>146</v>
      </c>
      <c r="B27" s="66"/>
      <c r="C27" s="66"/>
      <c r="D27" s="66"/>
      <c r="E27" s="67"/>
      <c r="G27" s="111"/>
      <c r="H27" s="111" t="e">
        <f t="shared" si="2"/>
        <v>#VALUE!</v>
      </c>
      <c r="I27" s="111"/>
      <c r="J27" s="111"/>
      <c r="K27" s="111"/>
      <c r="L27" s="111"/>
      <c r="M27" s="111"/>
      <c r="N27" s="111"/>
    </row>
    <row r="28" spans="1:14" ht="15" thickBot="1">
      <c r="A28" s="70"/>
      <c r="B28" s="70"/>
      <c r="C28" s="70"/>
      <c r="D28" s="70"/>
      <c r="E28" s="70"/>
      <c r="G28" s="111"/>
      <c r="H28" s="111" t="e">
        <f t="shared" si="2"/>
        <v>#VALUE!</v>
      </c>
      <c r="I28" s="111"/>
      <c r="J28" s="111"/>
      <c r="K28" s="111"/>
      <c r="L28" s="111"/>
      <c r="M28" s="111"/>
      <c r="N28" s="111"/>
    </row>
    <row r="29" spans="1:14" ht="28.8">
      <c r="A29" s="241" t="s">
        <v>174</v>
      </c>
      <c r="B29" s="242"/>
      <c r="C29" s="242"/>
      <c r="D29" s="242"/>
      <c r="E29" s="243"/>
    </row>
    <row r="30" spans="1:14">
      <c r="A30" s="60" t="s">
        <v>164</v>
      </c>
      <c r="B30" s="1" t="s">
        <v>149</v>
      </c>
      <c r="C30" t="s">
        <v>150</v>
      </c>
      <c r="D30" t="s">
        <v>151</v>
      </c>
      <c r="E30" s="61" t="s">
        <v>152</v>
      </c>
    </row>
    <row r="31" spans="1:14">
      <c r="A31" s="60" t="s">
        <v>165</v>
      </c>
      <c r="B31">
        <v>8</v>
      </c>
      <c r="E31" s="61"/>
    </row>
    <row r="32" spans="1:14">
      <c r="A32" s="62" t="s">
        <v>125</v>
      </c>
      <c r="B32">
        <v>8</v>
      </c>
      <c r="E32" s="61"/>
    </row>
    <row r="33" spans="1:5">
      <c r="A33" s="62" t="s">
        <v>127</v>
      </c>
      <c r="B33">
        <v>542</v>
      </c>
      <c r="E33" s="61"/>
    </row>
    <row r="34" spans="1:5">
      <c r="A34" s="62" t="s">
        <v>128</v>
      </c>
      <c r="B34">
        <v>59.6</v>
      </c>
      <c r="E34" s="61"/>
    </row>
    <row r="35" spans="1:5" ht="15.6">
      <c r="A35" s="63" t="s">
        <v>166</v>
      </c>
      <c r="B35" s="98">
        <v>1</v>
      </c>
      <c r="E35" s="61"/>
    </row>
    <row r="36" spans="1:5" ht="15.6">
      <c r="A36" s="63" t="s">
        <v>167</v>
      </c>
      <c r="B36" s="98">
        <v>0</v>
      </c>
      <c r="E36" s="61"/>
    </row>
    <row r="37" spans="1:5" ht="15.6">
      <c r="A37" s="63" t="s">
        <v>168</v>
      </c>
      <c r="B37" s="98">
        <v>0</v>
      </c>
      <c r="E37" s="61"/>
    </row>
    <row r="38" spans="1:5" ht="15.6">
      <c r="A38" s="63" t="s">
        <v>169</v>
      </c>
      <c r="E38" s="61"/>
    </row>
    <row r="39" spans="1:5" ht="15.6">
      <c r="A39" s="63" t="s">
        <v>170</v>
      </c>
      <c r="E39" s="61"/>
    </row>
    <row r="40" spans="1:5" ht="15.6">
      <c r="A40" s="63" t="s">
        <v>171</v>
      </c>
      <c r="E40" s="61"/>
    </row>
    <row r="41" spans="1:5" ht="15.6">
      <c r="A41" s="63" t="s">
        <v>172</v>
      </c>
      <c r="E41" s="61"/>
    </row>
    <row r="42" spans="1:5" ht="15.6">
      <c r="A42" s="63" t="s">
        <v>173</v>
      </c>
      <c r="E42" s="61"/>
    </row>
    <row r="43" spans="1:5">
      <c r="A43" s="60" t="s">
        <v>137</v>
      </c>
      <c r="B43">
        <v>22.5</v>
      </c>
      <c r="E43" s="61"/>
    </row>
    <row r="44" spans="1:5">
      <c r="A44" s="62" t="s">
        <v>55</v>
      </c>
      <c r="B44">
        <v>0.5</v>
      </c>
      <c r="E44" s="61"/>
    </row>
    <row r="45" spans="1:5">
      <c r="A45" s="62" t="s">
        <v>138</v>
      </c>
      <c r="B45">
        <v>22</v>
      </c>
      <c r="E45" s="61"/>
    </row>
    <row r="46" spans="1:5" ht="31.2">
      <c r="A46" s="64" t="s">
        <v>139</v>
      </c>
      <c r="E46" s="61"/>
    </row>
    <row r="47" spans="1:5" ht="15.6">
      <c r="A47" s="95" t="s">
        <v>140</v>
      </c>
      <c r="E47" s="61"/>
    </row>
    <row r="48" spans="1:5" ht="31.2">
      <c r="A48" s="64" t="s">
        <v>141</v>
      </c>
      <c r="E48" s="61"/>
    </row>
    <row r="49" spans="1:5" ht="46.8">
      <c r="A49" s="64" t="s">
        <v>142</v>
      </c>
      <c r="E49" s="61"/>
    </row>
    <row r="50" spans="1:5" ht="28.8">
      <c r="A50" s="73" t="s">
        <v>143</v>
      </c>
      <c r="B50" s="72"/>
      <c r="C50" s="72"/>
      <c r="D50" s="72"/>
      <c r="E50" s="6"/>
    </row>
    <row r="51" spans="1:5" ht="43.2">
      <c r="A51" s="60" t="s">
        <v>144</v>
      </c>
      <c r="E51" s="61"/>
    </row>
    <row r="52" spans="1:5">
      <c r="A52" s="60" t="s">
        <v>153</v>
      </c>
      <c r="E52" s="61"/>
    </row>
    <row r="53" spans="1:5" ht="28.8">
      <c r="A53" s="60" t="s">
        <v>148</v>
      </c>
      <c r="E53" s="61"/>
    </row>
    <row r="54" spans="1:5" ht="28.8">
      <c r="A54" s="60" t="s">
        <v>145</v>
      </c>
      <c r="E54" s="61"/>
    </row>
    <row r="55" spans="1:5" ht="43.8" thickBot="1">
      <c r="A55" s="68" t="s">
        <v>146</v>
      </c>
      <c r="B55" s="66"/>
      <c r="C55" s="66"/>
      <c r="D55" s="66"/>
      <c r="E55" s="67"/>
    </row>
    <row r="56" spans="1:5" ht="15" thickBot="1">
      <c r="A56" s="70"/>
      <c r="B56" s="70"/>
      <c r="C56" s="70"/>
      <c r="D56" s="70"/>
      <c r="E56" s="70"/>
    </row>
    <row r="57" spans="1:5" ht="28.8">
      <c r="A57" s="241" t="s">
        <v>175</v>
      </c>
      <c r="B57" s="242"/>
      <c r="C57" s="242"/>
      <c r="D57" s="242"/>
      <c r="E57" s="243"/>
    </row>
    <row r="58" spans="1:5">
      <c r="A58" s="60" t="s">
        <v>164</v>
      </c>
      <c r="B58" s="1" t="s">
        <v>149</v>
      </c>
      <c r="C58" t="s">
        <v>150</v>
      </c>
      <c r="D58" t="s">
        <v>151</v>
      </c>
      <c r="E58" s="61" t="s">
        <v>152</v>
      </c>
    </row>
    <row r="59" spans="1:5">
      <c r="A59" s="60" t="s">
        <v>165</v>
      </c>
      <c r="E59" s="61"/>
    </row>
    <row r="60" spans="1:5">
      <c r="A60" s="62" t="s">
        <v>125</v>
      </c>
      <c r="E60" s="61"/>
    </row>
    <row r="61" spans="1:5">
      <c r="A61" s="62" t="s">
        <v>127</v>
      </c>
      <c r="E61" s="61"/>
    </row>
    <row r="62" spans="1:5">
      <c r="A62" s="62" t="s">
        <v>128</v>
      </c>
      <c r="E62" s="61"/>
    </row>
    <row r="63" spans="1:5" ht="15.6">
      <c r="A63" s="63" t="s">
        <v>166</v>
      </c>
      <c r="E63" s="61"/>
    </row>
    <row r="64" spans="1:5" ht="15.6">
      <c r="A64" s="63" t="s">
        <v>167</v>
      </c>
      <c r="E64" s="61"/>
    </row>
    <row r="65" spans="1:5" ht="15.6">
      <c r="A65" s="63" t="s">
        <v>168</v>
      </c>
      <c r="E65" s="61"/>
    </row>
    <row r="66" spans="1:5" ht="15.6">
      <c r="A66" s="63" t="s">
        <v>169</v>
      </c>
      <c r="E66" s="61"/>
    </row>
    <row r="67" spans="1:5" ht="15.6">
      <c r="A67" s="63" t="s">
        <v>170</v>
      </c>
      <c r="E67" s="61"/>
    </row>
    <row r="68" spans="1:5" ht="15.6">
      <c r="A68" s="63" t="s">
        <v>171</v>
      </c>
      <c r="E68" s="61"/>
    </row>
    <row r="69" spans="1:5" ht="15.6">
      <c r="A69" s="63" t="s">
        <v>172</v>
      </c>
      <c r="E69" s="61"/>
    </row>
    <row r="70" spans="1:5" ht="15.6">
      <c r="A70" s="63" t="s">
        <v>173</v>
      </c>
      <c r="E70" s="61"/>
    </row>
    <row r="71" spans="1:5">
      <c r="A71" s="60" t="s">
        <v>137</v>
      </c>
      <c r="E71" s="61"/>
    </row>
    <row r="72" spans="1:5">
      <c r="A72" s="62" t="s">
        <v>55</v>
      </c>
      <c r="E72" s="61"/>
    </row>
    <row r="73" spans="1:5">
      <c r="A73" s="62" t="s">
        <v>138</v>
      </c>
      <c r="E73" s="61"/>
    </row>
    <row r="74" spans="1:5" ht="31.2">
      <c r="A74" s="64" t="s">
        <v>139</v>
      </c>
      <c r="E74" s="61"/>
    </row>
    <row r="75" spans="1:5" ht="15.6">
      <c r="A75" s="95" t="s">
        <v>140</v>
      </c>
      <c r="E75" s="61"/>
    </row>
    <row r="76" spans="1:5" ht="31.2">
      <c r="A76" s="64" t="s">
        <v>141</v>
      </c>
      <c r="E76" s="61"/>
    </row>
    <row r="77" spans="1:5" ht="46.8">
      <c r="A77" s="64" t="s">
        <v>142</v>
      </c>
      <c r="E77" s="61"/>
    </row>
    <row r="78" spans="1:5" ht="28.8">
      <c r="A78" s="73" t="s">
        <v>143</v>
      </c>
      <c r="B78" s="72"/>
      <c r="C78" s="72"/>
      <c r="D78" s="72"/>
      <c r="E78" s="6"/>
    </row>
    <row r="79" spans="1:5" ht="43.2">
      <c r="A79" s="60" t="s">
        <v>144</v>
      </c>
      <c r="E79" s="61"/>
    </row>
    <row r="80" spans="1:5">
      <c r="A80" s="60" t="s">
        <v>153</v>
      </c>
      <c r="E80" s="61"/>
    </row>
    <row r="81" spans="1:5" ht="28.8">
      <c r="A81" s="60" t="s">
        <v>148</v>
      </c>
      <c r="E81" s="61"/>
    </row>
    <row r="82" spans="1:5" ht="28.8">
      <c r="A82" s="60" t="s">
        <v>145</v>
      </c>
      <c r="E82" s="61"/>
    </row>
    <row r="83" spans="1:5" ht="43.8" thickBot="1">
      <c r="A83" s="68" t="s">
        <v>146</v>
      </c>
      <c r="B83" s="66"/>
      <c r="C83" s="66"/>
      <c r="D83" s="66"/>
      <c r="E83" s="67"/>
    </row>
    <row r="84" spans="1:5" ht="15" thickBot="1">
      <c r="A84" s="70"/>
      <c r="B84" s="70"/>
      <c r="C84" s="70"/>
      <c r="D84" s="70"/>
      <c r="E84" s="70"/>
    </row>
    <row r="85" spans="1:5" ht="28.8">
      <c r="A85" s="241" t="s">
        <v>176</v>
      </c>
      <c r="B85" s="242"/>
      <c r="C85" s="242"/>
      <c r="D85" s="242"/>
      <c r="E85" s="243"/>
    </row>
    <row r="86" spans="1:5">
      <c r="A86" s="60" t="s">
        <v>164</v>
      </c>
      <c r="B86" s="1" t="s">
        <v>149</v>
      </c>
      <c r="C86" t="s">
        <v>150</v>
      </c>
      <c r="D86" t="s">
        <v>151</v>
      </c>
      <c r="E86" s="61" t="s">
        <v>152</v>
      </c>
    </row>
    <row r="87" spans="1:5">
      <c r="A87" s="60" t="s">
        <v>165</v>
      </c>
      <c r="B87">
        <v>24</v>
      </c>
      <c r="E87" s="61"/>
    </row>
    <row r="88" spans="1:5">
      <c r="A88" s="62" t="s">
        <v>125</v>
      </c>
      <c r="B88">
        <v>24</v>
      </c>
      <c r="E88" s="61"/>
    </row>
    <row r="89" spans="1:5">
      <c r="A89" s="62" t="s">
        <v>127</v>
      </c>
      <c r="B89">
        <v>2011</v>
      </c>
      <c r="E89" s="61"/>
    </row>
    <row r="90" spans="1:5">
      <c r="A90" s="62" t="s">
        <v>128</v>
      </c>
      <c r="B90" s="97">
        <v>0.85</v>
      </c>
      <c r="E90" s="61"/>
    </row>
    <row r="91" spans="1:5" ht="15.6">
      <c r="A91" s="63" t="s">
        <v>166</v>
      </c>
      <c r="B91" s="97">
        <f>23/24</f>
        <v>0.95833333333333337</v>
      </c>
      <c r="E91" s="61"/>
    </row>
    <row r="92" spans="1:5" ht="15.6">
      <c r="A92" s="63" t="s">
        <v>167</v>
      </c>
      <c r="B92" s="97">
        <f>1/24</f>
        <v>4.1666666666666664E-2</v>
      </c>
      <c r="E92" s="61"/>
    </row>
    <row r="93" spans="1:5" ht="15.6">
      <c r="A93" s="63" t="s">
        <v>168</v>
      </c>
      <c r="B93" s="98">
        <v>0</v>
      </c>
      <c r="E93" s="61"/>
    </row>
    <row r="94" spans="1:5" ht="15.6">
      <c r="A94" s="63" t="s">
        <v>169</v>
      </c>
      <c r="E94" s="61"/>
    </row>
    <row r="95" spans="1:5" ht="15.6">
      <c r="A95" s="63" t="s">
        <v>170</v>
      </c>
      <c r="E95" s="61"/>
    </row>
    <row r="96" spans="1:5" ht="15.6">
      <c r="A96" s="63" t="s">
        <v>171</v>
      </c>
      <c r="E96" s="61"/>
    </row>
    <row r="97" spans="1:5" ht="15.6">
      <c r="A97" s="63" t="s">
        <v>172</v>
      </c>
      <c r="E97" s="61"/>
    </row>
    <row r="98" spans="1:5" ht="15.6">
      <c r="A98" s="63" t="s">
        <v>173</v>
      </c>
      <c r="E98" s="61"/>
    </row>
    <row r="99" spans="1:5">
      <c r="A99" s="62" t="s">
        <v>137</v>
      </c>
      <c r="B99">
        <v>25</v>
      </c>
      <c r="E99" s="61"/>
    </row>
    <row r="100" spans="1:5">
      <c r="A100" s="62" t="s">
        <v>55</v>
      </c>
      <c r="B100">
        <v>1</v>
      </c>
      <c r="E100" s="61"/>
    </row>
    <row r="101" spans="1:5">
      <c r="A101" s="62" t="s">
        <v>138</v>
      </c>
      <c r="B101">
        <v>23</v>
      </c>
      <c r="E101" s="61"/>
    </row>
    <row r="102" spans="1:5" ht="31.2">
      <c r="A102" s="64" t="s">
        <v>139</v>
      </c>
      <c r="E102" s="61"/>
    </row>
    <row r="103" spans="1:5" ht="15.6">
      <c r="A103" s="95" t="s">
        <v>140</v>
      </c>
      <c r="E103" s="61"/>
    </row>
    <row r="104" spans="1:5" ht="31.2">
      <c r="A104" s="64" t="s">
        <v>141</v>
      </c>
      <c r="E104" s="61"/>
    </row>
    <row r="105" spans="1:5" ht="46.8">
      <c r="A105" s="64" t="s">
        <v>142</v>
      </c>
      <c r="E105" s="61"/>
    </row>
    <row r="106" spans="1:5" ht="28.8">
      <c r="A106" s="73" t="s">
        <v>143</v>
      </c>
      <c r="B106" s="72"/>
      <c r="C106" s="72"/>
      <c r="D106" s="72"/>
      <c r="E106" s="6"/>
    </row>
    <row r="107" spans="1:5" ht="43.2">
      <c r="A107" s="60" t="s">
        <v>144</v>
      </c>
      <c r="E107" s="61"/>
    </row>
    <row r="108" spans="1:5">
      <c r="A108" s="60" t="s">
        <v>153</v>
      </c>
      <c r="E108" s="61"/>
    </row>
    <row r="109" spans="1:5" ht="28.8">
      <c r="A109" s="60" t="s">
        <v>148</v>
      </c>
      <c r="E109" s="61"/>
    </row>
    <row r="110" spans="1:5" ht="28.8">
      <c r="A110" s="60" t="s">
        <v>145</v>
      </c>
      <c r="E110" s="61"/>
    </row>
    <row r="111" spans="1:5" ht="43.8" thickBot="1">
      <c r="A111" s="68" t="s">
        <v>146</v>
      </c>
      <c r="B111" s="66"/>
      <c r="C111" s="66"/>
      <c r="D111" s="66"/>
      <c r="E111" s="67"/>
    </row>
    <row r="112" spans="1:5" ht="15" thickBot="1">
      <c r="A112" s="70"/>
      <c r="B112" s="70"/>
      <c r="C112" s="70"/>
      <c r="D112" s="70"/>
      <c r="E112" s="70"/>
    </row>
    <row r="113" spans="1:5" ht="28.8">
      <c r="A113" s="241" t="s">
        <v>177</v>
      </c>
      <c r="B113" s="242"/>
      <c r="C113" s="242"/>
      <c r="D113" s="242"/>
      <c r="E113" s="243"/>
    </row>
    <row r="114" spans="1:5">
      <c r="A114" s="60" t="s">
        <v>164</v>
      </c>
      <c r="B114" s="1" t="s">
        <v>149</v>
      </c>
      <c r="C114" t="s">
        <v>150</v>
      </c>
      <c r="D114" t="s">
        <v>151</v>
      </c>
      <c r="E114" s="61" t="s">
        <v>152</v>
      </c>
    </row>
    <row r="115" spans="1:5">
      <c r="A115" s="60" t="s">
        <v>165</v>
      </c>
      <c r="B115">
        <v>17</v>
      </c>
      <c r="E115" s="61"/>
    </row>
    <row r="116" spans="1:5">
      <c r="A116" s="62" t="s">
        <v>125</v>
      </c>
      <c r="B116">
        <v>17</v>
      </c>
      <c r="E116" s="61"/>
    </row>
    <row r="117" spans="1:5">
      <c r="A117" s="62" t="s">
        <v>127</v>
      </c>
      <c r="B117">
        <v>1075</v>
      </c>
      <c r="E117" s="61"/>
    </row>
    <row r="118" spans="1:5">
      <c r="A118" s="62" t="s">
        <v>128</v>
      </c>
      <c r="B118" s="97">
        <v>0.78800000000000003</v>
      </c>
      <c r="E118" s="61"/>
    </row>
    <row r="119" spans="1:5" ht="15.6">
      <c r="A119" s="63" t="s">
        <v>166</v>
      </c>
      <c r="B119" s="98">
        <v>0</v>
      </c>
      <c r="E119" s="61"/>
    </row>
    <row r="120" spans="1:5" ht="15.6">
      <c r="A120" s="63" t="s">
        <v>167</v>
      </c>
      <c r="B120" s="98">
        <v>1</v>
      </c>
      <c r="E120" s="61"/>
    </row>
    <row r="121" spans="1:5" ht="15.6">
      <c r="A121" s="63" t="s">
        <v>168</v>
      </c>
      <c r="B121" s="98">
        <v>0</v>
      </c>
      <c r="E121" s="61"/>
    </row>
    <row r="122" spans="1:5" ht="15.6">
      <c r="A122" s="63" t="s">
        <v>169</v>
      </c>
      <c r="E122" s="61"/>
    </row>
    <row r="123" spans="1:5" ht="15.6">
      <c r="A123" s="63" t="s">
        <v>170</v>
      </c>
      <c r="E123" s="61"/>
    </row>
    <row r="124" spans="1:5" ht="15.6">
      <c r="A124" s="63" t="s">
        <v>171</v>
      </c>
      <c r="E124" s="61"/>
    </row>
    <row r="125" spans="1:5" ht="15.6">
      <c r="A125" s="63" t="s">
        <v>172</v>
      </c>
      <c r="E125" s="61"/>
    </row>
    <row r="126" spans="1:5" ht="15.6">
      <c r="A126" s="63" t="s">
        <v>173</v>
      </c>
      <c r="E126" s="61"/>
    </row>
    <row r="127" spans="1:5">
      <c r="A127" s="62" t="s">
        <v>137</v>
      </c>
      <c r="B127">
        <v>38</v>
      </c>
      <c r="E127" s="61"/>
    </row>
    <row r="128" spans="1:5">
      <c r="A128" s="62" t="s">
        <v>55</v>
      </c>
      <c r="B128">
        <v>1</v>
      </c>
      <c r="E128" s="61"/>
    </row>
    <row r="129" spans="1:5">
      <c r="A129" s="62" t="s">
        <v>138</v>
      </c>
      <c r="B129">
        <v>25</v>
      </c>
      <c r="E129" s="61"/>
    </row>
    <row r="130" spans="1:5" ht="31.2">
      <c r="A130" s="64" t="s">
        <v>139</v>
      </c>
      <c r="E130" s="61"/>
    </row>
    <row r="131" spans="1:5" ht="15.6">
      <c r="A131" s="95" t="s">
        <v>140</v>
      </c>
      <c r="E131" s="61"/>
    </row>
    <row r="132" spans="1:5" ht="31.2">
      <c r="A132" s="64" t="s">
        <v>141</v>
      </c>
      <c r="E132" s="61"/>
    </row>
    <row r="133" spans="1:5" ht="46.8">
      <c r="A133" s="64" t="s">
        <v>142</v>
      </c>
      <c r="E133" s="61"/>
    </row>
    <row r="134" spans="1:5" ht="28.8">
      <c r="A134" s="73" t="s">
        <v>143</v>
      </c>
      <c r="B134" s="72"/>
      <c r="C134" s="72"/>
      <c r="D134" s="72"/>
      <c r="E134" s="6"/>
    </row>
    <row r="135" spans="1:5" ht="43.2">
      <c r="A135" s="60" t="s">
        <v>144</v>
      </c>
      <c r="E135" s="61"/>
    </row>
    <row r="136" spans="1:5">
      <c r="A136" s="60" t="s">
        <v>153</v>
      </c>
      <c r="E136" s="61"/>
    </row>
    <row r="137" spans="1:5" ht="28.8">
      <c r="A137" s="60" t="s">
        <v>148</v>
      </c>
      <c r="E137" s="61"/>
    </row>
    <row r="138" spans="1:5" ht="28.8">
      <c r="A138" s="60" t="s">
        <v>145</v>
      </c>
      <c r="E138" s="61"/>
    </row>
    <row r="139" spans="1:5" ht="43.8" thickBot="1">
      <c r="A139" s="68" t="s">
        <v>146</v>
      </c>
      <c r="B139" s="66"/>
      <c r="C139" s="66"/>
      <c r="D139" s="66"/>
      <c r="E139" s="67"/>
    </row>
    <row r="140" spans="1:5" ht="15" thickBot="1">
      <c r="A140" s="70"/>
      <c r="B140" s="70"/>
      <c r="C140" s="70"/>
      <c r="D140" s="70"/>
      <c r="E140" s="70"/>
    </row>
    <row r="141" spans="1:5" ht="28.8">
      <c r="A141" s="241" t="s">
        <v>178</v>
      </c>
      <c r="B141" s="242"/>
      <c r="C141" s="242"/>
      <c r="D141" s="242"/>
      <c r="E141" s="243"/>
    </row>
    <row r="142" spans="1:5">
      <c r="A142" s="60" t="s">
        <v>164</v>
      </c>
      <c r="B142" s="1" t="s">
        <v>149</v>
      </c>
      <c r="C142" t="s">
        <v>150</v>
      </c>
      <c r="D142" t="s">
        <v>151</v>
      </c>
      <c r="E142" s="61" t="s">
        <v>152</v>
      </c>
    </row>
    <row r="143" spans="1:5">
      <c r="A143" s="60" t="s">
        <v>165</v>
      </c>
      <c r="B143">
        <v>14</v>
      </c>
      <c r="E143" s="61"/>
    </row>
    <row r="144" spans="1:5">
      <c r="A144" s="62" t="s">
        <v>125</v>
      </c>
      <c r="B144">
        <v>13</v>
      </c>
      <c r="E144" s="61"/>
    </row>
    <row r="145" spans="1:5">
      <c r="A145" s="62" t="s">
        <v>127</v>
      </c>
      <c r="B145">
        <v>289</v>
      </c>
      <c r="E145" s="61"/>
    </row>
    <row r="146" spans="1:5">
      <c r="A146" s="62" t="s">
        <v>128</v>
      </c>
      <c r="B146" s="97">
        <v>0.52900000000000003</v>
      </c>
      <c r="E146" s="61"/>
    </row>
    <row r="147" spans="1:5" ht="15.6">
      <c r="A147" s="63" t="s">
        <v>166</v>
      </c>
      <c r="B147">
        <v>0</v>
      </c>
      <c r="E147" s="61"/>
    </row>
    <row r="148" spans="1:5" ht="15.6">
      <c r="A148" s="63" t="s">
        <v>167</v>
      </c>
      <c r="B148" s="98">
        <v>1</v>
      </c>
      <c r="E148" s="61"/>
    </row>
    <row r="149" spans="1:5" ht="15.6">
      <c r="A149" s="63" t="s">
        <v>168</v>
      </c>
      <c r="B149" s="98">
        <v>0</v>
      </c>
      <c r="E149" s="61"/>
    </row>
    <row r="150" spans="1:5" ht="15.6">
      <c r="A150" s="63" t="s">
        <v>169</v>
      </c>
      <c r="E150" s="61"/>
    </row>
    <row r="151" spans="1:5" ht="15.6">
      <c r="A151" s="63" t="s">
        <v>170</v>
      </c>
      <c r="E151" s="61"/>
    </row>
    <row r="152" spans="1:5" ht="15.6">
      <c r="A152" s="63" t="s">
        <v>171</v>
      </c>
      <c r="E152" s="61"/>
    </row>
    <row r="153" spans="1:5" ht="15.6">
      <c r="A153" s="63" t="s">
        <v>172</v>
      </c>
      <c r="E153" s="61"/>
    </row>
    <row r="154" spans="1:5" ht="15.6">
      <c r="A154" s="63" t="s">
        <v>173</v>
      </c>
      <c r="E154" s="61"/>
    </row>
    <row r="155" spans="1:5">
      <c r="A155" s="62" t="s">
        <v>137</v>
      </c>
      <c r="B155">
        <v>26</v>
      </c>
      <c r="E155" s="61"/>
    </row>
    <row r="156" spans="1:5">
      <c r="A156" s="62" t="s">
        <v>55</v>
      </c>
      <c r="B156">
        <v>0</v>
      </c>
      <c r="E156" s="61"/>
    </row>
    <row r="157" spans="1:5">
      <c r="A157" s="62" t="s">
        <v>138</v>
      </c>
      <c r="B157">
        <v>22.5</v>
      </c>
      <c r="E157" s="61"/>
    </row>
    <row r="158" spans="1:5" ht="31.2">
      <c r="A158" s="64" t="s">
        <v>139</v>
      </c>
      <c r="E158" s="61"/>
    </row>
    <row r="159" spans="1:5" ht="15.6">
      <c r="A159" s="95" t="s">
        <v>140</v>
      </c>
      <c r="E159" s="61"/>
    </row>
    <row r="160" spans="1:5" ht="31.2">
      <c r="A160" s="64" t="s">
        <v>141</v>
      </c>
      <c r="E160" s="61"/>
    </row>
    <row r="161" spans="1:5" ht="46.8">
      <c r="A161" s="64" t="s">
        <v>142</v>
      </c>
      <c r="E161" s="61"/>
    </row>
    <row r="162" spans="1:5" ht="28.8">
      <c r="A162" s="73" t="s">
        <v>143</v>
      </c>
      <c r="B162" s="72"/>
      <c r="C162" s="72"/>
      <c r="D162" s="72"/>
      <c r="E162" s="6"/>
    </row>
    <row r="163" spans="1:5" ht="43.2">
      <c r="A163" s="60" t="s">
        <v>144</v>
      </c>
      <c r="E163" s="61"/>
    </row>
    <row r="164" spans="1:5">
      <c r="A164" s="60" t="s">
        <v>153</v>
      </c>
      <c r="E164" s="61"/>
    </row>
    <row r="165" spans="1:5" ht="28.8">
      <c r="A165" s="60" t="s">
        <v>148</v>
      </c>
      <c r="E165" s="61"/>
    </row>
    <row r="166" spans="1:5" ht="28.8">
      <c r="A166" s="60" t="s">
        <v>145</v>
      </c>
      <c r="E166" s="61"/>
    </row>
    <row r="167" spans="1:5" ht="43.8" thickBot="1">
      <c r="A167" s="68" t="s">
        <v>146</v>
      </c>
      <c r="B167" s="66"/>
      <c r="C167" s="66"/>
      <c r="D167" s="66"/>
      <c r="E167" s="67"/>
    </row>
    <row r="168" spans="1:5" ht="15" thickBot="1">
      <c r="A168" s="70"/>
      <c r="B168" s="70"/>
      <c r="C168" s="70"/>
      <c r="D168" s="70"/>
      <c r="E168" s="70"/>
    </row>
    <row r="169" spans="1:5" ht="28.8">
      <c r="A169" s="241" t="s">
        <v>179</v>
      </c>
      <c r="B169" s="242"/>
      <c r="C169" s="242"/>
      <c r="D169" s="242"/>
      <c r="E169" s="243"/>
    </row>
    <row r="170" spans="1:5">
      <c r="A170" s="60" t="s">
        <v>164</v>
      </c>
      <c r="B170" s="1" t="s">
        <v>149</v>
      </c>
      <c r="C170" t="s">
        <v>150</v>
      </c>
      <c r="D170" t="s">
        <v>151</v>
      </c>
      <c r="E170" s="61" t="s">
        <v>152</v>
      </c>
    </row>
    <row r="171" spans="1:5">
      <c r="A171" s="60" t="s">
        <v>165</v>
      </c>
      <c r="B171">
        <v>14</v>
      </c>
      <c r="E171" s="61"/>
    </row>
    <row r="172" spans="1:5">
      <c r="A172" s="62" t="s">
        <v>125</v>
      </c>
      <c r="B172">
        <v>14</v>
      </c>
      <c r="E172" s="61"/>
    </row>
    <row r="173" spans="1:5">
      <c r="A173" s="62" t="s">
        <v>127</v>
      </c>
      <c r="B173">
        <v>332</v>
      </c>
      <c r="E173" s="61"/>
    </row>
    <row r="174" spans="1:5">
      <c r="A174" s="62" t="s">
        <v>128</v>
      </c>
      <c r="B174" s="97">
        <v>0.52100000000000002</v>
      </c>
      <c r="E174" s="61"/>
    </row>
    <row r="175" spans="1:5" ht="15.6">
      <c r="A175" s="63" t="s">
        <v>166</v>
      </c>
      <c r="B175" s="98">
        <v>1</v>
      </c>
      <c r="E175" s="61"/>
    </row>
    <row r="176" spans="1:5" ht="15.6">
      <c r="A176" s="63" t="s">
        <v>167</v>
      </c>
      <c r="B176" s="98">
        <v>0</v>
      </c>
      <c r="E176" s="61"/>
    </row>
    <row r="177" spans="1:5" ht="15.6">
      <c r="A177" s="63" t="s">
        <v>168</v>
      </c>
      <c r="B177" s="98">
        <v>0</v>
      </c>
      <c r="E177" s="61"/>
    </row>
    <row r="178" spans="1:5" ht="15.6">
      <c r="A178" s="63" t="s">
        <v>169</v>
      </c>
      <c r="E178" s="61"/>
    </row>
    <row r="179" spans="1:5" ht="15.6">
      <c r="A179" s="63" t="s">
        <v>170</v>
      </c>
      <c r="E179" s="61"/>
    </row>
    <row r="180" spans="1:5" ht="15.6">
      <c r="A180" s="63" t="s">
        <v>171</v>
      </c>
      <c r="E180" s="61"/>
    </row>
    <row r="181" spans="1:5" ht="15.6">
      <c r="A181" s="63" t="s">
        <v>172</v>
      </c>
      <c r="E181" s="61"/>
    </row>
    <row r="182" spans="1:5" ht="15.6">
      <c r="A182" s="63" t="s">
        <v>173</v>
      </c>
      <c r="E182" s="61"/>
    </row>
    <row r="183" spans="1:5">
      <c r="A183" s="62" t="s">
        <v>137</v>
      </c>
      <c r="B183">
        <v>36</v>
      </c>
      <c r="E183" s="61"/>
    </row>
    <row r="184" spans="1:5">
      <c r="A184" s="62" t="s">
        <v>55</v>
      </c>
      <c r="B184">
        <v>1</v>
      </c>
      <c r="E184" s="61"/>
    </row>
    <row r="185" spans="1:5">
      <c r="A185" s="62" t="s">
        <v>138</v>
      </c>
      <c r="B185">
        <v>31.5</v>
      </c>
      <c r="E185" s="61"/>
    </row>
    <row r="186" spans="1:5" ht="31.2">
      <c r="A186" s="64" t="s">
        <v>139</v>
      </c>
      <c r="E186" s="61"/>
    </row>
    <row r="187" spans="1:5" ht="15.6">
      <c r="A187" s="95" t="s">
        <v>140</v>
      </c>
      <c r="E187" s="61"/>
    </row>
    <row r="188" spans="1:5" ht="31.2">
      <c r="A188" s="64" t="s">
        <v>141</v>
      </c>
      <c r="E188" s="61"/>
    </row>
    <row r="189" spans="1:5" ht="46.8">
      <c r="A189" s="64" t="s">
        <v>142</v>
      </c>
      <c r="E189" s="61"/>
    </row>
    <row r="190" spans="1:5" ht="28.8">
      <c r="A190" s="73" t="s">
        <v>143</v>
      </c>
      <c r="B190" s="72"/>
      <c r="C190" s="72"/>
      <c r="D190" s="72"/>
      <c r="E190" s="6"/>
    </row>
    <row r="191" spans="1:5" ht="43.2">
      <c r="A191" s="60" t="s">
        <v>144</v>
      </c>
      <c r="E191" s="61"/>
    </row>
    <row r="192" spans="1:5">
      <c r="A192" s="60" t="s">
        <v>153</v>
      </c>
      <c r="E192" s="61"/>
    </row>
    <row r="193" spans="1:5" ht="28.8">
      <c r="A193" s="60" t="s">
        <v>148</v>
      </c>
      <c r="E193" s="61"/>
    </row>
    <row r="194" spans="1:5" ht="28.8">
      <c r="A194" s="60" t="s">
        <v>145</v>
      </c>
      <c r="E194" s="61"/>
    </row>
    <row r="195" spans="1:5" ht="43.8" thickBot="1">
      <c r="A195" s="68" t="s">
        <v>146</v>
      </c>
      <c r="B195" s="66"/>
      <c r="C195" s="66"/>
      <c r="D195" s="66"/>
      <c r="E195" s="67"/>
    </row>
    <row r="196" spans="1:5" ht="15" thickBot="1">
      <c r="A196" s="70"/>
      <c r="B196" s="70"/>
      <c r="C196" s="70"/>
      <c r="D196" s="70"/>
      <c r="E196" s="70"/>
    </row>
    <row r="197" spans="1:5" ht="28.8">
      <c r="A197" s="241" t="s">
        <v>180</v>
      </c>
      <c r="B197" s="242"/>
      <c r="C197" s="242"/>
      <c r="D197" s="242"/>
      <c r="E197" s="243"/>
    </row>
    <row r="198" spans="1:5">
      <c r="A198" s="60" t="s">
        <v>164</v>
      </c>
      <c r="B198" s="1" t="s">
        <v>149</v>
      </c>
      <c r="C198" t="s">
        <v>150</v>
      </c>
      <c r="D198" t="s">
        <v>151</v>
      </c>
      <c r="E198" s="61" t="s">
        <v>152</v>
      </c>
    </row>
    <row r="199" spans="1:5">
      <c r="A199" s="60" t="s">
        <v>165</v>
      </c>
      <c r="B199">
        <v>16</v>
      </c>
      <c r="E199" s="61"/>
    </row>
    <row r="200" spans="1:5">
      <c r="A200" s="62" t="s">
        <v>125</v>
      </c>
      <c r="B200">
        <v>16</v>
      </c>
      <c r="E200" s="61"/>
    </row>
    <row r="201" spans="1:5">
      <c r="A201" s="62" t="s">
        <v>127</v>
      </c>
      <c r="B201">
        <v>2171</v>
      </c>
      <c r="E201" s="61"/>
    </row>
    <row r="202" spans="1:5">
      <c r="A202" s="62" t="s">
        <v>128</v>
      </c>
      <c r="B202" s="97">
        <v>0.91800000000000004</v>
      </c>
      <c r="E202" s="61"/>
    </row>
    <row r="203" spans="1:5" ht="15.6">
      <c r="A203" s="63" t="s">
        <v>166</v>
      </c>
      <c r="B203" s="98">
        <v>0</v>
      </c>
      <c r="E203" s="61"/>
    </row>
    <row r="204" spans="1:5" ht="15.6">
      <c r="A204" s="63" t="s">
        <v>167</v>
      </c>
      <c r="B204" s="98">
        <v>1</v>
      </c>
      <c r="E204" s="61"/>
    </row>
    <row r="205" spans="1:5" ht="15.6">
      <c r="A205" s="63" t="s">
        <v>168</v>
      </c>
      <c r="B205" s="98">
        <v>0</v>
      </c>
      <c r="E205" s="61"/>
    </row>
    <row r="206" spans="1:5" ht="15.6">
      <c r="A206" s="63" t="s">
        <v>169</v>
      </c>
      <c r="E206" s="61"/>
    </row>
    <row r="207" spans="1:5" ht="15.6">
      <c r="A207" s="63" t="s">
        <v>170</v>
      </c>
      <c r="E207" s="61"/>
    </row>
    <row r="208" spans="1:5" ht="15.6">
      <c r="A208" s="63" t="s">
        <v>171</v>
      </c>
      <c r="E208" s="61"/>
    </row>
    <row r="209" spans="1:5" ht="15.6">
      <c r="A209" s="63" t="s">
        <v>172</v>
      </c>
      <c r="E209" s="61"/>
    </row>
    <row r="210" spans="1:5" ht="15.6">
      <c r="A210" s="63" t="s">
        <v>173</v>
      </c>
      <c r="E210" s="61"/>
    </row>
    <row r="211" spans="1:5">
      <c r="A211" s="62" t="s">
        <v>137</v>
      </c>
      <c r="B211">
        <v>16.5</v>
      </c>
      <c r="E211" s="61"/>
    </row>
    <row r="212" spans="1:5">
      <c r="A212" s="62" t="s">
        <v>55</v>
      </c>
      <c r="B212">
        <v>0.5</v>
      </c>
      <c r="E212" s="61"/>
    </row>
    <row r="213" spans="1:5">
      <c r="A213" s="62" t="s">
        <v>138</v>
      </c>
      <c r="B213">
        <v>15</v>
      </c>
      <c r="E213" s="61"/>
    </row>
    <row r="214" spans="1:5" ht="31.2">
      <c r="A214" s="64" t="s">
        <v>139</v>
      </c>
      <c r="E214" s="61"/>
    </row>
    <row r="215" spans="1:5" ht="15.6">
      <c r="A215" s="95" t="s">
        <v>140</v>
      </c>
      <c r="E215" s="61"/>
    </row>
    <row r="216" spans="1:5" ht="31.2">
      <c r="A216" s="64" t="s">
        <v>141</v>
      </c>
      <c r="E216" s="61"/>
    </row>
    <row r="217" spans="1:5" ht="46.8">
      <c r="A217" s="64" t="s">
        <v>142</v>
      </c>
      <c r="E217" s="61"/>
    </row>
    <row r="218" spans="1:5" ht="28.8">
      <c r="A218" s="73" t="s">
        <v>143</v>
      </c>
      <c r="B218" s="72"/>
      <c r="C218" s="72"/>
      <c r="D218" s="72"/>
      <c r="E218" s="6"/>
    </row>
    <row r="219" spans="1:5" ht="43.2">
      <c r="A219" s="60" t="s">
        <v>144</v>
      </c>
      <c r="E219" s="61"/>
    </row>
    <row r="220" spans="1:5">
      <c r="A220" s="60" t="s">
        <v>153</v>
      </c>
      <c r="E220" s="61"/>
    </row>
    <row r="221" spans="1:5" ht="28.8">
      <c r="A221" s="60" t="s">
        <v>148</v>
      </c>
      <c r="E221" s="61"/>
    </row>
    <row r="222" spans="1:5" ht="28.8">
      <c r="A222" s="60" t="s">
        <v>145</v>
      </c>
      <c r="E222" s="61"/>
    </row>
    <row r="223" spans="1:5" ht="43.8" thickBot="1">
      <c r="A223" s="68" t="s">
        <v>146</v>
      </c>
      <c r="B223" s="66"/>
      <c r="C223" s="66"/>
      <c r="D223" s="66"/>
      <c r="E223" s="67"/>
    </row>
    <row r="224" spans="1:5" ht="15" thickBot="1">
      <c r="A224" s="70"/>
      <c r="B224" s="70"/>
      <c r="C224" s="70"/>
      <c r="D224" s="70"/>
      <c r="E224" s="70"/>
    </row>
    <row r="225" spans="1:5" ht="28.8">
      <c r="A225" s="241" t="s">
        <v>310</v>
      </c>
      <c r="B225" s="242"/>
      <c r="C225" s="242"/>
      <c r="D225" s="242"/>
      <c r="E225" s="243"/>
    </row>
    <row r="226" spans="1:5">
      <c r="A226" s="60" t="s">
        <v>164</v>
      </c>
      <c r="B226" s="1" t="s">
        <v>149</v>
      </c>
      <c r="C226" t="s">
        <v>150</v>
      </c>
      <c r="D226" t="s">
        <v>151</v>
      </c>
      <c r="E226" s="61" t="s">
        <v>152</v>
      </c>
    </row>
    <row r="227" spans="1:5">
      <c r="A227" s="60" t="s">
        <v>165</v>
      </c>
      <c r="B227">
        <v>1</v>
      </c>
      <c r="E227" s="61"/>
    </row>
    <row r="228" spans="1:5">
      <c r="A228" s="62" t="s">
        <v>125</v>
      </c>
      <c r="B228">
        <v>1</v>
      </c>
      <c r="E228" s="61"/>
    </row>
    <row r="229" spans="1:5">
      <c r="A229" s="62" t="s">
        <v>127</v>
      </c>
      <c r="B229">
        <v>430</v>
      </c>
      <c r="E229" s="61"/>
    </row>
    <row r="230" spans="1:5">
      <c r="A230" s="62" t="s">
        <v>128</v>
      </c>
      <c r="B230">
        <v>47.3</v>
      </c>
      <c r="E230" s="61"/>
    </row>
    <row r="231" spans="1:5" ht="15.6">
      <c r="A231" s="63" t="s">
        <v>166</v>
      </c>
      <c r="B231" s="98">
        <v>0</v>
      </c>
      <c r="E231" s="61"/>
    </row>
    <row r="232" spans="1:5" ht="15.6">
      <c r="A232" s="63" t="s">
        <v>167</v>
      </c>
      <c r="B232" s="98">
        <v>1</v>
      </c>
      <c r="E232" s="61"/>
    </row>
    <row r="233" spans="1:5" ht="15.6">
      <c r="A233" s="63" t="s">
        <v>168</v>
      </c>
      <c r="B233" s="98">
        <v>0</v>
      </c>
      <c r="E233" s="61"/>
    </row>
    <row r="234" spans="1:5" ht="15.6">
      <c r="A234" s="63" t="s">
        <v>169</v>
      </c>
      <c r="E234" s="61"/>
    </row>
    <row r="235" spans="1:5" ht="15.6">
      <c r="A235" s="63" t="s">
        <v>170</v>
      </c>
      <c r="E235" s="61"/>
    </row>
    <row r="236" spans="1:5" ht="15.6">
      <c r="A236" s="63" t="s">
        <v>171</v>
      </c>
      <c r="E236" s="61"/>
    </row>
    <row r="237" spans="1:5" ht="15.6">
      <c r="A237" s="63" t="s">
        <v>172</v>
      </c>
      <c r="E237" s="61"/>
    </row>
    <row r="238" spans="1:5" ht="15.6">
      <c r="A238" s="63" t="s">
        <v>173</v>
      </c>
      <c r="E238" s="61"/>
    </row>
    <row r="239" spans="1:5">
      <c r="A239" s="62" t="s">
        <v>137</v>
      </c>
      <c r="B239">
        <v>11</v>
      </c>
      <c r="E239" s="61"/>
    </row>
    <row r="240" spans="1:5">
      <c r="A240" s="62" t="s">
        <v>55</v>
      </c>
      <c r="B240">
        <v>4</v>
      </c>
      <c r="E240" s="61"/>
    </row>
    <row r="241" spans="1:5">
      <c r="A241" s="62" t="s">
        <v>138</v>
      </c>
      <c r="B241">
        <v>7</v>
      </c>
      <c r="E241" s="61"/>
    </row>
    <row r="242" spans="1:5" ht="31.2">
      <c r="A242" s="64" t="s">
        <v>139</v>
      </c>
      <c r="E242" s="61"/>
    </row>
    <row r="243" spans="1:5" ht="15.6">
      <c r="A243" s="95" t="s">
        <v>140</v>
      </c>
      <c r="E243" s="61"/>
    </row>
    <row r="244" spans="1:5" ht="31.2">
      <c r="A244" s="64" t="s">
        <v>141</v>
      </c>
      <c r="E244" s="61"/>
    </row>
    <row r="245" spans="1:5" ht="46.8">
      <c r="A245" s="64" t="s">
        <v>142</v>
      </c>
      <c r="E245" s="61"/>
    </row>
    <row r="246" spans="1:5" ht="28.8">
      <c r="A246" s="73" t="s">
        <v>143</v>
      </c>
      <c r="B246" s="72"/>
      <c r="C246" s="72"/>
      <c r="D246" s="72"/>
      <c r="E246" s="6"/>
    </row>
    <row r="247" spans="1:5" ht="43.2">
      <c r="A247" s="60" t="s">
        <v>144</v>
      </c>
      <c r="E247" s="61"/>
    </row>
    <row r="248" spans="1:5">
      <c r="A248" s="60" t="s">
        <v>153</v>
      </c>
      <c r="E248" s="61"/>
    </row>
    <row r="249" spans="1:5" ht="28.8">
      <c r="A249" s="60" t="s">
        <v>148</v>
      </c>
      <c r="E249" s="61"/>
    </row>
    <row r="250" spans="1:5" ht="28.8">
      <c r="A250" s="60" t="s">
        <v>145</v>
      </c>
      <c r="E250" s="61"/>
    </row>
    <row r="251" spans="1:5" ht="43.8" thickBot="1">
      <c r="A251" s="68" t="s">
        <v>146</v>
      </c>
      <c r="B251" s="66"/>
      <c r="C251" s="66"/>
      <c r="D251" s="66"/>
      <c r="E251" s="67"/>
    </row>
    <row r="252" spans="1:5" ht="28.8">
      <c r="A252" s="241" t="s">
        <v>181</v>
      </c>
      <c r="B252" s="242"/>
      <c r="C252" s="242"/>
      <c r="D252" s="242"/>
      <c r="E252" s="243"/>
    </row>
    <row r="253" spans="1:5">
      <c r="A253" s="60" t="s">
        <v>164</v>
      </c>
      <c r="B253" s="1" t="s">
        <v>149</v>
      </c>
      <c r="C253" t="s">
        <v>150</v>
      </c>
      <c r="D253" t="s">
        <v>151</v>
      </c>
      <c r="E253" s="61" t="s">
        <v>152</v>
      </c>
    </row>
    <row r="254" spans="1:5">
      <c r="A254" s="60" t="s">
        <v>165</v>
      </c>
      <c r="B254">
        <v>9</v>
      </c>
      <c r="E254" s="61"/>
    </row>
    <row r="255" spans="1:5">
      <c r="A255" s="62" t="s">
        <v>125</v>
      </c>
      <c r="B255">
        <v>9</v>
      </c>
      <c r="E255" s="61"/>
    </row>
    <row r="256" spans="1:5">
      <c r="A256" s="62" t="s">
        <v>127</v>
      </c>
      <c r="B256">
        <v>635</v>
      </c>
      <c r="E256" s="61"/>
    </row>
    <row r="257" spans="1:5">
      <c r="A257" s="62" t="s">
        <v>128</v>
      </c>
      <c r="B257" s="97">
        <v>0.63400000000000001</v>
      </c>
      <c r="E257" s="61"/>
    </row>
    <row r="258" spans="1:5" ht="15.6">
      <c r="A258" s="63" t="s">
        <v>166</v>
      </c>
      <c r="B258" s="98">
        <v>0</v>
      </c>
      <c r="E258" s="61"/>
    </row>
    <row r="259" spans="1:5" ht="15.6">
      <c r="A259" s="63" t="s">
        <v>167</v>
      </c>
      <c r="B259" s="98">
        <v>1</v>
      </c>
      <c r="E259" s="61"/>
    </row>
    <row r="260" spans="1:5" ht="15.6">
      <c r="A260" s="63" t="s">
        <v>168</v>
      </c>
      <c r="B260" s="98">
        <v>0</v>
      </c>
      <c r="E260" s="61"/>
    </row>
    <row r="261" spans="1:5" ht="15.6">
      <c r="A261" s="63" t="s">
        <v>169</v>
      </c>
      <c r="E261" s="61"/>
    </row>
    <row r="262" spans="1:5" ht="15.6">
      <c r="A262" s="63" t="s">
        <v>170</v>
      </c>
      <c r="E262" s="61"/>
    </row>
    <row r="263" spans="1:5" ht="15.6">
      <c r="A263" s="63" t="s">
        <v>171</v>
      </c>
      <c r="E263" s="61"/>
    </row>
    <row r="264" spans="1:5" ht="15.6">
      <c r="A264" s="63" t="s">
        <v>172</v>
      </c>
      <c r="E264" s="61"/>
    </row>
    <row r="265" spans="1:5" ht="15.6">
      <c r="A265" s="63" t="s">
        <v>173</v>
      </c>
      <c r="E265" s="61"/>
    </row>
    <row r="266" spans="1:5">
      <c r="A266" s="62" t="s">
        <v>137</v>
      </c>
      <c r="B266">
        <v>10</v>
      </c>
      <c r="E266" s="61"/>
    </row>
    <row r="267" spans="1:5">
      <c r="A267" s="62" t="s">
        <v>55</v>
      </c>
      <c r="B267">
        <v>1</v>
      </c>
      <c r="E267" s="61"/>
    </row>
    <row r="268" spans="1:5">
      <c r="A268" s="62" t="s">
        <v>138</v>
      </c>
      <c r="B268">
        <v>9</v>
      </c>
      <c r="E268" s="61"/>
    </row>
    <row r="269" spans="1:5" ht="31.2">
      <c r="A269" s="64" t="s">
        <v>139</v>
      </c>
      <c r="E269" s="61"/>
    </row>
    <row r="270" spans="1:5" ht="15.6">
      <c r="A270" s="95" t="s">
        <v>140</v>
      </c>
      <c r="E270" s="61"/>
    </row>
    <row r="271" spans="1:5" ht="31.2">
      <c r="A271" s="64" t="s">
        <v>141</v>
      </c>
      <c r="E271" s="61"/>
    </row>
    <row r="272" spans="1:5" ht="46.8">
      <c r="A272" s="64" t="s">
        <v>142</v>
      </c>
      <c r="E272" s="61"/>
    </row>
    <row r="273" spans="1:5" ht="28.8">
      <c r="A273" s="73" t="s">
        <v>143</v>
      </c>
      <c r="B273" s="72"/>
      <c r="C273" s="72"/>
      <c r="D273" s="72"/>
      <c r="E273" s="6"/>
    </row>
    <row r="274" spans="1:5" ht="43.2">
      <c r="A274" s="60" t="s">
        <v>144</v>
      </c>
      <c r="E274" s="61"/>
    </row>
    <row r="275" spans="1:5">
      <c r="A275" s="60" t="s">
        <v>153</v>
      </c>
      <c r="E275" s="61"/>
    </row>
    <row r="276" spans="1:5" ht="28.8">
      <c r="A276" s="60" t="s">
        <v>148</v>
      </c>
      <c r="E276" s="61"/>
    </row>
    <row r="277" spans="1:5" ht="28.8">
      <c r="A277" s="60" t="s">
        <v>145</v>
      </c>
      <c r="E277" s="61"/>
    </row>
    <row r="278" spans="1:5" ht="43.8" thickBot="1">
      <c r="A278" s="68" t="s">
        <v>146</v>
      </c>
      <c r="B278" s="66"/>
      <c r="C278" s="66"/>
      <c r="D278" s="66"/>
      <c r="E278" s="67"/>
    </row>
    <row r="279" spans="1:5" ht="28.8">
      <c r="A279" s="241" t="s">
        <v>182</v>
      </c>
      <c r="B279" s="242"/>
      <c r="C279" s="242"/>
      <c r="D279" s="242"/>
      <c r="E279" s="243"/>
    </row>
    <row r="280" spans="1:5">
      <c r="A280" s="60" t="s">
        <v>164</v>
      </c>
      <c r="B280" s="1" t="s">
        <v>149</v>
      </c>
      <c r="C280" t="s">
        <v>150</v>
      </c>
      <c r="D280" t="s">
        <v>151</v>
      </c>
      <c r="E280" s="61" t="s">
        <v>152</v>
      </c>
    </row>
    <row r="281" spans="1:5">
      <c r="A281" s="60" t="s">
        <v>165</v>
      </c>
      <c r="B281">
        <v>13</v>
      </c>
      <c r="E281" s="61"/>
    </row>
    <row r="282" spans="1:5">
      <c r="A282" s="62" t="s">
        <v>125</v>
      </c>
      <c r="B282">
        <v>13</v>
      </c>
      <c r="E282" s="61"/>
    </row>
    <row r="283" spans="1:5">
      <c r="A283" s="62" t="s">
        <v>127</v>
      </c>
      <c r="B283">
        <v>875</v>
      </c>
      <c r="E283" s="61"/>
    </row>
    <row r="284" spans="1:5">
      <c r="A284" s="62" t="s">
        <v>128</v>
      </c>
      <c r="B284" s="97">
        <v>0.96199999999999997</v>
      </c>
      <c r="E284" s="61"/>
    </row>
    <row r="285" spans="1:5" ht="15.6">
      <c r="A285" s="63" t="s">
        <v>166</v>
      </c>
      <c r="B285" s="98">
        <v>0</v>
      </c>
      <c r="E285" s="61"/>
    </row>
    <row r="286" spans="1:5" ht="15.6">
      <c r="A286" s="63" t="s">
        <v>167</v>
      </c>
      <c r="B286" s="98">
        <v>1</v>
      </c>
      <c r="E286" s="61"/>
    </row>
    <row r="287" spans="1:5" ht="15.6">
      <c r="A287" s="63" t="s">
        <v>168</v>
      </c>
      <c r="B287" s="98">
        <v>0</v>
      </c>
      <c r="E287" s="61"/>
    </row>
    <row r="288" spans="1:5" ht="15.6">
      <c r="A288" s="63" t="s">
        <v>169</v>
      </c>
      <c r="E288" s="61"/>
    </row>
    <row r="289" spans="1:5" ht="15.6">
      <c r="A289" s="63" t="s">
        <v>170</v>
      </c>
      <c r="E289" s="61"/>
    </row>
    <row r="290" spans="1:5" ht="15.6">
      <c r="A290" s="63" t="s">
        <v>171</v>
      </c>
      <c r="E290" s="61"/>
    </row>
    <row r="291" spans="1:5" ht="15.6">
      <c r="A291" s="63" t="s">
        <v>172</v>
      </c>
      <c r="E291" s="61"/>
    </row>
    <row r="292" spans="1:5" ht="15.6">
      <c r="A292" s="63" t="s">
        <v>173</v>
      </c>
      <c r="E292" s="61"/>
    </row>
    <row r="293" spans="1:5">
      <c r="A293" s="62" t="s">
        <v>137</v>
      </c>
      <c r="B293">
        <v>8</v>
      </c>
      <c r="E293" s="61"/>
    </row>
    <row r="294" spans="1:5">
      <c r="A294" s="62" t="s">
        <v>55</v>
      </c>
      <c r="B294">
        <v>0</v>
      </c>
      <c r="E294" s="61"/>
    </row>
    <row r="295" spans="1:5">
      <c r="A295" s="62" t="s">
        <v>138</v>
      </c>
      <c r="B295">
        <v>6</v>
      </c>
      <c r="E295" s="61"/>
    </row>
    <row r="296" spans="1:5" ht="31.2">
      <c r="A296" s="64" t="s">
        <v>139</v>
      </c>
      <c r="E296" s="61"/>
    </row>
    <row r="297" spans="1:5" ht="15.6">
      <c r="A297" s="95" t="s">
        <v>140</v>
      </c>
      <c r="E297" s="61"/>
    </row>
    <row r="298" spans="1:5" ht="31.2">
      <c r="A298" s="64" t="s">
        <v>141</v>
      </c>
      <c r="E298" s="61"/>
    </row>
    <row r="299" spans="1:5" ht="46.8">
      <c r="A299" s="64" t="s">
        <v>142</v>
      </c>
      <c r="E299" s="61"/>
    </row>
    <row r="300" spans="1:5" ht="28.8">
      <c r="A300" s="73" t="s">
        <v>143</v>
      </c>
      <c r="B300" s="72"/>
      <c r="C300" s="72"/>
      <c r="D300" s="72"/>
      <c r="E300" s="6"/>
    </row>
    <row r="301" spans="1:5" ht="43.2">
      <c r="A301" s="60" t="s">
        <v>144</v>
      </c>
      <c r="E301" s="61"/>
    </row>
    <row r="302" spans="1:5">
      <c r="A302" s="60" t="s">
        <v>153</v>
      </c>
      <c r="E302" s="61"/>
    </row>
    <row r="303" spans="1:5" ht="28.8">
      <c r="A303" s="60" t="s">
        <v>148</v>
      </c>
      <c r="E303" s="61"/>
    </row>
    <row r="304" spans="1:5" ht="28.8">
      <c r="A304" s="60" t="s">
        <v>145</v>
      </c>
      <c r="E304" s="61"/>
    </row>
    <row r="305" spans="1:5" ht="43.8" thickBot="1">
      <c r="A305" s="68" t="s">
        <v>146</v>
      </c>
      <c r="B305" s="66"/>
      <c r="C305" s="66"/>
      <c r="D305" s="66"/>
      <c r="E305" s="67"/>
    </row>
    <row r="306" spans="1:5" ht="28.8">
      <c r="A306" s="241" t="s">
        <v>183</v>
      </c>
      <c r="B306" s="242"/>
      <c r="C306" s="242"/>
      <c r="D306" s="242"/>
      <c r="E306" s="243"/>
    </row>
    <row r="307" spans="1:5">
      <c r="A307" s="60" t="s">
        <v>164</v>
      </c>
      <c r="B307" s="1" t="s">
        <v>149</v>
      </c>
      <c r="C307" t="s">
        <v>150</v>
      </c>
      <c r="D307" t="s">
        <v>151</v>
      </c>
      <c r="E307" s="61" t="s">
        <v>152</v>
      </c>
    </row>
    <row r="308" spans="1:5">
      <c r="A308" s="60" t="s">
        <v>165</v>
      </c>
      <c r="E308" s="61"/>
    </row>
    <row r="309" spans="1:5">
      <c r="A309" s="62" t="s">
        <v>125</v>
      </c>
      <c r="E309" s="61"/>
    </row>
    <row r="310" spans="1:5">
      <c r="A310" s="62" t="s">
        <v>127</v>
      </c>
      <c r="E310" s="61"/>
    </row>
    <row r="311" spans="1:5">
      <c r="A311" s="62" t="s">
        <v>128</v>
      </c>
      <c r="E311" s="61"/>
    </row>
    <row r="312" spans="1:5" ht="15.6">
      <c r="A312" s="63" t="s">
        <v>166</v>
      </c>
      <c r="E312" s="61"/>
    </row>
    <row r="313" spans="1:5" ht="15.6">
      <c r="A313" s="63" t="s">
        <v>167</v>
      </c>
      <c r="E313" s="61"/>
    </row>
    <row r="314" spans="1:5" ht="15.6">
      <c r="A314" s="63" t="s">
        <v>168</v>
      </c>
      <c r="E314" s="61"/>
    </row>
    <row r="315" spans="1:5" ht="15.6">
      <c r="A315" s="63" t="s">
        <v>169</v>
      </c>
      <c r="E315" s="61"/>
    </row>
    <row r="316" spans="1:5" ht="15.6">
      <c r="A316" s="63" t="s">
        <v>170</v>
      </c>
      <c r="E316" s="61"/>
    </row>
    <row r="317" spans="1:5" ht="15.6">
      <c r="A317" s="63" t="s">
        <v>171</v>
      </c>
      <c r="E317" s="61"/>
    </row>
    <row r="318" spans="1:5" ht="15.6">
      <c r="A318" s="63" t="s">
        <v>172</v>
      </c>
      <c r="E318" s="61"/>
    </row>
    <row r="319" spans="1:5" ht="15.6">
      <c r="A319" s="63" t="s">
        <v>173</v>
      </c>
      <c r="E319" s="61"/>
    </row>
    <row r="320" spans="1:5">
      <c r="A320" s="62" t="s">
        <v>137</v>
      </c>
      <c r="E320" s="61"/>
    </row>
    <row r="321" spans="1:5">
      <c r="A321" s="62" t="s">
        <v>55</v>
      </c>
      <c r="E321" s="61"/>
    </row>
    <row r="322" spans="1:5">
      <c r="A322" s="62" t="s">
        <v>138</v>
      </c>
      <c r="E322" s="61"/>
    </row>
    <row r="323" spans="1:5" ht="31.2">
      <c r="A323" s="64" t="s">
        <v>139</v>
      </c>
      <c r="E323" s="61"/>
    </row>
    <row r="324" spans="1:5" ht="15.6">
      <c r="A324" s="95" t="s">
        <v>140</v>
      </c>
      <c r="E324" s="61"/>
    </row>
    <row r="325" spans="1:5" ht="31.2">
      <c r="A325" s="64" t="s">
        <v>141</v>
      </c>
      <c r="E325" s="61"/>
    </row>
    <row r="326" spans="1:5" ht="46.8">
      <c r="A326" s="64" t="s">
        <v>142</v>
      </c>
      <c r="E326" s="61"/>
    </row>
    <row r="327" spans="1:5" ht="28.8">
      <c r="A327" s="73" t="s">
        <v>143</v>
      </c>
      <c r="B327" s="72"/>
      <c r="C327" s="72"/>
      <c r="D327" s="72"/>
      <c r="E327" s="6"/>
    </row>
    <row r="328" spans="1:5" ht="43.2">
      <c r="A328" s="60" t="s">
        <v>144</v>
      </c>
      <c r="E328" s="61"/>
    </row>
    <row r="329" spans="1:5">
      <c r="A329" s="60" t="s">
        <v>153</v>
      </c>
      <c r="E329" s="61"/>
    </row>
    <row r="330" spans="1:5" ht="28.8">
      <c r="A330" s="60" t="s">
        <v>148</v>
      </c>
      <c r="E330" s="61"/>
    </row>
    <row r="331" spans="1:5" ht="28.8">
      <c r="A331" s="60" t="s">
        <v>145</v>
      </c>
      <c r="E331" s="61"/>
    </row>
    <row r="332" spans="1:5" ht="43.8" thickBot="1">
      <c r="A332" s="68" t="s">
        <v>146</v>
      </c>
      <c r="B332" s="66"/>
      <c r="C332" s="66"/>
      <c r="D332" s="66"/>
      <c r="E332" s="67"/>
    </row>
    <row r="333" spans="1:5" ht="28.8">
      <c r="A333" s="241" t="s">
        <v>184</v>
      </c>
      <c r="B333" s="242"/>
      <c r="C333" s="242"/>
      <c r="D333" s="242"/>
      <c r="E333" s="243"/>
    </row>
    <row r="334" spans="1:5">
      <c r="A334" s="60" t="s">
        <v>164</v>
      </c>
      <c r="B334" s="1" t="s">
        <v>149</v>
      </c>
      <c r="C334" t="s">
        <v>150</v>
      </c>
      <c r="D334" t="s">
        <v>151</v>
      </c>
      <c r="E334" s="61" t="s">
        <v>152</v>
      </c>
    </row>
    <row r="335" spans="1:5">
      <c r="A335" s="60" t="s">
        <v>165</v>
      </c>
      <c r="B335">
        <v>22</v>
      </c>
      <c r="E335" s="61"/>
    </row>
    <row r="336" spans="1:5">
      <c r="A336" s="62" t="s">
        <v>125</v>
      </c>
      <c r="B336">
        <v>22</v>
      </c>
      <c r="E336" s="61"/>
    </row>
    <row r="337" spans="1:5">
      <c r="A337" s="62" t="s">
        <v>127</v>
      </c>
      <c r="B337">
        <v>681</v>
      </c>
      <c r="E337" s="61"/>
    </row>
    <row r="338" spans="1:5">
      <c r="A338" s="62" t="s">
        <v>128</v>
      </c>
      <c r="B338" s="97">
        <v>0.748</v>
      </c>
      <c r="E338" s="61"/>
    </row>
    <row r="339" spans="1:5" ht="15.6">
      <c r="A339" s="63" t="s">
        <v>166</v>
      </c>
      <c r="B339" s="98">
        <v>0</v>
      </c>
      <c r="E339" s="61"/>
    </row>
    <row r="340" spans="1:5" ht="15.6">
      <c r="A340" s="63" t="s">
        <v>167</v>
      </c>
      <c r="B340" s="98">
        <v>1</v>
      </c>
      <c r="E340" s="61"/>
    </row>
    <row r="341" spans="1:5" ht="15.6">
      <c r="A341" s="63" t="s">
        <v>168</v>
      </c>
      <c r="B341" s="98">
        <v>0</v>
      </c>
      <c r="E341" s="61"/>
    </row>
    <row r="342" spans="1:5" ht="15.6">
      <c r="A342" s="63" t="s">
        <v>169</v>
      </c>
      <c r="E342" s="61"/>
    </row>
    <row r="343" spans="1:5" ht="15.6">
      <c r="A343" s="63" t="s">
        <v>170</v>
      </c>
      <c r="E343" s="61"/>
    </row>
    <row r="344" spans="1:5" ht="15.6">
      <c r="A344" s="63" t="s">
        <v>171</v>
      </c>
      <c r="E344" s="61"/>
    </row>
    <row r="345" spans="1:5" ht="15.6">
      <c r="A345" s="63" t="s">
        <v>172</v>
      </c>
      <c r="E345" s="61"/>
    </row>
    <row r="346" spans="1:5" ht="15.6">
      <c r="A346" s="63" t="s">
        <v>173</v>
      </c>
      <c r="E346" s="61"/>
    </row>
    <row r="347" spans="1:5">
      <c r="A347" s="62" t="s">
        <v>137</v>
      </c>
      <c r="B347">
        <v>18.5</v>
      </c>
      <c r="E347" s="61"/>
    </row>
    <row r="348" spans="1:5">
      <c r="A348" s="62" t="s">
        <v>55</v>
      </c>
      <c r="B348">
        <v>2</v>
      </c>
      <c r="E348" s="61"/>
    </row>
    <row r="349" spans="1:5">
      <c r="A349" s="62" t="s">
        <v>138</v>
      </c>
      <c r="B349">
        <v>13.5</v>
      </c>
      <c r="E349" s="61"/>
    </row>
    <row r="350" spans="1:5" ht="31.2">
      <c r="A350" s="64" t="s">
        <v>139</v>
      </c>
      <c r="E350" s="61"/>
    </row>
    <row r="351" spans="1:5" ht="15.6">
      <c r="A351" s="95" t="s">
        <v>140</v>
      </c>
      <c r="E351" s="61"/>
    </row>
    <row r="352" spans="1:5" ht="31.2">
      <c r="A352" s="64" t="s">
        <v>141</v>
      </c>
      <c r="E352" s="61"/>
    </row>
    <row r="353" spans="1:5" ht="46.8">
      <c r="A353" s="64" t="s">
        <v>142</v>
      </c>
      <c r="E353" s="61"/>
    </row>
    <row r="354" spans="1:5" ht="28.8">
      <c r="A354" s="73" t="s">
        <v>143</v>
      </c>
      <c r="B354" s="72"/>
      <c r="C354" s="72"/>
      <c r="D354" s="72"/>
      <c r="E354" s="6"/>
    </row>
    <row r="355" spans="1:5" ht="43.2">
      <c r="A355" s="60" t="s">
        <v>144</v>
      </c>
      <c r="E355" s="61"/>
    </row>
    <row r="356" spans="1:5">
      <c r="A356" s="60" t="s">
        <v>153</v>
      </c>
      <c r="E356" s="61"/>
    </row>
    <row r="357" spans="1:5" ht="28.8">
      <c r="A357" s="60" t="s">
        <v>148</v>
      </c>
      <c r="E357" s="61"/>
    </row>
    <row r="358" spans="1:5" ht="28.8">
      <c r="A358" s="60" t="s">
        <v>145</v>
      </c>
      <c r="E358" s="61"/>
    </row>
    <row r="359" spans="1:5" ht="43.8" thickBot="1">
      <c r="A359" s="68" t="s">
        <v>146</v>
      </c>
      <c r="B359" s="66"/>
      <c r="C359" s="66"/>
      <c r="D359" s="66"/>
      <c r="E359" s="67"/>
    </row>
    <row r="360" spans="1:5" ht="28.8">
      <c r="A360" s="241" t="s">
        <v>185</v>
      </c>
      <c r="B360" s="242"/>
      <c r="C360" s="242"/>
      <c r="D360" s="242"/>
      <c r="E360" s="243"/>
    </row>
    <row r="361" spans="1:5">
      <c r="A361" s="60" t="s">
        <v>164</v>
      </c>
      <c r="B361" s="1" t="s">
        <v>149</v>
      </c>
      <c r="C361" t="s">
        <v>150</v>
      </c>
      <c r="D361" t="s">
        <v>151</v>
      </c>
      <c r="E361" s="61" t="s">
        <v>152</v>
      </c>
    </row>
    <row r="362" spans="1:5">
      <c r="A362" s="60" t="s">
        <v>165</v>
      </c>
      <c r="B362">
        <v>2</v>
      </c>
      <c r="E362" s="61"/>
    </row>
    <row r="363" spans="1:5">
      <c r="A363" s="62" t="s">
        <v>125</v>
      </c>
      <c r="B363">
        <v>2</v>
      </c>
      <c r="E363" s="61"/>
    </row>
    <row r="364" spans="1:5">
      <c r="A364" s="62" t="s">
        <v>127</v>
      </c>
      <c r="B364">
        <v>541</v>
      </c>
      <c r="E364" s="61"/>
    </row>
    <row r="365" spans="1:5">
      <c r="A365" s="62" t="s">
        <v>128</v>
      </c>
      <c r="B365" s="97">
        <v>0.54</v>
      </c>
      <c r="E365" s="61"/>
    </row>
    <row r="366" spans="1:5" ht="15.6">
      <c r="A366" s="63" t="s">
        <v>166</v>
      </c>
      <c r="B366" s="98">
        <v>1</v>
      </c>
      <c r="E366" s="61"/>
    </row>
    <row r="367" spans="1:5" ht="15.6">
      <c r="A367" s="63" t="s">
        <v>167</v>
      </c>
      <c r="B367" s="98">
        <v>0</v>
      </c>
      <c r="E367" s="61"/>
    </row>
    <row r="368" spans="1:5" ht="15.6">
      <c r="A368" s="63" t="s">
        <v>168</v>
      </c>
      <c r="B368" s="98">
        <v>0</v>
      </c>
      <c r="E368" s="61"/>
    </row>
    <row r="369" spans="1:5" ht="15.6">
      <c r="A369" s="63" t="s">
        <v>169</v>
      </c>
      <c r="E369" s="61"/>
    </row>
    <row r="370" spans="1:5" ht="15.6">
      <c r="A370" s="63" t="s">
        <v>170</v>
      </c>
      <c r="E370" s="61"/>
    </row>
    <row r="371" spans="1:5" ht="15.6">
      <c r="A371" s="63" t="s">
        <v>171</v>
      </c>
      <c r="E371" s="61"/>
    </row>
    <row r="372" spans="1:5" ht="15.6">
      <c r="A372" s="63" t="s">
        <v>172</v>
      </c>
      <c r="E372" s="61"/>
    </row>
    <row r="373" spans="1:5" ht="15.6">
      <c r="A373" s="63" t="s">
        <v>173</v>
      </c>
      <c r="E373" s="61"/>
    </row>
    <row r="374" spans="1:5">
      <c r="A374" s="62" t="s">
        <v>137</v>
      </c>
      <c r="B374">
        <v>95.5</v>
      </c>
      <c r="E374" s="61"/>
    </row>
    <row r="375" spans="1:5">
      <c r="A375" s="62" t="s">
        <v>55</v>
      </c>
      <c r="B375">
        <v>1</v>
      </c>
      <c r="E375" s="61"/>
    </row>
    <row r="376" spans="1:5">
      <c r="A376" s="62" t="s">
        <v>138</v>
      </c>
      <c r="B376">
        <v>94.5</v>
      </c>
      <c r="E376" s="61"/>
    </row>
    <row r="377" spans="1:5" ht="31.2">
      <c r="A377" s="64" t="s">
        <v>139</v>
      </c>
      <c r="E377" s="61"/>
    </row>
    <row r="378" spans="1:5" ht="15.6">
      <c r="A378" s="95" t="s">
        <v>140</v>
      </c>
      <c r="E378" s="61"/>
    </row>
    <row r="379" spans="1:5" ht="31.2">
      <c r="A379" s="64" t="s">
        <v>141</v>
      </c>
      <c r="E379" s="61"/>
    </row>
    <row r="380" spans="1:5" ht="46.8">
      <c r="A380" s="64" t="s">
        <v>142</v>
      </c>
      <c r="E380" s="61"/>
    </row>
    <row r="381" spans="1:5" ht="28.8">
      <c r="A381" s="73" t="s">
        <v>143</v>
      </c>
      <c r="B381" s="72"/>
      <c r="C381" s="72"/>
      <c r="D381" s="72"/>
      <c r="E381" s="6"/>
    </row>
    <row r="382" spans="1:5" ht="43.2">
      <c r="A382" s="60" t="s">
        <v>144</v>
      </c>
      <c r="E382" s="61"/>
    </row>
    <row r="383" spans="1:5">
      <c r="A383" s="60" t="s">
        <v>153</v>
      </c>
      <c r="E383" s="61"/>
    </row>
    <row r="384" spans="1:5" ht="28.8">
      <c r="A384" s="60" t="s">
        <v>148</v>
      </c>
      <c r="E384" s="61"/>
    </row>
    <row r="385" spans="1:5" ht="28.8">
      <c r="A385" s="60" t="s">
        <v>145</v>
      </c>
      <c r="E385" s="61"/>
    </row>
    <row r="386" spans="1:5" ht="43.8" thickBot="1">
      <c r="A386" s="68" t="s">
        <v>146</v>
      </c>
      <c r="B386" s="66"/>
      <c r="C386" s="66"/>
      <c r="D386" s="66"/>
      <c r="E386" s="67"/>
    </row>
    <row r="387" spans="1:5" ht="28.8">
      <c r="A387" s="241" t="s">
        <v>186</v>
      </c>
      <c r="B387" s="242"/>
      <c r="C387" s="242"/>
      <c r="D387" s="242"/>
      <c r="E387" s="243"/>
    </row>
    <row r="388" spans="1:5">
      <c r="A388" s="60" t="s">
        <v>164</v>
      </c>
      <c r="B388" s="1" t="s">
        <v>149</v>
      </c>
      <c r="C388" t="s">
        <v>150</v>
      </c>
      <c r="D388" t="s">
        <v>151</v>
      </c>
      <c r="E388" s="61" t="s">
        <v>152</v>
      </c>
    </row>
    <row r="389" spans="1:5">
      <c r="A389" s="60" t="s">
        <v>165</v>
      </c>
      <c r="B389">
        <v>3</v>
      </c>
      <c r="E389" s="61"/>
    </row>
    <row r="390" spans="1:5">
      <c r="A390" s="62" t="s">
        <v>125</v>
      </c>
      <c r="B390">
        <v>3</v>
      </c>
      <c r="E390" s="61"/>
    </row>
    <row r="391" spans="1:5">
      <c r="A391" s="62" t="s">
        <v>127</v>
      </c>
      <c r="B391">
        <v>641</v>
      </c>
      <c r="E391" s="61"/>
    </row>
    <row r="392" spans="1:5">
      <c r="A392" s="62" t="s">
        <v>128</v>
      </c>
      <c r="B392" s="97">
        <v>0.58699999999999997</v>
      </c>
      <c r="E392" s="61"/>
    </row>
    <row r="393" spans="1:5" ht="15.6">
      <c r="A393" s="63" t="s">
        <v>166</v>
      </c>
      <c r="B393" s="98">
        <v>0</v>
      </c>
      <c r="E393" s="61"/>
    </row>
    <row r="394" spans="1:5" ht="15.6">
      <c r="A394" s="63" t="s">
        <v>167</v>
      </c>
      <c r="B394" s="98">
        <v>1</v>
      </c>
      <c r="E394" s="61"/>
    </row>
    <row r="395" spans="1:5" ht="15.6">
      <c r="A395" s="63" t="s">
        <v>168</v>
      </c>
      <c r="B395" s="98">
        <v>0</v>
      </c>
      <c r="E395" s="61"/>
    </row>
    <row r="396" spans="1:5" ht="15.6">
      <c r="A396" s="63" t="s">
        <v>169</v>
      </c>
      <c r="E396" s="61"/>
    </row>
    <row r="397" spans="1:5" ht="15.6">
      <c r="A397" s="63" t="s">
        <v>170</v>
      </c>
      <c r="E397" s="61"/>
    </row>
    <row r="398" spans="1:5" ht="15.6">
      <c r="A398" s="63" t="s">
        <v>171</v>
      </c>
      <c r="E398" s="61"/>
    </row>
    <row r="399" spans="1:5" ht="15.6">
      <c r="A399" s="63" t="s">
        <v>172</v>
      </c>
      <c r="E399" s="61"/>
    </row>
    <row r="400" spans="1:5" ht="15.6">
      <c r="A400" s="63" t="s">
        <v>173</v>
      </c>
      <c r="E400" s="61"/>
    </row>
    <row r="401" spans="1:5">
      <c r="A401" s="62" t="s">
        <v>137</v>
      </c>
      <c r="B401">
        <v>62</v>
      </c>
      <c r="E401" s="61"/>
    </row>
    <row r="402" spans="1:5">
      <c r="A402" s="62" t="s">
        <v>55</v>
      </c>
      <c r="B402">
        <v>7</v>
      </c>
      <c r="E402" s="61"/>
    </row>
    <row r="403" spans="1:5">
      <c r="A403" s="62" t="s">
        <v>138</v>
      </c>
      <c r="B403">
        <v>18</v>
      </c>
      <c r="E403" s="61"/>
    </row>
    <row r="404" spans="1:5" ht="31.2">
      <c r="A404" s="64" t="s">
        <v>139</v>
      </c>
      <c r="E404" s="61"/>
    </row>
    <row r="405" spans="1:5" ht="15.6">
      <c r="A405" s="95" t="s">
        <v>140</v>
      </c>
      <c r="E405" s="61"/>
    </row>
    <row r="406" spans="1:5" ht="31.2">
      <c r="A406" s="64" t="s">
        <v>141</v>
      </c>
      <c r="E406" s="61"/>
    </row>
    <row r="407" spans="1:5" ht="46.8">
      <c r="A407" s="64" t="s">
        <v>142</v>
      </c>
      <c r="E407" s="61"/>
    </row>
    <row r="408" spans="1:5" ht="28.8">
      <c r="A408" s="73" t="s">
        <v>143</v>
      </c>
      <c r="B408" s="72"/>
      <c r="C408" s="72"/>
      <c r="D408" s="72"/>
      <c r="E408" s="6"/>
    </row>
    <row r="409" spans="1:5" ht="43.2">
      <c r="A409" s="60" t="s">
        <v>144</v>
      </c>
      <c r="E409" s="61"/>
    </row>
    <row r="410" spans="1:5">
      <c r="A410" s="60" t="s">
        <v>153</v>
      </c>
      <c r="E410" s="61"/>
    </row>
    <row r="411" spans="1:5" ht="28.8">
      <c r="A411" s="60" t="s">
        <v>148</v>
      </c>
      <c r="E411" s="61"/>
    </row>
    <row r="412" spans="1:5" ht="28.8">
      <c r="A412" s="60" t="s">
        <v>145</v>
      </c>
      <c r="E412" s="61"/>
    </row>
    <row r="413" spans="1:5" ht="43.8" thickBot="1">
      <c r="A413" s="68" t="s">
        <v>146</v>
      </c>
      <c r="B413" s="66"/>
      <c r="C413" s="66"/>
      <c r="D413" s="66"/>
      <c r="E413" s="67"/>
    </row>
    <row r="414" spans="1:5" ht="28.8">
      <c r="A414" s="241" t="s">
        <v>187</v>
      </c>
      <c r="B414" s="242"/>
      <c r="C414" s="242"/>
      <c r="D414" s="242"/>
      <c r="E414" s="243"/>
    </row>
    <row r="415" spans="1:5">
      <c r="A415" s="60" t="s">
        <v>164</v>
      </c>
      <c r="B415" s="1" t="s">
        <v>149</v>
      </c>
      <c r="C415" t="s">
        <v>150</v>
      </c>
      <c r="D415" t="s">
        <v>151</v>
      </c>
      <c r="E415" s="61" t="s">
        <v>152</v>
      </c>
    </row>
    <row r="416" spans="1:5">
      <c r="A416" s="60" t="s">
        <v>165</v>
      </c>
      <c r="B416">
        <v>15</v>
      </c>
      <c r="E416" s="61"/>
    </row>
    <row r="417" spans="1:5">
      <c r="A417" s="62" t="s">
        <v>125</v>
      </c>
      <c r="B417">
        <v>15</v>
      </c>
      <c r="E417" s="61"/>
    </row>
    <row r="418" spans="1:5">
      <c r="A418" s="62" t="s">
        <v>127</v>
      </c>
      <c r="B418">
        <v>1203</v>
      </c>
      <c r="E418" s="61"/>
    </row>
    <row r="419" spans="1:5">
      <c r="A419" s="62" t="s">
        <v>128</v>
      </c>
      <c r="B419" s="97">
        <v>0.94399999999999995</v>
      </c>
      <c r="E419" s="61"/>
    </row>
    <row r="420" spans="1:5" ht="15.6">
      <c r="A420" s="63" t="s">
        <v>166</v>
      </c>
      <c r="B420" s="98">
        <v>1</v>
      </c>
      <c r="E420" s="61"/>
    </row>
    <row r="421" spans="1:5" ht="15.6">
      <c r="A421" s="63" t="s">
        <v>167</v>
      </c>
      <c r="B421" s="98">
        <v>0</v>
      </c>
      <c r="E421" s="61"/>
    </row>
    <row r="422" spans="1:5" ht="15.6">
      <c r="A422" s="63" t="s">
        <v>168</v>
      </c>
      <c r="B422" s="98">
        <v>0</v>
      </c>
      <c r="E422" s="61"/>
    </row>
    <row r="423" spans="1:5" ht="15.6">
      <c r="A423" s="63" t="s">
        <v>169</v>
      </c>
      <c r="E423" s="61"/>
    </row>
    <row r="424" spans="1:5" ht="15.6">
      <c r="A424" s="63" t="s">
        <v>170</v>
      </c>
      <c r="E424" s="61"/>
    </row>
    <row r="425" spans="1:5" ht="15.6">
      <c r="A425" s="63" t="s">
        <v>171</v>
      </c>
      <c r="E425" s="61"/>
    </row>
    <row r="426" spans="1:5" ht="15.6">
      <c r="A426" s="63" t="s">
        <v>172</v>
      </c>
      <c r="E426" s="61"/>
    </row>
    <row r="427" spans="1:5" ht="15.6">
      <c r="A427" s="63" t="s">
        <v>173</v>
      </c>
      <c r="E427" s="61"/>
    </row>
    <row r="428" spans="1:5">
      <c r="A428" s="62" t="s">
        <v>137</v>
      </c>
      <c r="B428">
        <v>34</v>
      </c>
      <c r="E428" s="61"/>
    </row>
    <row r="429" spans="1:5">
      <c r="A429" s="62" t="s">
        <v>55</v>
      </c>
      <c r="B429">
        <v>0</v>
      </c>
      <c r="E429" s="61"/>
    </row>
    <row r="430" spans="1:5">
      <c r="A430" s="62" t="s">
        <v>138</v>
      </c>
      <c r="B430">
        <v>33</v>
      </c>
      <c r="E430" s="61"/>
    </row>
    <row r="431" spans="1:5" ht="31.2">
      <c r="A431" s="64" t="s">
        <v>139</v>
      </c>
      <c r="E431" s="61"/>
    </row>
    <row r="432" spans="1:5" ht="15.6">
      <c r="A432" s="95" t="s">
        <v>140</v>
      </c>
      <c r="E432" s="61"/>
    </row>
    <row r="433" spans="1:5" ht="31.2">
      <c r="A433" s="64" t="s">
        <v>141</v>
      </c>
      <c r="E433" s="61"/>
    </row>
    <row r="434" spans="1:5" ht="46.8">
      <c r="A434" s="64" t="s">
        <v>142</v>
      </c>
      <c r="E434" s="61"/>
    </row>
    <row r="435" spans="1:5" ht="28.8">
      <c r="A435" s="73" t="s">
        <v>143</v>
      </c>
      <c r="B435" s="72"/>
      <c r="C435" s="72"/>
      <c r="D435" s="72"/>
      <c r="E435" s="6"/>
    </row>
    <row r="436" spans="1:5" ht="43.2">
      <c r="A436" s="60" t="s">
        <v>144</v>
      </c>
      <c r="E436" s="61"/>
    </row>
    <row r="437" spans="1:5">
      <c r="A437" s="60" t="s">
        <v>153</v>
      </c>
      <c r="E437" s="61"/>
    </row>
    <row r="438" spans="1:5" ht="28.8">
      <c r="A438" s="60" t="s">
        <v>148</v>
      </c>
      <c r="E438" s="61"/>
    </row>
    <row r="439" spans="1:5" ht="28.8">
      <c r="A439" s="60" t="s">
        <v>145</v>
      </c>
      <c r="E439" s="61"/>
    </row>
    <row r="440" spans="1:5" ht="43.8" thickBot="1">
      <c r="A440" s="68" t="s">
        <v>146</v>
      </c>
      <c r="B440" s="66"/>
      <c r="C440" s="66"/>
      <c r="D440" s="66"/>
      <c r="E440" s="67"/>
    </row>
  </sheetData>
  <mergeCells count="16">
    <mergeCell ref="A360:E360"/>
    <mergeCell ref="A387:E387"/>
    <mergeCell ref="A414:E414"/>
    <mergeCell ref="A1:E1"/>
    <mergeCell ref="A29:E29"/>
    <mergeCell ref="A57:E57"/>
    <mergeCell ref="A85:E85"/>
    <mergeCell ref="A113:E113"/>
    <mergeCell ref="A252:E252"/>
    <mergeCell ref="A279:E279"/>
    <mergeCell ref="A306:E306"/>
    <mergeCell ref="A333:E333"/>
    <mergeCell ref="A141:E141"/>
    <mergeCell ref="A169:E169"/>
    <mergeCell ref="A197:E197"/>
    <mergeCell ref="A225:E225"/>
  </mergeCells>
  <pageMargins left="0.7" right="0.7" top="0.75" bottom="0.75" header="0.3" footer="0.3"/>
  <pageSetup orientation="portrait" r:id="rId1"/>
  <tableParts count="16">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N30"/>
  <sheetViews>
    <sheetView topLeftCell="E1" zoomScaleNormal="100" workbookViewId="0">
      <selection activeCell="H4" sqref="H4"/>
    </sheetView>
  </sheetViews>
  <sheetFormatPr defaultColWidth="26.6640625" defaultRowHeight="14.4"/>
  <cols>
    <col min="1" max="1" width="80" bestFit="1" customWidth="1"/>
    <col min="2" max="2" width="28.6640625" bestFit="1" customWidth="1"/>
    <col min="3" max="3" width="33.6640625" bestFit="1" customWidth="1"/>
    <col min="4" max="4" width="36.44140625" bestFit="1" customWidth="1"/>
    <col min="5" max="5" width="32.6640625" bestFit="1" customWidth="1"/>
  </cols>
  <sheetData>
    <row r="1" spans="1:14" ht="28.8">
      <c r="A1" s="241" t="s">
        <v>188</v>
      </c>
      <c r="B1" s="242"/>
      <c r="C1" s="242"/>
      <c r="D1" s="242"/>
      <c r="E1" s="243"/>
      <c r="G1" s="111"/>
      <c r="H1" s="111"/>
      <c r="I1" s="112" t="str">
        <f t="shared" ref="I1:N1" si="0">IF(COUNTIF($H$3:$H$22, "*") = COUNTIF($A:$E, I2), "Normal", "VERIFICATION NEEDED")</f>
        <v>Normal</v>
      </c>
      <c r="J1" s="112" t="str">
        <f t="shared" si="0"/>
        <v>Normal</v>
      </c>
      <c r="K1" s="112" t="str">
        <f t="shared" si="0"/>
        <v>Normal</v>
      </c>
      <c r="L1" s="112" t="str">
        <f t="shared" si="0"/>
        <v>Normal</v>
      </c>
      <c r="M1" s="112" t="str">
        <f t="shared" si="0"/>
        <v>Normal</v>
      </c>
      <c r="N1" s="112" t="str">
        <f t="shared" si="0"/>
        <v>Normal</v>
      </c>
    </row>
    <row r="2" spans="1:14" ht="43.2">
      <c r="A2" s="60" t="s">
        <v>164</v>
      </c>
      <c r="B2" s="1" t="s">
        <v>149</v>
      </c>
      <c r="C2" t="s">
        <v>150</v>
      </c>
      <c r="D2" t="s">
        <v>151</v>
      </c>
      <c r="E2" s="61" t="s">
        <v>152</v>
      </c>
      <c r="G2" s="113" t="s">
        <v>308</v>
      </c>
      <c r="H2" s="113" t="s">
        <v>309</v>
      </c>
      <c r="I2" s="114" t="str">
        <f>A4</f>
        <v>Total # of unique clients served</v>
      </c>
      <c r="J2" s="114" t="str">
        <f>A5</f>
        <v>Total Bed Days</v>
      </c>
      <c r="K2" s="114" t="str">
        <f>A6</f>
        <v>Occupancy Rate (%)</v>
      </c>
      <c r="L2" s="114" t="str">
        <f>A15</f>
        <v>Median # of days between client referral and service initiation</v>
      </c>
      <c r="M2" s="114" t="str">
        <f>A16</f>
        <v>Median # of days between client referral and waitlist</v>
      </c>
      <c r="N2" s="114" t="str">
        <f>A17</f>
        <v>Median # of days between waitlist and service initiation</v>
      </c>
    </row>
    <row r="3" spans="1:14">
      <c r="A3" s="60" t="s">
        <v>165</v>
      </c>
      <c r="B3" s="1">
        <v>300</v>
      </c>
      <c r="E3" s="61"/>
      <c r="G3" s="111" t="str" cm="1">
        <f t="array" ref="G3">TRANSPOSE(_xlfn.TEXTSPLIT(_xlfn.TEXTJOIN(", ", TRUE, IF((A1:A999="Indicator")+(A1:A999="Indicators"), INDEX(A1:A999, ROW(A1:A999)-1), "")), ", "))</f>
        <v>Creekside Withdrawal Management Centre (24 adult beds)</v>
      </c>
      <c r="H3" s="115" t="str">
        <f t="shared" ref="H3:H7" si="1">LEFT(G3, FIND(" (", G3) - 1)</f>
        <v>Creekside Withdrawal Management Centre</v>
      </c>
      <c r="I3" s="111" cm="1">
        <f t="array" ref="I3">_xlfn._xlws.FILTER($B$1:$B$999, $A$1:$A$999=I2)</f>
        <v>249</v>
      </c>
      <c r="J3" s="111" cm="1">
        <f t="array" ref="J3">_xlfn._xlws.FILTER($B$1:$B$999, $A$1:$A$999=J2)</f>
        <v>2160</v>
      </c>
      <c r="K3" s="111" cm="1">
        <f t="array" ref="K3">_xlfn._xlws.FILTER($B$1:$B$999, $A$1:$A$999=K2)</f>
        <v>0.73499999999999999</v>
      </c>
      <c r="L3" s="111" cm="1">
        <f t="array" ref="L3">_xlfn._xlws.FILTER($B$1:$B$999, $A$1:$A$999=L2)</f>
        <v>16</v>
      </c>
      <c r="M3" s="111" cm="1">
        <f t="array" ref="M3">_xlfn._xlws.FILTER($B$1:$B$999, $A$1:$A$999=M2)</f>
        <v>0</v>
      </c>
      <c r="N3" s="111" cm="1">
        <f t="array" ref="N3">_xlfn._xlws.FILTER($B$1:$B$999, $A$1:$A$999=N2)</f>
        <v>16</v>
      </c>
    </row>
    <row r="4" spans="1:14">
      <c r="A4" s="62" t="s">
        <v>125</v>
      </c>
      <c r="B4" s="1">
        <v>249</v>
      </c>
      <c r="E4" s="61"/>
      <c r="G4" s="111"/>
      <c r="H4" s="111" t="e">
        <f t="shared" si="1"/>
        <v>#VALUE!</v>
      </c>
      <c r="I4" s="111"/>
      <c r="J4" s="111"/>
      <c r="K4" s="111"/>
      <c r="L4" s="111"/>
      <c r="M4" s="111"/>
      <c r="N4" s="111"/>
    </row>
    <row r="5" spans="1:14">
      <c r="A5" s="62" t="s">
        <v>127</v>
      </c>
      <c r="B5" s="1">
        <v>2160</v>
      </c>
      <c r="E5" s="61"/>
      <c r="G5" s="111"/>
      <c r="H5" s="111" t="e">
        <f t="shared" si="1"/>
        <v>#VALUE!</v>
      </c>
      <c r="I5" s="111"/>
      <c r="J5" s="111"/>
      <c r="K5" s="111"/>
      <c r="L5" s="111"/>
      <c r="M5" s="111"/>
      <c r="N5" s="111"/>
    </row>
    <row r="6" spans="1:14">
      <c r="A6" s="62" t="s">
        <v>128</v>
      </c>
      <c r="B6" s="99">
        <v>0.73499999999999999</v>
      </c>
      <c r="E6" s="61"/>
      <c r="G6" s="111"/>
      <c r="H6" s="111" t="e">
        <f t="shared" si="1"/>
        <v>#VALUE!</v>
      </c>
      <c r="I6" s="111"/>
      <c r="J6" s="111"/>
      <c r="K6" s="111"/>
      <c r="L6" s="111"/>
      <c r="M6" s="111"/>
      <c r="N6" s="111"/>
    </row>
    <row r="7" spans="1:14" ht="15.6">
      <c r="A7" s="63" t="s">
        <v>166</v>
      </c>
      <c r="B7" s="1">
        <v>94</v>
      </c>
      <c r="E7" s="61"/>
      <c r="G7" s="111"/>
      <c r="H7" s="111" t="e">
        <f t="shared" si="1"/>
        <v>#VALUE!</v>
      </c>
      <c r="I7" s="111"/>
      <c r="J7" s="111"/>
      <c r="K7" s="111"/>
      <c r="L7" s="111"/>
      <c r="M7" s="111"/>
      <c r="N7" s="111"/>
    </row>
    <row r="8" spans="1:14" ht="15.6">
      <c r="A8" s="63" t="s">
        <v>167</v>
      </c>
      <c r="B8" s="1">
        <v>155</v>
      </c>
      <c r="E8" s="61"/>
      <c r="G8" s="111"/>
      <c r="H8" s="111" t="e">
        <f>LEFT(G8, FIND(" (", G8) - 1)</f>
        <v>#VALUE!</v>
      </c>
      <c r="I8" s="111"/>
      <c r="J8" s="111"/>
      <c r="K8" s="111"/>
      <c r="L8" s="111"/>
      <c r="M8" s="111"/>
      <c r="N8" s="111"/>
    </row>
    <row r="9" spans="1:14" ht="15.6">
      <c r="A9" s="63" t="s">
        <v>168</v>
      </c>
      <c r="B9" s="1">
        <v>0</v>
      </c>
      <c r="E9" s="61"/>
      <c r="G9" s="111"/>
      <c r="H9" s="111" t="e">
        <f t="shared" ref="H9:H28" si="2">LEFT(G9, FIND(" (", G9) - 1)</f>
        <v>#VALUE!</v>
      </c>
      <c r="I9" s="111"/>
      <c r="J9" s="111"/>
      <c r="K9" s="111"/>
      <c r="L9" s="111"/>
      <c r="M9" s="111"/>
      <c r="N9" s="111"/>
    </row>
    <row r="10" spans="1:14" ht="15.6">
      <c r="A10" s="63" t="s">
        <v>169</v>
      </c>
      <c r="B10" s="1">
        <v>17</v>
      </c>
      <c r="E10" s="61"/>
      <c r="G10" s="111"/>
      <c r="H10" s="111" t="e">
        <f t="shared" si="2"/>
        <v>#VALUE!</v>
      </c>
      <c r="I10" s="111"/>
      <c r="J10" s="111"/>
      <c r="K10" s="111"/>
      <c r="L10" s="111"/>
      <c r="M10" s="111"/>
      <c r="N10" s="111"/>
    </row>
    <row r="11" spans="1:14" ht="15.6">
      <c r="A11" s="63" t="s">
        <v>170</v>
      </c>
      <c r="B11" s="99">
        <v>6.8000000000000005E-2</v>
      </c>
      <c r="E11" s="61"/>
      <c r="G11" s="111"/>
      <c r="H11" s="111" t="e">
        <f t="shared" si="2"/>
        <v>#VALUE!</v>
      </c>
      <c r="I11" s="111"/>
      <c r="J11" s="111"/>
      <c r="K11" s="111"/>
      <c r="L11" s="111"/>
      <c r="M11" s="111"/>
      <c r="N11" s="111"/>
    </row>
    <row r="12" spans="1:14" ht="15.6">
      <c r="A12" s="63" t="s">
        <v>171</v>
      </c>
      <c r="B12" s="1" t="s">
        <v>242</v>
      </c>
      <c r="E12" s="61"/>
      <c r="G12" s="111"/>
      <c r="H12" s="111" t="e">
        <f t="shared" si="2"/>
        <v>#VALUE!</v>
      </c>
      <c r="I12" s="111"/>
      <c r="J12" s="111"/>
      <c r="K12" s="111"/>
      <c r="L12" s="111"/>
      <c r="M12" s="111"/>
      <c r="N12" s="111"/>
    </row>
    <row r="13" spans="1:14" ht="15.6">
      <c r="A13" s="63" t="s">
        <v>172</v>
      </c>
      <c r="B13" s="1" t="s">
        <v>242</v>
      </c>
      <c r="E13" s="61"/>
      <c r="G13" s="111"/>
      <c r="H13" s="111" t="e">
        <f t="shared" si="2"/>
        <v>#VALUE!</v>
      </c>
      <c r="I13" s="111"/>
      <c r="J13" s="111"/>
      <c r="K13" s="111"/>
      <c r="L13" s="111"/>
      <c r="M13" s="111"/>
      <c r="N13" s="111"/>
    </row>
    <row r="14" spans="1:14" ht="15.6">
      <c r="A14" s="63" t="s">
        <v>173</v>
      </c>
      <c r="B14" s="1" t="s">
        <v>242</v>
      </c>
      <c r="E14" s="61"/>
      <c r="G14" s="111"/>
      <c r="H14" s="111" t="e">
        <f t="shared" si="2"/>
        <v>#VALUE!</v>
      </c>
      <c r="I14" s="111"/>
      <c r="J14" s="111"/>
      <c r="K14" s="111"/>
      <c r="L14" s="111"/>
      <c r="M14" s="111"/>
      <c r="N14" s="111"/>
    </row>
    <row r="15" spans="1:14">
      <c r="A15" s="62" t="s">
        <v>137</v>
      </c>
      <c r="B15" s="1">
        <v>16</v>
      </c>
      <c r="E15" s="61"/>
      <c r="G15" s="111"/>
      <c r="H15" s="111" t="e">
        <f t="shared" si="2"/>
        <v>#VALUE!</v>
      </c>
      <c r="I15" s="111"/>
      <c r="J15" s="111"/>
      <c r="K15" s="111"/>
      <c r="L15" s="111"/>
      <c r="M15" s="111"/>
      <c r="N15" s="111"/>
    </row>
    <row r="16" spans="1:14">
      <c r="A16" s="62" t="s">
        <v>55</v>
      </c>
      <c r="B16" s="1">
        <v>0</v>
      </c>
      <c r="E16" s="61"/>
      <c r="G16" s="111"/>
      <c r="H16" s="111" t="e">
        <f t="shared" si="2"/>
        <v>#VALUE!</v>
      </c>
      <c r="I16" s="111"/>
      <c r="J16" s="111"/>
      <c r="K16" s="111"/>
      <c r="L16" s="111"/>
      <c r="M16" s="111"/>
      <c r="N16" s="111"/>
    </row>
    <row r="17" spans="1:14">
      <c r="A17" s="62" t="s">
        <v>138</v>
      </c>
      <c r="B17" s="1">
        <v>16</v>
      </c>
      <c r="E17" s="61"/>
      <c r="G17" s="111"/>
      <c r="H17" s="111" t="e">
        <f t="shared" si="2"/>
        <v>#VALUE!</v>
      </c>
      <c r="I17" s="111"/>
      <c r="J17" s="111"/>
      <c r="K17" s="111"/>
      <c r="L17" s="111"/>
      <c r="M17" s="111"/>
      <c r="N17" s="111"/>
    </row>
    <row r="18" spans="1:14" ht="31.2">
      <c r="A18" s="64" t="s">
        <v>139</v>
      </c>
      <c r="B18" s="1"/>
      <c r="E18" s="61"/>
      <c r="G18" s="111"/>
      <c r="H18" s="111" t="e">
        <f t="shared" si="2"/>
        <v>#VALUE!</v>
      </c>
      <c r="I18" s="111"/>
      <c r="J18" s="111"/>
      <c r="K18" s="111"/>
      <c r="L18" s="111"/>
      <c r="M18" s="111"/>
      <c r="N18" s="111"/>
    </row>
    <row r="19" spans="1:14" ht="15.6">
      <c r="A19" s="95" t="s">
        <v>140</v>
      </c>
      <c r="B19" s="1"/>
      <c r="E19" s="61"/>
      <c r="G19" s="111"/>
      <c r="H19" s="111" t="e">
        <f t="shared" si="2"/>
        <v>#VALUE!</v>
      </c>
      <c r="I19" s="111"/>
      <c r="J19" s="111"/>
      <c r="K19" s="111"/>
      <c r="L19" s="111"/>
      <c r="M19" s="111"/>
      <c r="N19" s="111"/>
    </row>
    <row r="20" spans="1:14" ht="31.2">
      <c r="A20" s="64" t="s">
        <v>141</v>
      </c>
      <c r="B20" s="1"/>
      <c r="E20" s="61"/>
      <c r="G20" s="111"/>
      <c r="H20" s="111" t="e">
        <f t="shared" si="2"/>
        <v>#VALUE!</v>
      </c>
      <c r="I20" s="111"/>
      <c r="J20" s="111"/>
      <c r="K20" s="111"/>
      <c r="L20" s="111"/>
      <c r="M20" s="111"/>
      <c r="N20" s="111"/>
    </row>
    <row r="21" spans="1:14" ht="31.2">
      <c r="A21" s="64" t="s">
        <v>142</v>
      </c>
      <c r="B21" s="1"/>
      <c r="E21" s="61"/>
      <c r="G21" s="111"/>
      <c r="H21" s="111" t="e">
        <f t="shared" si="2"/>
        <v>#VALUE!</v>
      </c>
      <c r="I21" s="111"/>
      <c r="J21" s="111"/>
      <c r="K21" s="111"/>
      <c r="L21" s="111"/>
      <c r="M21" s="111"/>
      <c r="N21" s="111"/>
    </row>
    <row r="22" spans="1:14" ht="57.6">
      <c r="A22" s="73" t="s">
        <v>143</v>
      </c>
      <c r="B22" s="1" t="s">
        <v>189</v>
      </c>
      <c r="C22" s="72"/>
      <c r="D22" s="72"/>
      <c r="E22" s="6"/>
      <c r="G22" s="111"/>
      <c r="H22" s="111" t="e">
        <f t="shared" si="2"/>
        <v>#VALUE!</v>
      </c>
      <c r="I22" s="111"/>
      <c r="J22" s="111"/>
      <c r="K22" s="111"/>
      <c r="L22" s="111"/>
      <c r="M22" s="111"/>
      <c r="N22" s="111"/>
    </row>
    <row r="23" spans="1:14" ht="43.2">
      <c r="A23" s="60" t="s">
        <v>144</v>
      </c>
      <c r="B23" s="99" t="s">
        <v>190</v>
      </c>
      <c r="E23" s="61"/>
      <c r="G23" s="111"/>
      <c r="H23" s="111" t="e">
        <f t="shared" si="2"/>
        <v>#VALUE!</v>
      </c>
      <c r="I23" s="111"/>
      <c r="J23" s="111"/>
      <c r="K23" s="111"/>
      <c r="L23" s="111"/>
      <c r="M23" s="111"/>
      <c r="N23" s="111"/>
    </row>
    <row r="24" spans="1:14">
      <c r="A24" s="60" t="s">
        <v>147</v>
      </c>
      <c r="B24" s="1"/>
      <c r="E24" s="61"/>
      <c r="G24" s="111"/>
      <c r="H24" s="111" t="e">
        <f t="shared" si="2"/>
        <v>#VALUE!</v>
      </c>
      <c r="I24" s="111"/>
      <c r="J24" s="111"/>
      <c r="K24" s="111"/>
      <c r="L24" s="111"/>
      <c r="M24" s="111"/>
      <c r="N24" s="111"/>
    </row>
    <row r="25" spans="1:14" ht="28.8">
      <c r="A25" s="60" t="s">
        <v>148</v>
      </c>
      <c r="B25" s="1" t="s">
        <v>191</v>
      </c>
      <c r="E25" s="61"/>
      <c r="G25" s="111"/>
      <c r="H25" s="111" t="e">
        <f t="shared" si="2"/>
        <v>#VALUE!</v>
      </c>
      <c r="I25" s="111"/>
      <c r="J25" s="111"/>
      <c r="K25" s="111"/>
      <c r="L25" s="111"/>
      <c r="M25" s="111"/>
      <c r="N25" s="111"/>
    </row>
    <row r="26" spans="1:14" ht="57.6">
      <c r="A26" s="60" t="s">
        <v>145</v>
      </c>
      <c r="B26" s="1" t="s">
        <v>301</v>
      </c>
      <c r="E26" s="61"/>
      <c r="G26" s="111"/>
      <c r="H26" s="111" t="e">
        <f t="shared" si="2"/>
        <v>#VALUE!</v>
      </c>
      <c r="I26" s="111"/>
      <c r="J26" s="111"/>
      <c r="K26" s="111"/>
      <c r="L26" s="111"/>
      <c r="M26" s="111"/>
      <c r="N26" s="111"/>
    </row>
    <row r="27" spans="1:14" ht="43.8" thickBot="1">
      <c r="A27" s="68" t="s">
        <v>146</v>
      </c>
      <c r="B27" s="1" t="s">
        <v>302</v>
      </c>
      <c r="C27" s="66"/>
      <c r="D27" s="66"/>
      <c r="E27" s="67"/>
      <c r="G27" s="111"/>
      <c r="H27" s="111" t="e">
        <f t="shared" si="2"/>
        <v>#VALUE!</v>
      </c>
      <c r="I27" s="111"/>
      <c r="J27" s="111"/>
      <c r="K27" s="111"/>
      <c r="L27" s="111"/>
      <c r="M27" s="111"/>
      <c r="N27" s="111"/>
    </row>
    <row r="28" spans="1:14">
      <c r="B28" s="1"/>
      <c r="G28" s="111"/>
      <c r="H28" s="111" t="e">
        <f t="shared" si="2"/>
        <v>#VALUE!</v>
      </c>
      <c r="I28" s="111"/>
      <c r="J28" s="111"/>
      <c r="K28" s="111"/>
      <c r="L28" s="111"/>
      <c r="M28" s="111"/>
      <c r="N28" s="111"/>
    </row>
    <row r="29" spans="1:14">
      <c r="B29" s="1"/>
    </row>
    <row r="30" spans="1:14">
      <c r="B30" s="1"/>
    </row>
  </sheetData>
  <mergeCells count="1">
    <mergeCell ref="A1:E1"/>
  </mergeCells>
  <phoneticPr fontId="7"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E263"/>
  <sheetViews>
    <sheetView topLeftCell="A204" zoomScale="80" zoomScaleNormal="80" workbookViewId="0">
      <selection activeCell="B238" sqref="B238"/>
    </sheetView>
  </sheetViews>
  <sheetFormatPr defaultRowHeight="14.4"/>
  <cols>
    <col min="1" max="1" width="57.44140625" bestFit="1" customWidth="1"/>
    <col min="2" max="2" width="76.77734375" style="96" customWidth="1"/>
    <col min="3" max="3" width="30.77734375" customWidth="1"/>
    <col min="4" max="4" width="34.88671875" customWidth="1"/>
    <col min="5" max="5" width="45.6640625" customWidth="1"/>
  </cols>
  <sheetData>
    <row r="1" spans="1:5" ht="15" thickBot="1">
      <c r="A1" s="248"/>
      <c r="B1" s="248"/>
      <c r="C1" s="248"/>
      <c r="D1" s="248"/>
      <c r="E1" s="248"/>
    </row>
    <row r="2" spans="1:5" ht="28.8">
      <c r="A2" s="241" t="s">
        <v>192</v>
      </c>
      <c r="B2" s="242"/>
      <c r="C2" s="242"/>
      <c r="D2" s="242"/>
      <c r="E2" s="243"/>
    </row>
    <row r="3" spans="1:5">
      <c r="A3" s="60" t="s">
        <v>120</v>
      </c>
      <c r="B3" s="96" t="s">
        <v>149</v>
      </c>
      <c r="C3" t="s">
        <v>150</v>
      </c>
      <c r="D3" t="s">
        <v>151</v>
      </c>
      <c r="E3" s="61" t="s">
        <v>152</v>
      </c>
    </row>
    <row r="4" spans="1:5">
      <c r="A4" s="60" t="s">
        <v>193</v>
      </c>
      <c r="B4" s="96" t="s">
        <v>291</v>
      </c>
      <c r="E4" s="61"/>
    </row>
    <row r="5" spans="1:5">
      <c r="A5" s="60" t="s">
        <v>194</v>
      </c>
      <c r="B5" s="96">
        <v>549</v>
      </c>
      <c r="E5" s="61"/>
    </row>
    <row r="6" spans="1:5">
      <c r="A6" s="62" t="s">
        <v>125</v>
      </c>
      <c r="B6" s="96">
        <v>549</v>
      </c>
      <c r="E6" s="61"/>
    </row>
    <row r="7" spans="1:5" ht="15.6">
      <c r="A7" s="63" t="s">
        <v>60</v>
      </c>
      <c r="B7" s="96" t="s">
        <v>242</v>
      </c>
      <c r="E7" s="61"/>
    </row>
    <row r="8" spans="1:5" ht="15.6">
      <c r="A8" s="63" t="s">
        <v>64</v>
      </c>
      <c r="B8" s="96" t="s">
        <v>195</v>
      </c>
      <c r="E8" s="61"/>
    </row>
    <row r="9" spans="1:5" ht="28.8">
      <c r="A9" s="60" t="s">
        <v>196</v>
      </c>
      <c r="E9" s="61"/>
    </row>
    <row r="10" spans="1:5" ht="28.8">
      <c r="A10" s="60" t="s">
        <v>197</v>
      </c>
      <c r="E10" s="61"/>
    </row>
    <row r="11" spans="1:5" ht="31.2">
      <c r="A11" s="63" t="s">
        <v>137</v>
      </c>
      <c r="B11" s="96" t="s">
        <v>198</v>
      </c>
      <c r="E11" s="61"/>
    </row>
    <row r="12" spans="1:5" ht="15.6">
      <c r="A12" s="63" t="s">
        <v>55</v>
      </c>
      <c r="B12" s="96" t="s">
        <v>199</v>
      </c>
      <c r="E12" s="61"/>
    </row>
    <row r="13" spans="1:5" ht="15.6">
      <c r="A13" s="63" t="s">
        <v>138</v>
      </c>
      <c r="B13" s="96" t="s">
        <v>200</v>
      </c>
      <c r="E13" s="61"/>
    </row>
    <row r="14" spans="1:5" ht="78">
      <c r="A14" s="63" t="s">
        <v>201</v>
      </c>
      <c r="E14" s="61"/>
    </row>
    <row r="15" spans="1:5" ht="43.95" customHeight="1">
      <c r="A15" s="73" t="s">
        <v>143</v>
      </c>
      <c r="B15" s="96" t="s">
        <v>278</v>
      </c>
      <c r="C15" s="72"/>
      <c r="D15" s="72"/>
      <c r="E15" s="6"/>
    </row>
    <row r="16" spans="1:5" ht="57.6">
      <c r="A16" s="60" t="s">
        <v>144</v>
      </c>
      <c r="B16" s="96" t="s">
        <v>279</v>
      </c>
      <c r="E16" s="61"/>
    </row>
    <row r="17" spans="1:5" ht="44.7" customHeight="1">
      <c r="A17" s="60" t="s">
        <v>147</v>
      </c>
      <c r="B17" s="96" t="s">
        <v>292</v>
      </c>
      <c r="E17" s="61"/>
    </row>
    <row r="18" spans="1:5" ht="28.8">
      <c r="A18" s="60" t="s">
        <v>148</v>
      </c>
      <c r="B18" s="96" t="s">
        <v>202</v>
      </c>
      <c r="E18" s="61"/>
    </row>
    <row r="19" spans="1:5" ht="28.8">
      <c r="A19" s="60" t="s">
        <v>145</v>
      </c>
      <c r="E19" s="61"/>
    </row>
    <row r="20" spans="1:5" ht="78.75" customHeight="1" thickBot="1">
      <c r="A20" s="68" t="s">
        <v>146</v>
      </c>
      <c r="B20" s="102" t="s">
        <v>280</v>
      </c>
      <c r="C20" s="66"/>
      <c r="D20" s="66"/>
      <c r="E20" s="67"/>
    </row>
    <row r="21" spans="1:5" ht="15" thickBot="1">
      <c r="A21" s="70"/>
      <c r="B21" s="103"/>
      <c r="C21" s="70"/>
      <c r="D21" s="70"/>
      <c r="E21" s="70"/>
    </row>
    <row r="22" spans="1:5" ht="28.8">
      <c r="A22" s="241" t="s">
        <v>203</v>
      </c>
      <c r="B22" s="242"/>
      <c r="C22" s="242"/>
      <c r="D22" s="242"/>
      <c r="E22" s="243"/>
    </row>
    <row r="23" spans="1:5">
      <c r="A23" s="60" t="s">
        <v>120</v>
      </c>
      <c r="B23" s="96" t="s">
        <v>149</v>
      </c>
      <c r="C23" t="s">
        <v>150</v>
      </c>
      <c r="D23" t="s">
        <v>151</v>
      </c>
      <c r="E23" s="61" t="s">
        <v>152</v>
      </c>
    </row>
    <row r="24" spans="1:5">
      <c r="A24" s="60" t="s">
        <v>193</v>
      </c>
      <c r="E24" s="61"/>
    </row>
    <row r="25" spans="1:5" ht="78">
      <c r="A25" s="63" t="s">
        <v>204</v>
      </c>
      <c r="E25" s="61"/>
    </row>
    <row r="26" spans="1:5" ht="43.95" customHeight="1">
      <c r="A26" s="73" t="s">
        <v>143</v>
      </c>
      <c r="C26" s="72"/>
      <c r="D26" s="72"/>
      <c r="E26" s="6"/>
    </row>
    <row r="27" spans="1:5" ht="57.6">
      <c r="A27" s="60" t="s">
        <v>144</v>
      </c>
      <c r="B27" s="96" t="s">
        <v>242</v>
      </c>
      <c r="E27" s="61"/>
    </row>
    <row r="28" spans="1:5" ht="28.8">
      <c r="A28" s="60" t="s">
        <v>147</v>
      </c>
      <c r="B28" s="96" t="s">
        <v>242</v>
      </c>
      <c r="E28" s="61"/>
    </row>
    <row r="29" spans="1:5" ht="28.8">
      <c r="A29" s="60" t="s">
        <v>148</v>
      </c>
      <c r="B29" s="96" t="s">
        <v>281</v>
      </c>
      <c r="E29" s="61"/>
    </row>
    <row r="30" spans="1:5" ht="28.8">
      <c r="A30" s="60" t="s">
        <v>145</v>
      </c>
      <c r="B30" s="96" t="s">
        <v>242</v>
      </c>
      <c r="E30" s="61"/>
    </row>
    <row r="31" spans="1:5" ht="86.25" customHeight="1" thickBot="1">
      <c r="A31" s="68" t="s">
        <v>146</v>
      </c>
      <c r="B31" s="102" t="s">
        <v>298</v>
      </c>
      <c r="C31" s="66"/>
      <c r="D31" s="66"/>
      <c r="E31" s="67"/>
    </row>
    <row r="32" spans="1:5" ht="15" thickBot="1">
      <c r="A32" s="70"/>
      <c r="B32" s="103"/>
      <c r="C32" s="70"/>
      <c r="D32" s="70"/>
      <c r="E32" s="70"/>
    </row>
    <row r="33" spans="1:5" ht="28.8">
      <c r="A33" s="241" t="s">
        <v>205</v>
      </c>
      <c r="B33" s="242"/>
      <c r="C33" s="242"/>
      <c r="D33" s="242"/>
      <c r="E33" s="243"/>
    </row>
    <row r="34" spans="1:5">
      <c r="A34" s="60" t="s">
        <v>120</v>
      </c>
      <c r="B34" s="96" t="s">
        <v>149</v>
      </c>
      <c r="C34" t="s">
        <v>150</v>
      </c>
      <c r="D34" t="s">
        <v>151</v>
      </c>
      <c r="E34" s="61" t="s">
        <v>152</v>
      </c>
    </row>
    <row r="35" spans="1:5">
      <c r="A35" s="60" t="s">
        <v>206</v>
      </c>
      <c r="E35" s="61"/>
    </row>
    <row r="36" spans="1:5" ht="78">
      <c r="A36" s="63" t="s">
        <v>204</v>
      </c>
      <c r="E36" s="61"/>
    </row>
    <row r="37" spans="1:5" ht="43.95" customHeight="1">
      <c r="A37" s="73" t="s">
        <v>143</v>
      </c>
      <c r="C37" s="72"/>
      <c r="D37" s="72"/>
      <c r="E37" s="6"/>
    </row>
    <row r="38" spans="1:5" ht="57.6">
      <c r="A38" s="60" t="s">
        <v>144</v>
      </c>
      <c r="E38" s="61"/>
    </row>
    <row r="39" spans="1:5" ht="28.8">
      <c r="A39" s="60" t="s">
        <v>147</v>
      </c>
      <c r="E39" s="61"/>
    </row>
    <row r="40" spans="1:5" ht="28.8">
      <c r="A40" s="60" t="s">
        <v>148</v>
      </c>
      <c r="E40" s="61"/>
    </row>
    <row r="41" spans="1:5" ht="28.8">
      <c r="A41" s="60" t="s">
        <v>145</v>
      </c>
      <c r="E41" s="61"/>
    </row>
    <row r="42" spans="1:5" ht="58.2" thickBot="1">
      <c r="A42" s="68" t="s">
        <v>146</v>
      </c>
      <c r="B42" s="102"/>
      <c r="C42" s="66"/>
      <c r="D42" s="66"/>
      <c r="E42" s="67"/>
    </row>
    <row r="43" spans="1:5" ht="15" thickBot="1">
      <c r="A43" s="70"/>
      <c r="B43" s="103"/>
      <c r="C43" s="70"/>
      <c r="D43" s="70"/>
      <c r="E43" s="70"/>
    </row>
    <row r="44" spans="1:5" ht="28.8">
      <c r="A44" s="241" t="s">
        <v>207</v>
      </c>
      <c r="B44" s="242"/>
      <c r="C44" s="242"/>
      <c r="D44" s="242"/>
      <c r="E44" s="243"/>
    </row>
    <row r="45" spans="1:5">
      <c r="A45" s="60" t="s">
        <v>120</v>
      </c>
      <c r="B45" s="96" t="s">
        <v>149</v>
      </c>
      <c r="C45" t="s">
        <v>150</v>
      </c>
      <c r="D45" t="s">
        <v>151</v>
      </c>
      <c r="E45" s="61" t="s">
        <v>152</v>
      </c>
    </row>
    <row r="46" spans="1:5">
      <c r="A46" s="60" t="s">
        <v>208</v>
      </c>
      <c r="E46" s="61"/>
    </row>
    <row r="47" spans="1:5">
      <c r="A47" s="60" t="s">
        <v>194</v>
      </c>
      <c r="B47" s="104" t="s">
        <v>209</v>
      </c>
      <c r="E47" s="61"/>
    </row>
    <row r="48" spans="1:5">
      <c r="A48" s="62" t="s">
        <v>125</v>
      </c>
      <c r="B48" s="72"/>
      <c r="E48" s="61"/>
    </row>
    <row r="49" spans="1:5" ht="28.8">
      <c r="A49" s="60" t="s">
        <v>196</v>
      </c>
      <c r="B49" s="72"/>
      <c r="E49" s="61"/>
    </row>
    <row r="50" spans="1:5" ht="28.8">
      <c r="A50" s="60" t="s">
        <v>197</v>
      </c>
      <c r="B50" s="72"/>
      <c r="E50" s="61"/>
    </row>
    <row r="51" spans="1:5" ht="15.6">
      <c r="A51" s="63" t="s">
        <v>166</v>
      </c>
      <c r="B51" s="72" t="s">
        <v>210</v>
      </c>
      <c r="E51" s="61"/>
    </row>
    <row r="52" spans="1:5" ht="15.6">
      <c r="A52" s="63" t="s">
        <v>167</v>
      </c>
      <c r="B52" s="72" t="s">
        <v>211</v>
      </c>
      <c r="E52" s="61"/>
    </row>
    <row r="53" spans="1:5" ht="31.2">
      <c r="A53" s="63" t="s">
        <v>168</v>
      </c>
      <c r="B53" s="72" t="s">
        <v>212</v>
      </c>
      <c r="E53" s="61"/>
    </row>
    <row r="54" spans="1:5" ht="15.6">
      <c r="A54" s="63" t="s">
        <v>169</v>
      </c>
      <c r="B54" s="72" t="s">
        <v>213</v>
      </c>
      <c r="E54" s="61"/>
    </row>
    <row r="55" spans="1:5" ht="15.6">
      <c r="A55" s="63" t="s">
        <v>170</v>
      </c>
      <c r="B55" s="72"/>
      <c r="E55" s="61"/>
    </row>
    <row r="56" spans="1:5" ht="15.6">
      <c r="A56" s="63" t="s">
        <v>171</v>
      </c>
      <c r="B56" s="72"/>
      <c r="E56" s="61"/>
    </row>
    <row r="57" spans="1:5" ht="15.6">
      <c r="A57" s="63" t="s">
        <v>172</v>
      </c>
      <c r="B57" s="72"/>
      <c r="E57" s="61"/>
    </row>
    <row r="58" spans="1:5" ht="31.2">
      <c r="A58" s="63" t="s">
        <v>173</v>
      </c>
      <c r="B58" s="72"/>
      <c r="E58" s="61"/>
    </row>
    <row r="59" spans="1:5" ht="31.2">
      <c r="A59" s="63" t="s">
        <v>214</v>
      </c>
      <c r="B59" s="96" t="s">
        <v>215</v>
      </c>
      <c r="E59" s="61"/>
    </row>
    <row r="60" spans="1:5" ht="78">
      <c r="A60" s="63" t="s">
        <v>204</v>
      </c>
      <c r="B60" s="96" t="s">
        <v>216</v>
      </c>
      <c r="E60" s="61"/>
    </row>
    <row r="61" spans="1:5" ht="31.2">
      <c r="A61" s="63" t="s">
        <v>217</v>
      </c>
      <c r="B61" s="72">
        <v>0</v>
      </c>
      <c r="E61" s="61"/>
    </row>
    <row r="62" spans="1:5" ht="43.95" customHeight="1">
      <c r="A62" s="73" t="s">
        <v>143</v>
      </c>
      <c r="B62" s="101" t="s">
        <v>218</v>
      </c>
      <c r="C62" s="72"/>
      <c r="D62" s="72"/>
      <c r="E62" s="6"/>
    </row>
    <row r="63" spans="1:5" ht="158.4">
      <c r="A63" s="60" t="s">
        <v>144</v>
      </c>
      <c r="B63" s="96" t="s">
        <v>219</v>
      </c>
      <c r="E63" s="61"/>
    </row>
    <row r="64" spans="1:5" ht="28.8">
      <c r="A64" s="60" t="s">
        <v>147</v>
      </c>
      <c r="B64" s="72"/>
      <c r="E64" s="61"/>
    </row>
    <row r="65" spans="1:5" ht="28.8">
      <c r="A65" s="60" t="s">
        <v>148</v>
      </c>
      <c r="B65" s="72" t="s">
        <v>220</v>
      </c>
      <c r="E65" s="61"/>
    </row>
    <row r="66" spans="1:5" ht="28.8">
      <c r="A66" s="60" t="s">
        <v>145</v>
      </c>
      <c r="B66" s="96" t="s">
        <v>221</v>
      </c>
      <c r="E66" s="61"/>
    </row>
    <row r="67" spans="1:5" ht="259.8" thickBot="1">
      <c r="A67" s="100" t="s">
        <v>146</v>
      </c>
      <c r="B67" s="96" t="s">
        <v>222</v>
      </c>
      <c r="C67" s="66"/>
      <c r="D67" s="66"/>
      <c r="E67" s="67"/>
    </row>
    <row r="68" spans="1:5" ht="15" thickBot="1">
      <c r="A68" s="70"/>
      <c r="B68" s="103"/>
      <c r="C68" s="70"/>
      <c r="D68" s="70"/>
      <c r="E68" s="70"/>
    </row>
    <row r="69" spans="1:5" ht="28.8">
      <c r="A69" s="241" t="s">
        <v>223</v>
      </c>
      <c r="B69" s="242"/>
      <c r="C69" s="242"/>
      <c r="D69" s="242"/>
      <c r="E69" s="243"/>
    </row>
    <row r="70" spans="1:5">
      <c r="A70" s="60" t="s">
        <v>120</v>
      </c>
      <c r="B70" s="96" t="s">
        <v>149</v>
      </c>
      <c r="C70" t="s">
        <v>150</v>
      </c>
      <c r="D70" t="s">
        <v>151</v>
      </c>
      <c r="E70" s="61" t="s">
        <v>152</v>
      </c>
    </row>
    <row r="71" spans="1:5">
      <c r="A71" s="60" t="s">
        <v>208</v>
      </c>
      <c r="B71" s="96" t="s">
        <v>283</v>
      </c>
      <c r="E71" s="61"/>
    </row>
    <row r="72" spans="1:5">
      <c r="A72" s="60" t="s">
        <v>194</v>
      </c>
      <c r="E72" s="61"/>
    </row>
    <row r="73" spans="1:5">
      <c r="A73" s="62" t="s">
        <v>125</v>
      </c>
      <c r="E73" s="61"/>
    </row>
    <row r="74" spans="1:5" ht="28.8">
      <c r="A74" s="60" t="s">
        <v>196</v>
      </c>
      <c r="B74" s="96" t="s">
        <v>282</v>
      </c>
      <c r="E74" s="61"/>
    </row>
    <row r="75" spans="1:5" ht="28.8">
      <c r="A75" s="60" t="s">
        <v>197</v>
      </c>
      <c r="B75" s="96" t="s">
        <v>253</v>
      </c>
      <c r="E75" s="61"/>
    </row>
    <row r="76" spans="1:5" ht="15.6">
      <c r="A76" s="63" t="s">
        <v>166</v>
      </c>
      <c r="B76" s="96" t="s">
        <v>242</v>
      </c>
      <c r="E76" s="61"/>
    </row>
    <row r="77" spans="1:5" ht="15.6">
      <c r="A77" s="63" t="s">
        <v>167</v>
      </c>
      <c r="B77" s="96" t="s">
        <v>242</v>
      </c>
      <c r="E77" s="61"/>
    </row>
    <row r="78" spans="1:5" ht="31.2">
      <c r="A78" s="63" t="s">
        <v>168</v>
      </c>
      <c r="B78" s="96" t="s">
        <v>242</v>
      </c>
      <c r="E78" s="61"/>
    </row>
    <row r="79" spans="1:5" ht="15.6">
      <c r="A79" s="63" t="s">
        <v>169</v>
      </c>
      <c r="B79" s="96" t="s">
        <v>242</v>
      </c>
      <c r="E79" s="61"/>
    </row>
    <row r="80" spans="1:5" ht="15.6">
      <c r="A80" s="63" t="s">
        <v>170</v>
      </c>
      <c r="B80" s="96" t="s">
        <v>242</v>
      </c>
      <c r="E80" s="61"/>
    </row>
    <row r="81" spans="1:5" ht="15.6">
      <c r="A81" s="63" t="s">
        <v>171</v>
      </c>
      <c r="B81" s="96" t="s">
        <v>242</v>
      </c>
      <c r="E81" s="61"/>
    </row>
    <row r="82" spans="1:5" ht="15.6">
      <c r="A82" s="63" t="s">
        <v>172</v>
      </c>
      <c r="B82" s="96" t="s">
        <v>242</v>
      </c>
      <c r="E82" s="61"/>
    </row>
    <row r="83" spans="1:5" ht="31.2">
      <c r="A83" s="63" t="s">
        <v>173</v>
      </c>
      <c r="B83" s="96" t="s">
        <v>242</v>
      </c>
      <c r="E83" s="61"/>
    </row>
    <row r="84" spans="1:5">
      <c r="A84" s="62" t="s">
        <v>137</v>
      </c>
      <c r="B84" s="96" t="s">
        <v>228</v>
      </c>
      <c r="E84" s="61"/>
    </row>
    <row r="85" spans="1:5">
      <c r="A85" s="62" t="s">
        <v>55</v>
      </c>
      <c r="B85" s="96" t="s">
        <v>228</v>
      </c>
      <c r="E85" s="61"/>
    </row>
    <row r="86" spans="1:5">
      <c r="A86" s="62" t="s">
        <v>138</v>
      </c>
      <c r="B86" s="96" t="s">
        <v>256</v>
      </c>
      <c r="E86" s="61"/>
    </row>
    <row r="87" spans="1:5" ht="31.2">
      <c r="A87" s="63" t="s">
        <v>155</v>
      </c>
      <c r="B87" s="96" t="s">
        <v>254</v>
      </c>
      <c r="E87" s="61"/>
    </row>
    <row r="88" spans="1:5" ht="78">
      <c r="A88" s="63" t="s">
        <v>204</v>
      </c>
      <c r="B88" s="96" t="s">
        <v>242</v>
      </c>
      <c r="E88" s="61"/>
    </row>
    <row r="89" spans="1:5" ht="15.6">
      <c r="A89" s="63" t="s">
        <v>224</v>
      </c>
      <c r="B89" s="96" t="s">
        <v>242</v>
      </c>
      <c r="E89" s="61"/>
    </row>
    <row r="90" spans="1:5" ht="43.95" customHeight="1">
      <c r="A90" s="73" t="s">
        <v>143</v>
      </c>
      <c r="C90" s="72"/>
      <c r="D90" s="72"/>
      <c r="E90" s="6"/>
    </row>
    <row r="91" spans="1:5" ht="57.6">
      <c r="A91" s="60" t="s">
        <v>144</v>
      </c>
      <c r="B91" s="96" t="s">
        <v>255</v>
      </c>
      <c r="E91" s="61"/>
    </row>
    <row r="92" spans="1:5" ht="44.7" customHeight="1">
      <c r="A92" s="60" t="s">
        <v>147</v>
      </c>
      <c r="E92" s="61"/>
    </row>
    <row r="93" spans="1:5" ht="28.8">
      <c r="A93" s="60" t="s">
        <v>148</v>
      </c>
      <c r="E93" s="61"/>
    </row>
    <row r="94" spans="1:5" ht="28.8">
      <c r="A94" s="60" t="s">
        <v>145</v>
      </c>
      <c r="E94" s="61"/>
    </row>
    <row r="95" spans="1:5" ht="58.2" thickBot="1">
      <c r="A95" s="68" t="s">
        <v>146</v>
      </c>
      <c r="C95" s="66"/>
      <c r="D95" s="66"/>
      <c r="E95" s="67"/>
    </row>
    <row r="96" spans="1:5" ht="15" thickBot="1">
      <c r="A96" s="249"/>
      <c r="B96" s="250"/>
      <c r="C96" s="250"/>
      <c r="D96" s="250"/>
      <c r="E96" s="251"/>
    </row>
    <row r="97" spans="1:5" ht="28.8">
      <c r="A97" s="241" t="s">
        <v>225</v>
      </c>
      <c r="B97" s="242"/>
      <c r="C97" s="242"/>
      <c r="D97" s="242"/>
      <c r="E97" s="243"/>
    </row>
    <row r="98" spans="1:5">
      <c r="A98" s="60" t="s">
        <v>120</v>
      </c>
      <c r="B98" s="96" t="s">
        <v>149</v>
      </c>
      <c r="C98" t="s">
        <v>150</v>
      </c>
      <c r="D98" t="s">
        <v>151</v>
      </c>
      <c r="E98" s="61" t="s">
        <v>152</v>
      </c>
    </row>
    <row r="99" spans="1:5">
      <c r="A99" s="60" t="s">
        <v>208</v>
      </c>
      <c r="B99" s="96" t="s">
        <v>226</v>
      </c>
      <c r="E99" s="61"/>
    </row>
    <row r="100" spans="1:5">
      <c r="A100" s="60" t="s">
        <v>194</v>
      </c>
      <c r="E100" s="61"/>
    </row>
    <row r="101" spans="1:5">
      <c r="A101" s="62" t="s">
        <v>125</v>
      </c>
      <c r="B101" s="96">
        <v>93</v>
      </c>
      <c r="E101" s="61"/>
    </row>
    <row r="102" spans="1:5" ht="28.8">
      <c r="A102" s="60" t="s">
        <v>196</v>
      </c>
      <c r="B102" s="105" t="s">
        <v>227</v>
      </c>
      <c r="E102" s="61"/>
    </row>
    <row r="103" spans="1:5" ht="28.8">
      <c r="A103" s="60" t="s">
        <v>197</v>
      </c>
      <c r="B103" s="96" t="s">
        <v>285</v>
      </c>
      <c r="E103" s="61"/>
    </row>
    <row r="104" spans="1:5" ht="15.6">
      <c r="A104" s="63" t="s">
        <v>166</v>
      </c>
      <c r="B104" s="106">
        <v>0.214</v>
      </c>
      <c r="E104" s="61"/>
    </row>
    <row r="105" spans="1:5" ht="15.6">
      <c r="A105" s="63" t="s">
        <v>167</v>
      </c>
      <c r="B105" s="106">
        <v>0.76900000000000002</v>
      </c>
      <c r="E105" s="61"/>
    </row>
    <row r="106" spans="1:5" ht="31.2">
      <c r="A106" s="63" t="s">
        <v>168</v>
      </c>
      <c r="B106" s="96" t="s">
        <v>242</v>
      </c>
      <c r="E106" s="61"/>
    </row>
    <row r="107" spans="1:5" ht="15.6" hidden="1">
      <c r="A107" s="63" t="s">
        <v>169</v>
      </c>
      <c r="E107" s="61"/>
    </row>
    <row r="108" spans="1:5" ht="15.6" hidden="1">
      <c r="A108" s="63" t="s">
        <v>170</v>
      </c>
      <c r="E108" s="61"/>
    </row>
    <row r="109" spans="1:5" ht="15.6" hidden="1">
      <c r="A109" s="63" t="s">
        <v>171</v>
      </c>
      <c r="E109" s="61"/>
    </row>
    <row r="110" spans="1:5" ht="15.6" hidden="1">
      <c r="A110" s="63" t="s">
        <v>172</v>
      </c>
      <c r="E110" s="61"/>
    </row>
    <row r="111" spans="1:5" ht="31.2" hidden="1">
      <c r="A111" s="63" t="s">
        <v>173</v>
      </c>
      <c r="E111" s="61"/>
    </row>
    <row r="112" spans="1:5">
      <c r="A112" s="62" t="s">
        <v>137</v>
      </c>
      <c r="B112" s="96" t="s">
        <v>228</v>
      </c>
      <c r="E112" s="61"/>
    </row>
    <row r="113" spans="1:5">
      <c r="A113" s="62" t="s">
        <v>55</v>
      </c>
      <c r="B113" s="96" t="s">
        <v>228</v>
      </c>
      <c r="E113" s="61"/>
    </row>
    <row r="114" spans="1:5">
      <c r="A114" s="62" t="s">
        <v>138</v>
      </c>
      <c r="B114" s="96" t="s">
        <v>229</v>
      </c>
      <c r="E114" s="61"/>
    </row>
    <row r="115" spans="1:5" ht="31.2">
      <c r="A115" s="63" t="s">
        <v>155</v>
      </c>
      <c r="B115" s="96" t="s">
        <v>242</v>
      </c>
      <c r="E115" s="61"/>
    </row>
    <row r="116" spans="1:5" ht="78">
      <c r="A116" s="63" t="s">
        <v>204</v>
      </c>
      <c r="B116" s="107">
        <v>0.5</v>
      </c>
      <c r="E116" s="61"/>
    </row>
    <row r="117" spans="1:5" ht="57.6">
      <c r="A117" s="73" t="s">
        <v>143</v>
      </c>
      <c r="B117" s="96" t="s">
        <v>230</v>
      </c>
      <c r="C117" s="72"/>
      <c r="D117" s="72"/>
      <c r="E117" s="6"/>
    </row>
    <row r="118" spans="1:5" ht="57.6">
      <c r="A118" s="60" t="s">
        <v>144</v>
      </c>
      <c r="B118" s="96" t="s">
        <v>257</v>
      </c>
      <c r="E118" s="61"/>
    </row>
    <row r="119" spans="1:5" ht="28.8">
      <c r="A119" s="60" t="s">
        <v>147</v>
      </c>
      <c r="E119" s="61"/>
    </row>
    <row r="120" spans="1:5" ht="28.8">
      <c r="A120" s="60" t="s">
        <v>148</v>
      </c>
      <c r="B120" s="96" t="s">
        <v>284</v>
      </c>
      <c r="E120" s="61"/>
    </row>
    <row r="121" spans="1:5" ht="28.8">
      <c r="A121" s="60" t="s">
        <v>145</v>
      </c>
      <c r="B121" s="96" t="s">
        <v>258</v>
      </c>
      <c r="E121" s="61"/>
    </row>
    <row r="122" spans="1:5" ht="90.75" customHeight="1" thickBot="1">
      <c r="A122" s="68" t="s">
        <v>146</v>
      </c>
      <c r="B122" s="102" t="s">
        <v>259</v>
      </c>
      <c r="C122" s="66"/>
      <c r="D122" s="66"/>
      <c r="E122" s="67"/>
    </row>
    <row r="123" spans="1:5" ht="15" thickBot="1">
      <c r="A123" s="247"/>
      <c r="B123" s="247"/>
      <c r="C123" s="247"/>
      <c r="D123" s="247"/>
      <c r="E123" s="247"/>
    </row>
    <row r="124" spans="1:5" ht="28.8">
      <c r="A124" s="241" t="s">
        <v>231</v>
      </c>
      <c r="B124" s="242"/>
      <c r="C124" s="242"/>
      <c r="D124" s="242"/>
      <c r="E124" s="243"/>
    </row>
    <row r="125" spans="1:5">
      <c r="A125" s="60" t="s">
        <v>120</v>
      </c>
      <c r="B125" s="96" t="s">
        <v>149</v>
      </c>
      <c r="C125" t="s">
        <v>150</v>
      </c>
      <c r="D125" t="s">
        <v>151</v>
      </c>
      <c r="E125" s="61" t="s">
        <v>152</v>
      </c>
    </row>
    <row r="126" spans="1:5">
      <c r="A126" s="60" t="s">
        <v>208</v>
      </c>
      <c r="B126" s="96" t="s">
        <v>232</v>
      </c>
      <c r="E126" s="61"/>
    </row>
    <row r="127" spans="1:5">
      <c r="A127" s="60" t="s">
        <v>194</v>
      </c>
      <c r="B127" s="96" t="s">
        <v>233</v>
      </c>
      <c r="E127" s="61"/>
    </row>
    <row r="128" spans="1:5">
      <c r="A128" s="62" t="s">
        <v>125</v>
      </c>
      <c r="B128" s="96" t="s">
        <v>233</v>
      </c>
      <c r="E128" s="61"/>
    </row>
    <row r="129" spans="1:5" ht="28.8">
      <c r="A129" s="60" t="s">
        <v>196</v>
      </c>
      <c r="E129" s="61"/>
    </row>
    <row r="130" spans="1:5" ht="28.8">
      <c r="A130" s="60" t="s">
        <v>197</v>
      </c>
      <c r="E130" s="61"/>
    </row>
    <row r="131" spans="1:5" ht="15.6">
      <c r="A131" s="63" t="s">
        <v>166</v>
      </c>
      <c r="B131" s="96" t="s">
        <v>234</v>
      </c>
      <c r="E131" s="61"/>
    </row>
    <row r="132" spans="1:5" ht="15.6">
      <c r="A132" s="63" t="s">
        <v>167</v>
      </c>
      <c r="B132" s="96" t="s">
        <v>235</v>
      </c>
      <c r="E132" s="61"/>
    </row>
    <row r="133" spans="1:5" ht="31.2">
      <c r="A133" s="63" t="s">
        <v>168</v>
      </c>
      <c r="B133" s="96">
        <v>2</v>
      </c>
      <c r="E133" s="61"/>
    </row>
    <row r="134" spans="1:5" ht="15.6">
      <c r="A134" s="63" t="s">
        <v>169</v>
      </c>
      <c r="B134" s="96" t="s">
        <v>242</v>
      </c>
      <c r="E134" s="61"/>
    </row>
    <row r="135" spans="1:5" ht="15.6">
      <c r="A135" s="63" t="s">
        <v>170</v>
      </c>
      <c r="B135" s="96" t="s">
        <v>242</v>
      </c>
      <c r="E135" s="61"/>
    </row>
    <row r="136" spans="1:5" ht="15.6">
      <c r="A136" s="63" t="s">
        <v>171</v>
      </c>
      <c r="B136" s="96" t="s">
        <v>242</v>
      </c>
      <c r="E136" s="61"/>
    </row>
    <row r="137" spans="1:5" ht="15.6">
      <c r="A137" s="63" t="s">
        <v>172</v>
      </c>
      <c r="B137" s="96" t="s">
        <v>242</v>
      </c>
      <c r="E137" s="61"/>
    </row>
    <row r="138" spans="1:5" ht="31.2">
      <c r="A138" s="63" t="s">
        <v>173</v>
      </c>
      <c r="B138" s="96" t="s">
        <v>242</v>
      </c>
      <c r="E138" s="61"/>
    </row>
    <row r="139" spans="1:5">
      <c r="A139" s="62" t="s">
        <v>137</v>
      </c>
      <c r="B139" s="96">
        <v>1</v>
      </c>
      <c r="E139" s="61"/>
    </row>
    <row r="140" spans="1:5">
      <c r="A140" s="62" t="s">
        <v>55</v>
      </c>
      <c r="B140" s="96" t="s">
        <v>236</v>
      </c>
      <c r="E140" s="61"/>
    </row>
    <row r="141" spans="1:5">
      <c r="A141" s="62" t="s">
        <v>138</v>
      </c>
      <c r="B141" s="96">
        <v>1</v>
      </c>
      <c r="E141" s="61"/>
    </row>
    <row r="142" spans="1:5" ht="31.2">
      <c r="A142" s="63" t="s">
        <v>155</v>
      </c>
      <c r="B142" s="96">
        <v>0.82</v>
      </c>
      <c r="E142" s="61"/>
    </row>
    <row r="143" spans="1:5" ht="78">
      <c r="A143" s="63" t="s">
        <v>204</v>
      </c>
      <c r="B143" s="96">
        <v>1</v>
      </c>
      <c r="E143" s="61"/>
    </row>
    <row r="144" spans="1:5" ht="15.6">
      <c r="A144" s="63" t="s">
        <v>237</v>
      </c>
      <c r="E144" s="61"/>
    </row>
    <row r="145" spans="1:5" ht="43.2">
      <c r="A145" s="73" t="s">
        <v>143</v>
      </c>
      <c r="B145" s="96" t="s">
        <v>238</v>
      </c>
      <c r="C145" s="72"/>
      <c r="D145" s="72"/>
      <c r="E145" s="6"/>
    </row>
    <row r="146" spans="1:5" ht="57.6">
      <c r="A146" s="60" t="s">
        <v>144</v>
      </c>
      <c r="B146" s="96" t="s">
        <v>239</v>
      </c>
      <c r="E146" s="61"/>
    </row>
    <row r="147" spans="1:5" ht="28.8">
      <c r="A147" s="60" t="s">
        <v>147</v>
      </c>
      <c r="E147" s="61"/>
    </row>
    <row r="148" spans="1:5" ht="28.8">
      <c r="A148" s="60" t="s">
        <v>148</v>
      </c>
      <c r="B148" s="96" t="s">
        <v>260</v>
      </c>
      <c r="E148" s="61"/>
    </row>
    <row r="149" spans="1:5" ht="28.8">
      <c r="A149" s="60" t="s">
        <v>145</v>
      </c>
      <c r="E149" s="61"/>
    </row>
    <row r="150" spans="1:5" ht="57.6">
      <c r="A150" s="68" t="s">
        <v>146</v>
      </c>
      <c r="B150" s="102" t="s">
        <v>261</v>
      </c>
      <c r="C150" s="66"/>
      <c r="D150" s="66"/>
      <c r="E150" s="67"/>
    </row>
    <row r="151" spans="1:5" ht="15" thickBot="1">
      <c r="A151" s="247"/>
      <c r="B151" s="247"/>
      <c r="C151" s="247"/>
      <c r="D151" s="247"/>
      <c r="E151" s="247"/>
    </row>
    <row r="152" spans="1:5" ht="28.8">
      <c r="A152" s="241" t="s">
        <v>240</v>
      </c>
      <c r="B152" s="242"/>
      <c r="C152" s="242"/>
      <c r="D152" s="242"/>
      <c r="E152" s="243"/>
    </row>
    <row r="153" spans="1:5">
      <c r="A153" s="60" t="s">
        <v>120</v>
      </c>
      <c r="B153" s="96" t="s">
        <v>149</v>
      </c>
      <c r="C153" t="s">
        <v>150</v>
      </c>
      <c r="D153" t="s">
        <v>151</v>
      </c>
      <c r="E153" s="61" t="s">
        <v>152</v>
      </c>
    </row>
    <row r="154" spans="1:5">
      <c r="A154" s="60" t="s">
        <v>208</v>
      </c>
      <c r="B154" s="96">
        <v>13</v>
      </c>
      <c r="E154" s="61"/>
    </row>
    <row r="155" spans="1:5">
      <c r="A155" s="60" t="s">
        <v>194</v>
      </c>
      <c r="B155" s="96">
        <v>448</v>
      </c>
      <c r="E155" s="61"/>
    </row>
    <row r="156" spans="1:5">
      <c r="A156" s="62" t="s">
        <v>125</v>
      </c>
      <c r="B156" s="96">
        <v>189</v>
      </c>
      <c r="E156" s="61"/>
    </row>
    <row r="157" spans="1:5" ht="28.8">
      <c r="A157" s="60" t="s">
        <v>196</v>
      </c>
      <c r="B157" s="96" t="s">
        <v>262</v>
      </c>
      <c r="E157" s="61"/>
    </row>
    <row r="158" spans="1:5" ht="28.8">
      <c r="A158" s="60" t="s">
        <v>197</v>
      </c>
      <c r="B158" s="96" t="s">
        <v>242</v>
      </c>
      <c r="E158" s="61"/>
    </row>
    <row r="159" spans="1:5" ht="15.6">
      <c r="A159" s="63" t="s">
        <v>166</v>
      </c>
      <c r="B159" s="96">
        <v>143</v>
      </c>
      <c r="E159" s="61"/>
    </row>
    <row r="160" spans="1:5" ht="15.6">
      <c r="A160" s="63" t="s">
        <v>167</v>
      </c>
      <c r="B160" s="96">
        <v>304</v>
      </c>
      <c r="E160" s="61"/>
    </row>
    <row r="161" spans="1:5" ht="31.2">
      <c r="A161" s="63" t="s">
        <v>168</v>
      </c>
      <c r="B161" s="96">
        <v>1</v>
      </c>
      <c r="E161" s="61"/>
    </row>
    <row r="162" spans="1:5" ht="15.6">
      <c r="A162" s="63" t="s">
        <v>169</v>
      </c>
      <c r="B162" s="96" t="s">
        <v>242</v>
      </c>
      <c r="E162" s="61"/>
    </row>
    <row r="163" spans="1:5" ht="15.6">
      <c r="A163" s="63" t="s">
        <v>170</v>
      </c>
      <c r="B163" s="96" t="s">
        <v>242</v>
      </c>
      <c r="E163" s="61"/>
    </row>
    <row r="164" spans="1:5" ht="15.6">
      <c r="A164" s="63" t="s">
        <v>171</v>
      </c>
      <c r="B164" s="96" t="s">
        <v>242</v>
      </c>
      <c r="E164" s="61"/>
    </row>
    <row r="165" spans="1:5" ht="15.6">
      <c r="A165" s="63" t="s">
        <v>172</v>
      </c>
      <c r="B165" s="96" t="s">
        <v>242</v>
      </c>
      <c r="E165" s="61"/>
    </row>
    <row r="166" spans="1:5" ht="31.2">
      <c r="A166" s="63" t="s">
        <v>173</v>
      </c>
      <c r="B166" s="96" t="s">
        <v>242</v>
      </c>
      <c r="E166" s="61"/>
    </row>
    <row r="167" spans="1:5">
      <c r="A167" s="62" t="s">
        <v>137</v>
      </c>
      <c r="B167" s="96" t="s">
        <v>241</v>
      </c>
      <c r="E167" s="61"/>
    </row>
    <row r="168" spans="1:5">
      <c r="A168" s="62" t="s">
        <v>55</v>
      </c>
      <c r="B168" s="96" t="s">
        <v>242</v>
      </c>
      <c r="E168" s="61"/>
    </row>
    <row r="169" spans="1:5">
      <c r="A169" s="62" t="s">
        <v>138</v>
      </c>
      <c r="B169" s="96" t="s">
        <v>242</v>
      </c>
      <c r="E169" s="61"/>
    </row>
    <row r="170" spans="1:5" ht="31.2">
      <c r="A170" s="63" t="s">
        <v>155</v>
      </c>
      <c r="B170" s="96" t="s">
        <v>242</v>
      </c>
      <c r="E170" s="61"/>
    </row>
    <row r="171" spans="1:5" ht="78">
      <c r="A171" s="63" t="s">
        <v>204</v>
      </c>
      <c r="B171" s="96">
        <v>0.9</v>
      </c>
      <c r="E171" s="61"/>
    </row>
    <row r="172" spans="1:5" ht="15.6">
      <c r="A172" s="63" t="s">
        <v>224</v>
      </c>
      <c r="B172" s="96" t="s">
        <v>242</v>
      </c>
      <c r="E172" s="61"/>
    </row>
    <row r="173" spans="1:5" ht="46.8">
      <c r="A173" s="63" t="s">
        <v>243</v>
      </c>
      <c r="E173" s="61"/>
    </row>
    <row r="174" spans="1:5" ht="43.2">
      <c r="A174" s="73" t="s">
        <v>143</v>
      </c>
      <c r="C174" s="72"/>
      <c r="D174" s="72"/>
      <c r="E174" s="6"/>
    </row>
    <row r="175" spans="1:5" ht="57.6">
      <c r="A175" s="60" t="s">
        <v>144</v>
      </c>
      <c r="B175" s="96" t="s">
        <v>263</v>
      </c>
      <c r="E175" s="61"/>
    </row>
    <row r="176" spans="1:5" ht="28.8">
      <c r="A176" s="60" t="s">
        <v>147</v>
      </c>
      <c r="B176" s="96" t="s">
        <v>293</v>
      </c>
      <c r="E176" s="61"/>
    </row>
    <row r="177" spans="1:5" ht="28.8">
      <c r="A177" s="60" t="s">
        <v>148</v>
      </c>
      <c r="B177" s="96" t="s">
        <v>264</v>
      </c>
      <c r="E177" s="61"/>
    </row>
    <row r="178" spans="1:5" ht="28.8">
      <c r="A178" s="60" t="s">
        <v>145</v>
      </c>
      <c r="E178" s="61"/>
    </row>
    <row r="179" spans="1:5" ht="58.2" thickBot="1">
      <c r="A179" s="68" t="s">
        <v>146</v>
      </c>
      <c r="B179" s="102" t="s">
        <v>265</v>
      </c>
      <c r="C179" s="66"/>
      <c r="D179" s="66"/>
      <c r="E179" s="67"/>
    </row>
    <row r="180" spans="1:5" ht="15" thickBot="1">
      <c r="A180" s="247"/>
      <c r="B180" s="247"/>
      <c r="C180" s="247"/>
      <c r="D180" s="247"/>
      <c r="E180" s="247"/>
    </row>
    <row r="181" spans="1:5" ht="28.8">
      <c r="A181" s="241" t="s">
        <v>244</v>
      </c>
      <c r="B181" s="242"/>
      <c r="C181" s="242"/>
      <c r="D181" s="242"/>
      <c r="E181" s="243"/>
    </row>
    <row r="182" spans="1:5">
      <c r="A182" s="60" t="s">
        <v>120</v>
      </c>
      <c r="B182" s="96" t="s">
        <v>149</v>
      </c>
      <c r="C182" t="s">
        <v>150</v>
      </c>
      <c r="D182" t="s">
        <v>151</v>
      </c>
      <c r="E182" s="61" t="s">
        <v>152</v>
      </c>
    </row>
    <row r="183" spans="1:5" ht="28.8">
      <c r="A183" s="60" t="s">
        <v>208</v>
      </c>
      <c r="B183" s="96" t="s">
        <v>294</v>
      </c>
      <c r="E183" s="61"/>
    </row>
    <row r="184" spans="1:5">
      <c r="A184" s="60" t="s">
        <v>194</v>
      </c>
      <c r="B184" s="96">
        <v>86</v>
      </c>
      <c r="E184" s="61"/>
    </row>
    <row r="185" spans="1:5">
      <c r="A185" s="62" t="s">
        <v>125</v>
      </c>
      <c r="B185" s="96">
        <v>75</v>
      </c>
      <c r="E185" s="61"/>
    </row>
    <row r="186" spans="1:5" ht="28.8">
      <c r="A186" s="60" t="s">
        <v>196</v>
      </c>
      <c r="B186" s="96">
        <v>80</v>
      </c>
      <c r="E186" s="61"/>
    </row>
    <row r="187" spans="1:5" ht="28.8">
      <c r="A187" s="60" t="s">
        <v>197</v>
      </c>
      <c r="B187" s="96">
        <v>1.07</v>
      </c>
      <c r="E187" s="61"/>
    </row>
    <row r="188" spans="1:5" ht="15.6">
      <c r="A188" s="63" t="s">
        <v>166</v>
      </c>
      <c r="B188" s="96">
        <v>51</v>
      </c>
      <c r="E188" s="61"/>
    </row>
    <row r="189" spans="1:5" ht="15.6">
      <c r="A189" s="63" t="s">
        <v>167</v>
      </c>
      <c r="B189" s="96">
        <v>32</v>
      </c>
      <c r="E189" s="61"/>
    </row>
    <row r="190" spans="1:5" ht="31.2">
      <c r="A190" s="63" t="s">
        <v>168</v>
      </c>
      <c r="B190" s="96">
        <v>3</v>
      </c>
      <c r="E190" s="61"/>
    </row>
    <row r="191" spans="1:5" ht="15.6">
      <c r="A191" s="63" t="s">
        <v>169</v>
      </c>
      <c r="E191" s="61"/>
    </row>
    <row r="192" spans="1:5" ht="15.6">
      <c r="A192" s="63" t="s">
        <v>170</v>
      </c>
      <c r="E192" s="61"/>
    </row>
    <row r="193" spans="1:5" ht="15.6">
      <c r="A193" s="63" t="s">
        <v>171</v>
      </c>
      <c r="E193" s="61"/>
    </row>
    <row r="194" spans="1:5" ht="15.6">
      <c r="A194" s="63" t="s">
        <v>172</v>
      </c>
      <c r="E194" s="61"/>
    </row>
    <row r="195" spans="1:5" ht="31.2">
      <c r="A195" s="63" t="s">
        <v>173</v>
      </c>
      <c r="E195" s="61"/>
    </row>
    <row r="196" spans="1:5">
      <c r="A196" s="62" t="s">
        <v>137</v>
      </c>
      <c r="B196" s="96">
        <v>4.0999999999999996</v>
      </c>
      <c r="E196" s="61"/>
    </row>
    <row r="197" spans="1:5">
      <c r="A197" s="62" t="s">
        <v>55</v>
      </c>
      <c r="E197" s="61"/>
    </row>
    <row r="198" spans="1:5">
      <c r="A198" s="62" t="s">
        <v>138</v>
      </c>
      <c r="E198" s="61"/>
    </row>
    <row r="199" spans="1:5" ht="31.2">
      <c r="A199" s="63" t="s">
        <v>155</v>
      </c>
      <c r="E199" s="61"/>
    </row>
    <row r="200" spans="1:5" ht="78">
      <c r="A200" s="63" t="s">
        <v>204</v>
      </c>
      <c r="B200" s="107">
        <v>0.8</v>
      </c>
      <c r="E200" s="61"/>
    </row>
    <row r="201" spans="1:5" ht="15.6">
      <c r="A201" s="63" t="s">
        <v>245</v>
      </c>
      <c r="B201" s="96" t="s">
        <v>295</v>
      </c>
      <c r="E201" s="61"/>
    </row>
    <row r="202" spans="1:5" ht="46.8">
      <c r="A202" s="63" t="s">
        <v>243</v>
      </c>
      <c r="E202" s="61"/>
    </row>
    <row r="203" spans="1:5" ht="43.2">
      <c r="A203" s="73" t="s">
        <v>143</v>
      </c>
      <c r="C203" s="72"/>
      <c r="D203" s="72"/>
      <c r="E203" s="6"/>
    </row>
    <row r="204" spans="1:5" ht="57.6">
      <c r="A204" s="60" t="s">
        <v>144</v>
      </c>
      <c r="B204" s="96" t="s">
        <v>296</v>
      </c>
      <c r="E204" s="61"/>
    </row>
    <row r="205" spans="1:5" ht="28.8">
      <c r="A205" s="60" t="s">
        <v>147</v>
      </c>
      <c r="E205" s="61"/>
    </row>
    <row r="206" spans="1:5" ht="28.8">
      <c r="A206" s="60" t="s">
        <v>148</v>
      </c>
      <c r="E206" s="61"/>
    </row>
    <row r="207" spans="1:5" ht="28.8">
      <c r="A207" s="60" t="s">
        <v>145</v>
      </c>
      <c r="B207" s="96" t="s">
        <v>297</v>
      </c>
      <c r="E207" s="61"/>
    </row>
    <row r="208" spans="1:5" ht="58.2" thickBot="1">
      <c r="A208" s="68" t="s">
        <v>146</v>
      </c>
      <c r="B208" s="102"/>
      <c r="C208" s="66"/>
      <c r="D208" s="66"/>
      <c r="E208" s="67"/>
    </row>
    <row r="209" spans="1:5" ht="15" thickBot="1">
      <c r="A209" s="247"/>
      <c r="B209" s="247"/>
      <c r="C209" s="247"/>
      <c r="D209" s="247"/>
      <c r="E209" s="247"/>
    </row>
    <row r="210" spans="1:5" ht="28.8">
      <c r="A210" s="241" t="s">
        <v>246</v>
      </c>
      <c r="B210" s="242"/>
      <c r="C210" s="242"/>
      <c r="D210" s="242"/>
      <c r="E210" s="243"/>
    </row>
    <row r="211" spans="1:5">
      <c r="A211" s="60" t="s">
        <v>120</v>
      </c>
      <c r="B211" s="96" t="s">
        <v>149</v>
      </c>
      <c r="C211" t="s">
        <v>150</v>
      </c>
      <c r="D211" t="s">
        <v>151</v>
      </c>
      <c r="E211" s="61" t="s">
        <v>152</v>
      </c>
    </row>
    <row r="212" spans="1:5">
      <c r="A212" s="60" t="s">
        <v>208</v>
      </c>
      <c r="B212" s="96" t="s">
        <v>247</v>
      </c>
      <c r="E212" s="61"/>
    </row>
    <row r="213" spans="1:5">
      <c r="A213" s="60" t="s">
        <v>194</v>
      </c>
      <c r="B213" s="96" t="s">
        <v>269</v>
      </c>
      <c r="E213" s="61"/>
    </row>
    <row r="214" spans="1:5">
      <c r="A214" s="62" t="s">
        <v>125</v>
      </c>
      <c r="B214" s="96" t="s">
        <v>270</v>
      </c>
      <c r="E214" s="61"/>
    </row>
    <row r="215" spans="1:5" ht="28.8">
      <c r="A215" s="60" t="s">
        <v>196</v>
      </c>
      <c r="B215" s="96" t="s">
        <v>271</v>
      </c>
      <c r="E215" s="61"/>
    </row>
    <row r="216" spans="1:5" ht="28.8">
      <c r="A216" s="60" t="s">
        <v>197</v>
      </c>
      <c r="B216" s="96" t="s">
        <v>287</v>
      </c>
      <c r="E216" s="61"/>
    </row>
    <row r="217" spans="1:5" ht="28.8">
      <c r="A217" s="63" t="s">
        <v>166</v>
      </c>
      <c r="B217" s="96" t="s">
        <v>272</v>
      </c>
      <c r="E217" s="61"/>
    </row>
    <row r="218" spans="1:5" ht="28.8">
      <c r="A218" s="63" t="s">
        <v>167</v>
      </c>
      <c r="B218" s="96" t="s">
        <v>273</v>
      </c>
      <c r="E218" s="61"/>
    </row>
    <row r="219" spans="1:5" ht="31.2">
      <c r="A219" s="63" t="s">
        <v>168</v>
      </c>
      <c r="B219" s="96" t="s">
        <v>274</v>
      </c>
      <c r="E219" s="61"/>
    </row>
    <row r="220" spans="1:5" ht="15.6">
      <c r="A220" s="63" t="s">
        <v>169</v>
      </c>
      <c r="B220" s="96" t="s">
        <v>242</v>
      </c>
      <c r="E220" s="61"/>
    </row>
    <row r="221" spans="1:5" ht="15.6">
      <c r="A221" s="63" t="s">
        <v>170</v>
      </c>
      <c r="B221" s="96" t="s">
        <v>242</v>
      </c>
      <c r="E221" s="61"/>
    </row>
    <row r="222" spans="1:5" ht="15.6">
      <c r="A222" s="63" t="s">
        <v>171</v>
      </c>
      <c r="B222" s="96" t="s">
        <v>242</v>
      </c>
      <c r="E222" s="61"/>
    </row>
    <row r="223" spans="1:5" ht="15.6">
      <c r="A223" s="63" t="s">
        <v>172</v>
      </c>
      <c r="B223" s="96" t="s">
        <v>242</v>
      </c>
      <c r="E223" s="61"/>
    </row>
    <row r="224" spans="1:5" ht="31.2">
      <c r="A224" s="63" t="s">
        <v>173</v>
      </c>
      <c r="B224" s="96" t="s">
        <v>242</v>
      </c>
      <c r="E224" s="61"/>
    </row>
    <row r="225" spans="1:5" ht="28.8">
      <c r="A225" s="62" t="s">
        <v>137</v>
      </c>
      <c r="B225" s="96" t="s">
        <v>268</v>
      </c>
      <c r="E225" s="61"/>
    </row>
    <row r="226" spans="1:5" ht="28.8">
      <c r="A226" s="62" t="s">
        <v>55</v>
      </c>
      <c r="B226" s="96" t="s">
        <v>267</v>
      </c>
      <c r="E226" s="61"/>
    </row>
    <row r="227" spans="1:5" ht="28.8">
      <c r="A227" s="62" t="s">
        <v>138</v>
      </c>
      <c r="B227" s="96" t="s">
        <v>266</v>
      </c>
      <c r="E227" s="61"/>
    </row>
    <row r="228" spans="1:5" ht="31.2">
      <c r="A228" s="63" t="s">
        <v>155</v>
      </c>
      <c r="B228" s="109" t="s">
        <v>242</v>
      </c>
      <c r="E228" s="61"/>
    </row>
    <row r="229" spans="1:5" ht="78">
      <c r="A229" s="63" t="s">
        <v>204</v>
      </c>
      <c r="B229" s="96" t="s">
        <v>288</v>
      </c>
      <c r="E229" s="61"/>
    </row>
    <row r="230" spans="1:5" ht="46.8">
      <c r="A230" s="63" t="s">
        <v>248</v>
      </c>
      <c r="B230" s="96" t="s">
        <v>290</v>
      </c>
      <c r="E230" s="61"/>
    </row>
    <row r="231" spans="1:5" ht="31.2">
      <c r="A231" s="63" t="s">
        <v>249</v>
      </c>
      <c r="B231" s="96" t="s">
        <v>289</v>
      </c>
      <c r="E231" s="61"/>
    </row>
    <row r="232" spans="1:5" ht="43.2">
      <c r="A232" s="63" t="s">
        <v>250</v>
      </c>
      <c r="B232" s="96" t="s">
        <v>303</v>
      </c>
      <c r="E232" s="61"/>
    </row>
    <row r="233" spans="1:5" ht="57.6">
      <c r="A233" s="73" t="s">
        <v>143</v>
      </c>
      <c r="B233" s="96" t="s">
        <v>304</v>
      </c>
      <c r="C233" s="72"/>
      <c r="D233" s="72"/>
      <c r="E233" s="6"/>
    </row>
    <row r="234" spans="1:5" ht="90" customHeight="1">
      <c r="A234" s="60" t="s">
        <v>144</v>
      </c>
      <c r="B234" s="96" t="s">
        <v>275</v>
      </c>
      <c r="E234" s="61"/>
    </row>
    <row r="235" spans="1:5" ht="409.6">
      <c r="A235" s="60" t="s">
        <v>147</v>
      </c>
      <c r="B235" s="96" t="s">
        <v>305</v>
      </c>
      <c r="E235" s="61"/>
    </row>
    <row r="236" spans="1:5" ht="28.8">
      <c r="A236" s="60" t="s">
        <v>148</v>
      </c>
      <c r="B236" s="96" t="s">
        <v>306</v>
      </c>
      <c r="E236" s="61"/>
    </row>
    <row r="237" spans="1:5" ht="28.8">
      <c r="A237" s="60" t="s">
        <v>145</v>
      </c>
      <c r="B237" s="96" t="s">
        <v>276</v>
      </c>
      <c r="E237" s="61"/>
    </row>
    <row r="238" spans="1:5" ht="58.2" thickBot="1">
      <c r="A238" s="68" t="s">
        <v>146</v>
      </c>
      <c r="B238" s="102"/>
      <c r="C238" s="66"/>
      <c r="D238" s="66"/>
      <c r="E238" s="67"/>
    </row>
    <row r="239" spans="1:5" ht="15" thickBot="1">
      <c r="A239" s="247"/>
      <c r="B239" s="247"/>
      <c r="C239" s="247"/>
      <c r="D239" s="247"/>
      <c r="E239" s="247"/>
    </row>
    <row r="240" spans="1:5" ht="28.8">
      <c r="A240" s="241" t="s">
        <v>251</v>
      </c>
      <c r="B240" s="242"/>
      <c r="C240" s="242"/>
      <c r="D240" s="242"/>
      <c r="E240" s="243"/>
    </row>
    <row r="241" spans="1:5">
      <c r="A241" s="60" t="s">
        <v>120</v>
      </c>
      <c r="B241" s="96" t="s">
        <v>149</v>
      </c>
      <c r="C241" t="s">
        <v>150</v>
      </c>
      <c r="D241" t="s">
        <v>151</v>
      </c>
      <c r="E241" s="61" t="s">
        <v>152</v>
      </c>
    </row>
    <row r="242" spans="1:5">
      <c r="A242" s="60" t="s">
        <v>208</v>
      </c>
      <c r="E242" s="61"/>
    </row>
    <row r="243" spans="1:5">
      <c r="A243" s="60" t="s">
        <v>194</v>
      </c>
      <c r="B243" s="96">
        <v>300</v>
      </c>
      <c r="E243" s="61"/>
    </row>
    <row r="244" spans="1:5">
      <c r="A244" s="62" t="s">
        <v>125</v>
      </c>
      <c r="B244" s="96">
        <v>249</v>
      </c>
      <c r="E244" s="61"/>
    </row>
    <row r="245" spans="1:5" ht="28.8">
      <c r="A245" s="60" t="s">
        <v>196</v>
      </c>
      <c r="B245" s="96">
        <v>2160</v>
      </c>
      <c r="E245" s="61"/>
    </row>
    <row r="246" spans="1:5" ht="28.8">
      <c r="A246" s="60" t="s">
        <v>197</v>
      </c>
      <c r="B246" s="106">
        <v>0.73499999999999999</v>
      </c>
      <c r="E246" s="61"/>
    </row>
    <row r="247" spans="1:5" ht="15.6">
      <c r="A247" s="63" t="s">
        <v>166</v>
      </c>
      <c r="B247" s="96">
        <v>94</v>
      </c>
      <c r="E247" s="61"/>
    </row>
    <row r="248" spans="1:5" ht="15.6">
      <c r="A248" s="63" t="s">
        <v>167</v>
      </c>
      <c r="B248" s="96">
        <v>155</v>
      </c>
      <c r="E248" s="61"/>
    </row>
    <row r="249" spans="1:5" ht="31.2">
      <c r="A249" s="63" t="s">
        <v>168</v>
      </c>
      <c r="B249" s="96">
        <v>0</v>
      </c>
      <c r="E249" s="61"/>
    </row>
    <row r="250" spans="1:5" ht="15.6">
      <c r="A250" s="63" t="s">
        <v>169</v>
      </c>
      <c r="B250" s="96" t="s">
        <v>242</v>
      </c>
      <c r="E250" s="61"/>
    </row>
    <row r="251" spans="1:5" ht="15.6">
      <c r="A251" s="63" t="s">
        <v>170</v>
      </c>
      <c r="B251" s="106" t="s">
        <v>242</v>
      </c>
      <c r="E251" s="61"/>
    </row>
    <row r="252" spans="1:5" ht="15.6">
      <c r="A252" s="63" t="s">
        <v>171</v>
      </c>
      <c r="B252" s="96" t="s">
        <v>242</v>
      </c>
      <c r="E252" s="61"/>
    </row>
    <row r="253" spans="1:5" ht="15.6">
      <c r="A253" s="63" t="s">
        <v>172</v>
      </c>
      <c r="B253" s="96" t="s">
        <v>242</v>
      </c>
      <c r="E253" s="61"/>
    </row>
    <row r="254" spans="1:5" ht="31.2">
      <c r="A254" s="63" t="s">
        <v>252</v>
      </c>
      <c r="B254" s="96" t="s">
        <v>242</v>
      </c>
      <c r="E254" s="61"/>
    </row>
    <row r="255" spans="1:5">
      <c r="A255" s="62" t="s">
        <v>137</v>
      </c>
      <c r="B255" s="108">
        <v>16</v>
      </c>
      <c r="E255" s="61"/>
    </row>
    <row r="256" spans="1:5">
      <c r="A256" s="62" t="s">
        <v>55</v>
      </c>
      <c r="B256" s="96">
        <v>0</v>
      </c>
      <c r="E256" s="61"/>
    </row>
    <row r="257" spans="1:5">
      <c r="A257" s="62" t="s">
        <v>138</v>
      </c>
      <c r="B257" s="96">
        <v>16</v>
      </c>
      <c r="E257" s="61"/>
    </row>
    <row r="258" spans="1:5" ht="43.2">
      <c r="A258" s="73" t="s">
        <v>143</v>
      </c>
      <c r="B258" s="106" t="s">
        <v>189</v>
      </c>
      <c r="C258" s="72"/>
      <c r="D258" s="72"/>
      <c r="E258" s="6"/>
    </row>
    <row r="259" spans="1:5" ht="57.6">
      <c r="A259" s="60" t="s">
        <v>144</v>
      </c>
      <c r="B259" s="96" t="s">
        <v>190</v>
      </c>
      <c r="E259" s="61"/>
    </row>
    <row r="260" spans="1:5" ht="28.8">
      <c r="A260" s="60" t="s">
        <v>147</v>
      </c>
      <c r="E260" s="61"/>
    </row>
    <row r="261" spans="1:5" ht="28.8">
      <c r="A261" s="60" t="s">
        <v>148</v>
      </c>
      <c r="B261" s="96" t="s">
        <v>191</v>
      </c>
      <c r="E261" s="61"/>
    </row>
    <row r="262" spans="1:5" ht="53.25" customHeight="1">
      <c r="A262" s="60" t="s">
        <v>145</v>
      </c>
      <c r="B262" s="96" t="s">
        <v>277</v>
      </c>
      <c r="E262" s="61"/>
    </row>
    <row r="263" spans="1:5" ht="100.5" customHeight="1" thickBot="1">
      <c r="A263" s="68" t="s">
        <v>146</v>
      </c>
      <c r="B263" s="102" t="s">
        <v>286</v>
      </c>
      <c r="C263" s="66"/>
      <c r="D263" s="66"/>
      <c r="E263" s="67"/>
    </row>
  </sheetData>
  <mergeCells count="18">
    <mergeCell ref="A240:E240"/>
    <mergeCell ref="A1:E1"/>
    <mergeCell ref="A97:E97"/>
    <mergeCell ref="A124:E124"/>
    <mergeCell ref="A152:E152"/>
    <mergeCell ref="A181:E181"/>
    <mergeCell ref="A96:E96"/>
    <mergeCell ref="A123:E123"/>
    <mergeCell ref="A151:E151"/>
    <mergeCell ref="A180:E180"/>
    <mergeCell ref="A44:E44"/>
    <mergeCell ref="A69:E69"/>
    <mergeCell ref="A2:E2"/>
    <mergeCell ref="A22:E22"/>
    <mergeCell ref="A33:E33"/>
    <mergeCell ref="A209:E209"/>
    <mergeCell ref="A210:E210"/>
    <mergeCell ref="A239:E239"/>
  </mergeCells>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71EEF2C0549C84CBCC6245A1327D745" ma:contentTypeVersion="15" ma:contentTypeDescription="Create a new document." ma:contentTypeScope="" ma:versionID="201fa19dfca90280d11cc4d378bad01b">
  <xsd:schema xmlns:xsd="http://www.w3.org/2001/XMLSchema" xmlns:xs="http://www.w3.org/2001/XMLSchema" xmlns:p="http://schemas.microsoft.com/office/2006/metadata/properties" xmlns:ns3="d179f422-b4bd-4b59-8a7b-9b2e032afa62" xmlns:ns4="68495c83-075e-431a-919e-822ea8631ee6" targetNamespace="http://schemas.microsoft.com/office/2006/metadata/properties" ma:root="true" ma:fieldsID="6b753039d08e103d1c21a6ee2c6be068" ns3:_="" ns4:_="">
    <xsd:import namespace="d179f422-b4bd-4b59-8a7b-9b2e032afa62"/>
    <xsd:import namespace="68495c83-075e-431a-919e-822ea8631ee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79f422-b4bd-4b59-8a7b-9b2e032afa6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8495c83-075e-431a-919e-822ea8631ee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68495c83-075e-431a-919e-822ea8631ee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372FC44-04E8-488E-84DE-93B7688814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79f422-b4bd-4b59-8a7b-9b2e032afa62"/>
    <ds:schemaRef ds:uri="68495c83-075e-431a-919e-822ea8631e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AE6868F-31FD-4E64-BBCF-130C17D499B1}">
  <ds:schemaRefs>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purl.org/dc/elements/1.1/"/>
    <ds:schemaRef ds:uri="http://schemas.microsoft.com/office/2006/metadata/properties"/>
    <ds:schemaRef ds:uri="d179f422-b4bd-4b59-8a7b-9b2e032afa62"/>
    <ds:schemaRef ds:uri="http://purl.org/dc/terms/"/>
    <ds:schemaRef ds:uri="68495c83-075e-431a-919e-822ea8631ee6"/>
    <ds:schemaRef ds:uri="http://www.w3.org/XML/1998/namespace"/>
  </ds:schemaRefs>
</ds:datastoreItem>
</file>

<file path=customXml/itemProps3.xml><?xml version="1.0" encoding="utf-8"?>
<ds:datastoreItem xmlns:ds="http://schemas.openxmlformats.org/officeDocument/2006/customXml" ds:itemID="{E5DB5F83-8AC4-448E-99B9-FFE0F8504E4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Instructions</vt:lpstr>
      <vt:lpstr>Definitions</vt:lpstr>
      <vt:lpstr>RESULTS SUMMARY</vt:lpstr>
      <vt:lpstr>Adult SU Treatment Beds</vt:lpstr>
      <vt:lpstr>Adult SU Supportive Recovery </vt:lpstr>
      <vt:lpstr>Adult SU Withdrawal Mgmt. Beds</vt:lpstr>
      <vt:lpstr>Budget 2021</vt:lpstr>
      <vt:lpstr>Instructions!_ftnref1</vt:lpstr>
      <vt:lpstr>Instructions!_Toc136246585</vt:lpstr>
      <vt:lpstr>Instructions!_Toc136246586</vt:lpstr>
      <vt:lpstr>Instructions!_Toc136246587</vt:lpstr>
      <vt:lpstr>Instructions!_Toc136246588</vt:lpstr>
      <vt:lpstr>Instructions!_Toc136246589</vt:lpstr>
      <vt:lpstr>Instructions!_Toc14944169</vt:lpstr>
      <vt:lpstr>Instructions!_Toc14944170</vt:lpstr>
      <vt:lpstr>Instructions!_Toc14944173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Morgan, Jenn R MMHA:EX</dc:creator>
  <cp:keywords/>
  <dc:description/>
  <cp:lastModifiedBy>Falikowski, Heather MMHA:EX</cp:lastModifiedBy>
  <cp:revision/>
  <dcterms:created xsi:type="dcterms:W3CDTF">2023-06-22T22:10:34Z</dcterms:created>
  <dcterms:modified xsi:type="dcterms:W3CDTF">2023-10-24T16:27:52Z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0x010100871EEF2C0549C84CBCC6245A1327D745</vt:lpwstr>
  </property>
</Properties>
</file>