
<file path=[Content_Types].xml><?xml version="1.0" encoding="utf-8"?>
<Types xmlns="http://schemas.openxmlformats.org/package/2006/content-types">
  <Default Extension="bin" ContentType="application/vnd.openxmlformats-officedocument.oleObject"/>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rinterSettings/printerSettings1.bin" ContentType="application/vnd.openxmlformats-officedocument.spreadsheetml.printerSettings"/>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rinterSettings/printerSettings2.bin" ContentType="application/vnd.openxmlformats-officedocument.spreadsheetml.printerSettings"/>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rinterSettings/printerSettings3.bin" ContentType="application/vnd.openxmlformats-officedocument.spreadsheetml.printerSettings"/>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printerSettings/printerSettings4.bin" ContentType="application/vnd.openxmlformats-officedocument.spreadsheetml.printerSettings"/>
  <Override PartName="/xl/drawings/drawing2.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SFP.idir.bcgov\S137\S3700\TAR\Admin\Executive Services (280)\Strategic Initiatives\Treatment and Recovery\Bed Based Services_data\Performance Measures\2023-2024 PM Data\VCH\"/>
    </mc:Choice>
  </mc:AlternateContent>
  <xr:revisionPtr revIDLastSave="0" documentId="13_ncr:1_{AC78FA09-16C0-41BD-849D-CFDDEA5C08A2}" xr6:coauthVersionLast="47" xr6:coauthVersionMax="47" xr10:uidLastSave="{00000000-0000-0000-0000-000000000000}"/>
  <bookViews>
    <workbookView xWindow="-28920" yWindow="-4635" windowWidth="29040" windowHeight="15840" tabRatio="805" activeTab="2" xr2:uid="{00000000-000D-0000-FFFF-FFFF00000000}"/>
  </bookViews>
  <sheets>
    <sheet name="Instructions" sheetId="5" r:id="rId1"/>
    <sheet name="Definitions" sheetId="6" r:id="rId2"/>
    <sheet name="RESULTS SUMMARY" sheetId="12" r:id="rId3"/>
    <sheet name="Adult SU Treatment Beds" sheetId="1" r:id="rId4"/>
    <sheet name="Adult Supportive Recovery" sheetId="7" r:id="rId5"/>
    <sheet name="Adult Withdrawal Management Bed" sheetId="8" r:id="rId6"/>
    <sheet name="Adult SU Stabilization" sheetId="9" r:id="rId7"/>
    <sheet name="Budget 2021" sheetId="11" r:id="rId8"/>
  </sheets>
  <definedNames>
    <definedName name="_xlnm._FilterDatabase" localSheetId="2" hidden="1">'RESULTS SUMMARY'!$A$3:$Q$116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5" i="12" l="1"/>
  <c r="A115" i="12"/>
  <c r="B115" i="12"/>
  <c r="C115" i="12"/>
  <c r="D115" i="12"/>
  <c r="E115" i="12"/>
  <c r="F115" i="12"/>
  <c r="G115" i="12"/>
  <c r="A91" i="12"/>
  <c r="A92" i="12"/>
  <c r="A93" i="12"/>
  <c r="A94" i="12"/>
  <c r="B94" i="12"/>
  <c r="C94" i="12"/>
  <c r="D94" i="12"/>
  <c r="E94" i="12"/>
  <c r="F94" i="12"/>
  <c r="G94" i="12"/>
  <c r="A95" i="12"/>
  <c r="B95" i="12"/>
  <c r="C95" i="12"/>
  <c r="D95" i="12"/>
  <c r="E95" i="12"/>
  <c r="F95" i="12"/>
  <c r="G95" i="12"/>
  <c r="A96" i="12"/>
  <c r="B96" i="12"/>
  <c r="C96" i="12"/>
  <c r="D96" i="12"/>
  <c r="E96" i="12"/>
  <c r="F96" i="12"/>
  <c r="G96" i="12"/>
  <c r="A97" i="12"/>
  <c r="B97" i="12"/>
  <c r="C97" i="12"/>
  <c r="D97" i="12"/>
  <c r="E97" i="12"/>
  <c r="F97" i="12"/>
  <c r="G97" i="12"/>
  <c r="A98" i="12"/>
  <c r="B98" i="12"/>
  <c r="C98" i="12"/>
  <c r="D98" i="12"/>
  <c r="E98" i="12"/>
  <c r="F98" i="12"/>
  <c r="G98" i="12"/>
  <c r="A99" i="12"/>
  <c r="B99" i="12"/>
  <c r="C99" i="12"/>
  <c r="D99" i="12"/>
  <c r="E99" i="12"/>
  <c r="F99" i="12"/>
  <c r="G99" i="12"/>
  <c r="A100" i="12"/>
  <c r="B100" i="12"/>
  <c r="C100" i="12"/>
  <c r="D100" i="12"/>
  <c r="E100" i="12"/>
  <c r="F100" i="12"/>
  <c r="G100" i="12"/>
  <c r="A101" i="12"/>
  <c r="B101" i="12"/>
  <c r="C101" i="12"/>
  <c r="D101" i="12"/>
  <c r="E101" i="12"/>
  <c r="F101" i="12"/>
  <c r="G101" i="12"/>
  <c r="A102" i="12"/>
  <c r="B102" i="12"/>
  <c r="C102" i="12"/>
  <c r="D102" i="12"/>
  <c r="E102" i="12"/>
  <c r="F102" i="12"/>
  <c r="G102" i="12"/>
  <c r="A103" i="12"/>
  <c r="B103" i="12"/>
  <c r="C103" i="12"/>
  <c r="D103" i="12"/>
  <c r="E103" i="12"/>
  <c r="F103" i="12"/>
  <c r="G103" i="12"/>
  <c r="A104" i="12"/>
  <c r="B104" i="12"/>
  <c r="C104" i="12"/>
  <c r="D104" i="12"/>
  <c r="E104" i="12"/>
  <c r="F104" i="12"/>
  <c r="G104" i="12"/>
  <c r="A105" i="12"/>
  <c r="B105" i="12"/>
  <c r="C105" i="12"/>
  <c r="D105" i="12"/>
  <c r="E105" i="12"/>
  <c r="F105" i="12"/>
  <c r="G105" i="12"/>
  <c r="A106" i="12"/>
  <c r="B106" i="12"/>
  <c r="C106" i="12"/>
  <c r="D106" i="12"/>
  <c r="E106" i="12"/>
  <c r="F106" i="12"/>
  <c r="G106" i="12"/>
  <c r="A107" i="12"/>
  <c r="B107" i="12"/>
  <c r="C107" i="12"/>
  <c r="D107" i="12"/>
  <c r="E107" i="12"/>
  <c r="F107" i="12"/>
  <c r="G107" i="12"/>
  <c r="A108" i="12"/>
  <c r="B108" i="12"/>
  <c r="C108" i="12"/>
  <c r="D108" i="12"/>
  <c r="E108" i="12"/>
  <c r="F108" i="12"/>
  <c r="G108" i="12"/>
  <c r="A109" i="12"/>
  <c r="B109" i="12"/>
  <c r="C109" i="12"/>
  <c r="D109" i="12"/>
  <c r="E109" i="12"/>
  <c r="F109" i="12"/>
  <c r="G109" i="12"/>
  <c r="A110" i="12"/>
  <c r="B110" i="12"/>
  <c r="C110" i="12"/>
  <c r="D110" i="12"/>
  <c r="E110" i="12"/>
  <c r="F110" i="12"/>
  <c r="G110" i="12"/>
  <c r="A111" i="12"/>
  <c r="B111" i="12"/>
  <c r="C111" i="12"/>
  <c r="D111" i="12"/>
  <c r="E111" i="12"/>
  <c r="F111" i="12"/>
  <c r="G111" i="12"/>
  <c r="A112" i="12"/>
  <c r="B112" i="12"/>
  <c r="C112" i="12"/>
  <c r="D112" i="12"/>
  <c r="E112" i="12"/>
  <c r="F112" i="12"/>
  <c r="G112" i="12"/>
  <c r="A113" i="12"/>
  <c r="B113" i="12"/>
  <c r="C113" i="12"/>
  <c r="D113" i="12"/>
  <c r="E113" i="12"/>
  <c r="F113" i="12"/>
  <c r="G113" i="12"/>
  <c r="A114" i="12"/>
  <c r="B114" i="12"/>
  <c r="C114" i="12"/>
  <c r="D114" i="12"/>
  <c r="E114" i="12"/>
  <c r="F114" i="12"/>
  <c r="G114" i="12"/>
  <c r="A77" i="12"/>
  <c r="B77" i="12"/>
  <c r="C77" i="12"/>
  <c r="D77" i="12"/>
  <c r="E77" i="12"/>
  <c r="F77" i="12"/>
  <c r="G77" i="12"/>
  <c r="A78" i="12"/>
  <c r="B78" i="12"/>
  <c r="C78" i="12"/>
  <c r="D78" i="12"/>
  <c r="E78" i="12"/>
  <c r="F78" i="12"/>
  <c r="G78" i="12"/>
  <c r="A79" i="12"/>
  <c r="B79" i="12"/>
  <c r="C79" i="12"/>
  <c r="D79" i="12"/>
  <c r="E79" i="12"/>
  <c r="F79" i="12"/>
  <c r="G79" i="12"/>
  <c r="A80" i="12"/>
  <c r="B80" i="12"/>
  <c r="C80" i="12"/>
  <c r="D80" i="12"/>
  <c r="E80" i="12"/>
  <c r="F80" i="12"/>
  <c r="G80" i="12"/>
  <c r="A81" i="12"/>
  <c r="B81" i="12"/>
  <c r="C81" i="12"/>
  <c r="D81" i="12"/>
  <c r="E81" i="12"/>
  <c r="F81" i="12"/>
  <c r="G81" i="12"/>
  <c r="A82" i="12"/>
  <c r="B82" i="12"/>
  <c r="C82" i="12"/>
  <c r="D82" i="12"/>
  <c r="E82" i="12"/>
  <c r="F82" i="12"/>
  <c r="G82" i="12"/>
  <c r="A83" i="12"/>
  <c r="B83" i="12"/>
  <c r="C83" i="12"/>
  <c r="D83" i="12"/>
  <c r="E83" i="12"/>
  <c r="F83" i="12"/>
  <c r="G83" i="12"/>
  <c r="A84" i="12"/>
  <c r="B84" i="12"/>
  <c r="C84" i="12"/>
  <c r="D84" i="12"/>
  <c r="E84" i="12"/>
  <c r="F84" i="12"/>
  <c r="G84" i="12"/>
  <c r="A85" i="12"/>
  <c r="B85" i="12"/>
  <c r="C85" i="12"/>
  <c r="D85" i="12"/>
  <c r="E85" i="12"/>
  <c r="F85" i="12"/>
  <c r="G85" i="12"/>
  <c r="A86" i="12"/>
  <c r="B86" i="12"/>
  <c r="C86" i="12"/>
  <c r="D86" i="12"/>
  <c r="E86" i="12"/>
  <c r="F86" i="12"/>
  <c r="G86" i="12"/>
  <c r="A87" i="12"/>
  <c r="B87" i="12"/>
  <c r="C87" i="12"/>
  <c r="D87" i="12"/>
  <c r="E87" i="12"/>
  <c r="F87" i="12"/>
  <c r="G87" i="12"/>
  <c r="A63" i="12"/>
  <c r="A64" i="12"/>
  <c r="A66" i="12"/>
  <c r="B66" i="12"/>
  <c r="C66" i="12"/>
  <c r="D66" i="12"/>
  <c r="E66" i="12"/>
  <c r="F66" i="12"/>
  <c r="G66" i="12"/>
  <c r="A67" i="12"/>
  <c r="B67" i="12"/>
  <c r="C67" i="12"/>
  <c r="D67" i="12"/>
  <c r="E67" i="12"/>
  <c r="F67" i="12"/>
  <c r="G67" i="12"/>
  <c r="A68" i="12"/>
  <c r="B68" i="12"/>
  <c r="C68" i="12"/>
  <c r="D68" i="12"/>
  <c r="E68" i="12"/>
  <c r="F68" i="12"/>
  <c r="G68" i="12"/>
  <c r="A69" i="12"/>
  <c r="B69" i="12"/>
  <c r="C69" i="12"/>
  <c r="D69" i="12"/>
  <c r="E69" i="12"/>
  <c r="F69" i="12"/>
  <c r="G69" i="12"/>
  <c r="A70" i="12"/>
  <c r="B70" i="12"/>
  <c r="C70" i="12"/>
  <c r="D70" i="12"/>
  <c r="E70" i="12"/>
  <c r="F70" i="12"/>
  <c r="G70" i="12"/>
  <c r="A71" i="12"/>
  <c r="B71" i="12"/>
  <c r="C71" i="12"/>
  <c r="D71" i="12"/>
  <c r="E71" i="12"/>
  <c r="F71" i="12"/>
  <c r="G71" i="12"/>
  <c r="A72" i="12"/>
  <c r="B72" i="12"/>
  <c r="C72" i="12"/>
  <c r="D72" i="12"/>
  <c r="E72" i="12"/>
  <c r="F72" i="12"/>
  <c r="G72" i="12"/>
  <c r="A73" i="12"/>
  <c r="B73" i="12"/>
  <c r="C73" i="12"/>
  <c r="D73" i="12"/>
  <c r="E73" i="12"/>
  <c r="F73" i="12"/>
  <c r="G73" i="12"/>
  <c r="A74" i="12"/>
  <c r="B74" i="12"/>
  <c r="C74" i="12"/>
  <c r="D74" i="12"/>
  <c r="E74" i="12"/>
  <c r="F74" i="12"/>
  <c r="G74" i="12"/>
  <c r="A75" i="12"/>
  <c r="B75" i="12"/>
  <c r="C75" i="12"/>
  <c r="D75" i="12"/>
  <c r="E75" i="12"/>
  <c r="F75" i="12"/>
  <c r="G75" i="12"/>
  <c r="A76" i="12"/>
  <c r="B76" i="12"/>
  <c r="C76" i="12"/>
  <c r="D76" i="12"/>
  <c r="E76" i="12"/>
  <c r="F76" i="12"/>
  <c r="G76" i="12"/>
  <c r="A35" i="12"/>
  <c r="A36" i="12"/>
  <c r="A37" i="12"/>
  <c r="A38" i="12"/>
  <c r="B38" i="12"/>
  <c r="C38" i="12"/>
  <c r="D38" i="12"/>
  <c r="E38" i="12"/>
  <c r="F38" i="12"/>
  <c r="G38" i="12"/>
  <c r="A39" i="12"/>
  <c r="B39" i="12"/>
  <c r="C39" i="12"/>
  <c r="D39" i="12"/>
  <c r="E39" i="12"/>
  <c r="F39" i="12"/>
  <c r="G39" i="12"/>
  <c r="A40" i="12"/>
  <c r="B40" i="12"/>
  <c r="C40" i="12"/>
  <c r="D40" i="12"/>
  <c r="E40" i="12"/>
  <c r="F40" i="12"/>
  <c r="G40" i="12"/>
  <c r="A41" i="12"/>
  <c r="B41" i="12"/>
  <c r="C41" i="12"/>
  <c r="D41" i="12"/>
  <c r="E41" i="12"/>
  <c r="F41" i="12"/>
  <c r="G41" i="12"/>
  <c r="A42" i="12"/>
  <c r="B42" i="12"/>
  <c r="C42" i="12"/>
  <c r="D42" i="12"/>
  <c r="E42" i="12"/>
  <c r="F42" i="12"/>
  <c r="G42" i="12"/>
  <c r="A43" i="12"/>
  <c r="B43" i="12"/>
  <c r="C43" i="12"/>
  <c r="D43" i="12"/>
  <c r="E43" i="12"/>
  <c r="F43" i="12"/>
  <c r="G43" i="12"/>
  <c r="A44" i="12"/>
  <c r="B44" i="12"/>
  <c r="C44" i="12"/>
  <c r="D44" i="12"/>
  <c r="E44" i="12"/>
  <c r="F44" i="12"/>
  <c r="G44" i="12"/>
  <c r="A45" i="12"/>
  <c r="B45" i="12"/>
  <c r="C45" i="12"/>
  <c r="D45" i="12"/>
  <c r="E45" i="12"/>
  <c r="F45" i="12"/>
  <c r="G45" i="12"/>
  <c r="A46" i="12"/>
  <c r="B46" i="12"/>
  <c r="C46" i="12"/>
  <c r="D46" i="12"/>
  <c r="E46" i="12"/>
  <c r="F46" i="12"/>
  <c r="G46" i="12"/>
  <c r="A47" i="12"/>
  <c r="B47" i="12"/>
  <c r="C47" i="12"/>
  <c r="D47" i="12"/>
  <c r="E47" i="12"/>
  <c r="F47" i="12"/>
  <c r="G47" i="12"/>
  <c r="A48" i="12"/>
  <c r="B48" i="12"/>
  <c r="C48" i="12"/>
  <c r="D48" i="12"/>
  <c r="E48" i="12"/>
  <c r="F48" i="12"/>
  <c r="G48" i="12"/>
  <c r="A49" i="12"/>
  <c r="B49" i="12"/>
  <c r="C49" i="12"/>
  <c r="D49" i="12"/>
  <c r="E49" i="12"/>
  <c r="F49" i="12"/>
  <c r="G49" i="12"/>
  <c r="A50" i="12"/>
  <c r="B50" i="12"/>
  <c r="C50" i="12"/>
  <c r="D50" i="12"/>
  <c r="E50" i="12"/>
  <c r="F50" i="12"/>
  <c r="G50" i="12"/>
  <c r="A51" i="12"/>
  <c r="B51" i="12"/>
  <c r="C51" i="12"/>
  <c r="D51" i="12"/>
  <c r="E51" i="12"/>
  <c r="F51" i="12"/>
  <c r="G51" i="12"/>
  <c r="A52" i="12"/>
  <c r="B52" i="12"/>
  <c r="C52" i="12"/>
  <c r="D52" i="12"/>
  <c r="E52" i="12"/>
  <c r="F52" i="12"/>
  <c r="G52" i="12"/>
  <c r="A53" i="12"/>
  <c r="B53" i="12"/>
  <c r="C53" i="12"/>
  <c r="D53" i="12"/>
  <c r="E53" i="12"/>
  <c r="F53" i="12"/>
  <c r="G53" i="12"/>
  <c r="A54" i="12"/>
  <c r="B54" i="12"/>
  <c r="C54" i="12"/>
  <c r="D54" i="12"/>
  <c r="E54" i="12"/>
  <c r="F54" i="12"/>
  <c r="G54" i="12"/>
  <c r="A55" i="12"/>
  <c r="B55" i="12"/>
  <c r="C55" i="12"/>
  <c r="D55" i="12"/>
  <c r="E55" i="12"/>
  <c r="F55" i="12"/>
  <c r="G55" i="12"/>
  <c r="A56" i="12"/>
  <c r="B56" i="12"/>
  <c r="C56" i="12"/>
  <c r="D56" i="12"/>
  <c r="E56" i="12"/>
  <c r="F56" i="12"/>
  <c r="G56" i="12"/>
  <c r="A57" i="12"/>
  <c r="B57" i="12"/>
  <c r="C57" i="12"/>
  <c r="D57" i="12"/>
  <c r="E57" i="12"/>
  <c r="F57" i="12"/>
  <c r="G57" i="12"/>
  <c r="A58" i="12"/>
  <c r="B58" i="12"/>
  <c r="C58" i="12"/>
  <c r="D58" i="12"/>
  <c r="E58" i="12"/>
  <c r="F58" i="12"/>
  <c r="G58" i="12"/>
  <c r="A59" i="12"/>
  <c r="B59" i="12"/>
  <c r="C59" i="12"/>
  <c r="D59" i="12"/>
  <c r="E59" i="12"/>
  <c r="F59" i="12"/>
  <c r="G59" i="12"/>
  <c r="A7" i="12"/>
  <c r="B7" i="12"/>
  <c r="C7" i="12"/>
  <c r="D7" i="12"/>
  <c r="E7" i="12"/>
  <c r="F7" i="12"/>
  <c r="G7" i="12"/>
  <c r="A8" i="12"/>
  <c r="B8" i="12"/>
  <c r="C8" i="12"/>
  <c r="D8" i="12"/>
  <c r="E8" i="12"/>
  <c r="F8" i="12"/>
  <c r="G8" i="12"/>
  <c r="A9" i="12"/>
  <c r="B9" i="12"/>
  <c r="C9" i="12"/>
  <c r="D9" i="12"/>
  <c r="E9" i="12"/>
  <c r="F9" i="12"/>
  <c r="G9" i="12"/>
  <c r="A10" i="12"/>
  <c r="B10" i="12"/>
  <c r="C10" i="12"/>
  <c r="D10" i="12"/>
  <c r="E10" i="12"/>
  <c r="F10" i="12"/>
  <c r="G10" i="12"/>
  <c r="A11" i="12"/>
  <c r="B11" i="12"/>
  <c r="C11" i="12"/>
  <c r="D11" i="12"/>
  <c r="E11" i="12"/>
  <c r="F11" i="12"/>
  <c r="G11" i="12"/>
  <c r="A12" i="12"/>
  <c r="B12" i="12"/>
  <c r="C12" i="12"/>
  <c r="D12" i="12"/>
  <c r="E12" i="12"/>
  <c r="F12" i="12"/>
  <c r="G12" i="12"/>
  <c r="A13" i="12"/>
  <c r="B13" i="12"/>
  <c r="C13" i="12"/>
  <c r="D13" i="12"/>
  <c r="E13" i="12"/>
  <c r="F13" i="12"/>
  <c r="G13" i="12"/>
  <c r="A14" i="12"/>
  <c r="B14" i="12"/>
  <c r="C14" i="12"/>
  <c r="D14" i="12"/>
  <c r="E14" i="12"/>
  <c r="F14" i="12"/>
  <c r="G14" i="12"/>
  <c r="A15" i="12"/>
  <c r="B15" i="12"/>
  <c r="C15" i="12"/>
  <c r="D15" i="12"/>
  <c r="E15" i="12"/>
  <c r="F15" i="12"/>
  <c r="G15" i="12"/>
  <c r="A16" i="12"/>
  <c r="B16" i="12"/>
  <c r="C16" i="12"/>
  <c r="D16" i="12"/>
  <c r="E16" i="12"/>
  <c r="F16" i="12"/>
  <c r="G16" i="12"/>
  <c r="A17" i="12"/>
  <c r="B17" i="12"/>
  <c r="C17" i="12"/>
  <c r="D17" i="12"/>
  <c r="E17" i="12"/>
  <c r="F17" i="12"/>
  <c r="G17" i="12"/>
  <c r="A18" i="12"/>
  <c r="B18" i="12"/>
  <c r="C18" i="12"/>
  <c r="D18" i="12"/>
  <c r="E18" i="12"/>
  <c r="F18" i="12"/>
  <c r="G18" i="12"/>
  <c r="A19" i="12"/>
  <c r="B19" i="12"/>
  <c r="C19" i="12"/>
  <c r="D19" i="12"/>
  <c r="E19" i="12"/>
  <c r="F19" i="12"/>
  <c r="G19" i="12"/>
  <c r="A20" i="12"/>
  <c r="B20" i="12"/>
  <c r="C20" i="12"/>
  <c r="D20" i="12"/>
  <c r="E20" i="12"/>
  <c r="F20" i="12"/>
  <c r="G20" i="12"/>
  <c r="A21" i="12"/>
  <c r="B21" i="12"/>
  <c r="C21" i="12"/>
  <c r="D21" i="12"/>
  <c r="E21" i="12"/>
  <c r="F21" i="12"/>
  <c r="G21" i="12"/>
  <c r="A22" i="12"/>
  <c r="B22" i="12"/>
  <c r="C22" i="12"/>
  <c r="D22" i="12"/>
  <c r="E22" i="12"/>
  <c r="F22" i="12"/>
  <c r="G22" i="12"/>
  <c r="A23" i="12"/>
  <c r="B23" i="12"/>
  <c r="C23" i="12"/>
  <c r="D23" i="12"/>
  <c r="E23" i="12"/>
  <c r="F23" i="12"/>
  <c r="G23" i="12"/>
  <c r="A24" i="12"/>
  <c r="B24" i="12"/>
  <c r="C24" i="12"/>
  <c r="D24" i="12"/>
  <c r="E24" i="12"/>
  <c r="F24" i="12"/>
  <c r="G24" i="12"/>
  <c r="A25" i="12"/>
  <c r="B25" i="12"/>
  <c r="C25" i="12"/>
  <c r="D25" i="12"/>
  <c r="E25" i="12"/>
  <c r="F25" i="12"/>
  <c r="G25" i="12"/>
  <c r="A26" i="12"/>
  <c r="B26" i="12"/>
  <c r="C26" i="12"/>
  <c r="D26" i="12"/>
  <c r="E26" i="12"/>
  <c r="F26" i="12"/>
  <c r="G26" i="12"/>
  <c r="A27" i="12"/>
  <c r="B27" i="12"/>
  <c r="C27" i="12"/>
  <c r="D27" i="12"/>
  <c r="E27" i="12"/>
  <c r="F27" i="12"/>
  <c r="G27" i="12"/>
  <c r="A28" i="12"/>
  <c r="B28" i="12"/>
  <c r="C28" i="12"/>
  <c r="D28" i="12"/>
  <c r="E28" i="12"/>
  <c r="F28" i="12"/>
  <c r="G28" i="12"/>
  <c r="A29" i="12"/>
  <c r="B29" i="12"/>
  <c r="C29" i="12"/>
  <c r="D29" i="12"/>
  <c r="E29" i="12"/>
  <c r="F29" i="12"/>
  <c r="G29" i="12"/>
  <c r="A30" i="12"/>
  <c r="B30" i="12"/>
  <c r="C30" i="12"/>
  <c r="D30" i="12"/>
  <c r="E30" i="12"/>
  <c r="F30" i="12"/>
  <c r="G30" i="12"/>
  <c r="A31" i="12"/>
  <c r="B31" i="12"/>
  <c r="C31" i="12"/>
  <c r="D31" i="12"/>
  <c r="E31" i="12"/>
  <c r="F31" i="12"/>
  <c r="G31" i="12"/>
  <c r="A90" i="12"/>
  <c r="A62" i="12"/>
  <c r="A34" i="12"/>
  <c r="A6" i="12"/>
  <c r="P11" i="12"/>
  <c r="P12" i="12" s="1"/>
  <c r="H29" i="9"/>
  <c r="H28" i="9"/>
  <c r="H27" i="9"/>
  <c r="H26" i="9"/>
  <c r="H25" i="9"/>
  <c r="H24" i="9"/>
  <c r="H23" i="9"/>
  <c r="H22" i="9"/>
  <c r="H21" i="9"/>
  <c r="H20" i="9"/>
  <c r="H19" i="9"/>
  <c r="H18" i="9"/>
  <c r="H17" i="9"/>
  <c r="H16" i="9"/>
  <c r="H15" i="9"/>
  <c r="H14" i="9"/>
  <c r="H13" i="9"/>
  <c r="H12" i="9"/>
  <c r="H11" i="9"/>
  <c r="H10" i="9"/>
  <c r="H9" i="9"/>
  <c r="H8" i="9"/>
  <c r="M4" i="9" a="1"/>
  <c r="M4" i="9" s="1"/>
  <c r="F90" i="12" s="1"/>
  <c r="L4" i="9" a="1"/>
  <c r="L4" i="9" s="1"/>
  <c r="E90" i="12" s="1"/>
  <c r="I4" i="9" a="1"/>
  <c r="I4" i="9" s="1"/>
  <c r="B90" i="12" s="1"/>
  <c r="G4" i="9" a="1"/>
  <c r="H5" i="9" s="1"/>
  <c r="N3" i="9"/>
  <c r="N4" i="9" s="1" a="1"/>
  <c r="N4" i="9" s="1"/>
  <c r="G90" i="12" s="1"/>
  <c r="M3" i="9"/>
  <c r="L3" i="9"/>
  <c r="K3" i="9"/>
  <c r="K4" i="9" s="1" a="1"/>
  <c r="K4" i="9" s="1"/>
  <c r="D90" i="12" s="1"/>
  <c r="J3" i="9"/>
  <c r="J4" i="9" s="1" a="1"/>
  <c r="J4" i="9" s="1"/>
  <c r="C90" i="12" s="1"/>
  <c r="I3" i="9"/>
  <c r="H29" i="8"/>
  <c r="H28" i="8"/>
  <c r="H27" i="8"/>
  <c r="H26" i="8"/>
  <c r="H25" i="8"/>
  <c r="H24" i="8"/>
  <c r="H23" i="8"/>
  <c r="H22" i="8"/>
  <c r="H21" i="8"/>
  <c r="H20" i="8"/>
  <c r="H19" i="8"/>
  <c r="H18" i="8"/>
  <c r="H17" i="8"/>
  <c r="H16" i="8"/>
  <c r="H15" i="8"/>
  <c r="H14" i="8"/>
  <c r="H13" i="8"/>
  <c r="H12" i="8"/>
  <c r="H11" i="8"/>
  <c r="H10" i="8"/>
  <c r="H9" i="8"/>
  <c r="H8" i="8"/>
  <c r="N4" i="8" a="1"/>
  <c r="N4" i="8" s="1"/>
  <c r="G62" i="12" s="1"/>
  <c r="M4" i="8" a="1"/>
  <c r="M4" i="8" s="1"/>
  <c r="F62" i="12" s="1"/>
  <c r="I4" i="8" a="1"/>
  <c r="I4" i="8" s="1"/>
  <c r="B62" i="12" s="1"/>
  <c r="G4" i="8" a="1"/>
  <c r="H5" i="8" s="1"/>
  <c r="N3" i="8"/>
  <c r="M3" i="8"/>
  <c r="L3" i="8"/>
  <c r="K3" i="8"/>
  <c r="K4" i="8" s="1" a="1"/>
  <c r="K4" i="8" s="1"/>
  <c r="D62" i="12" s="1"/>
  <c r="J3" i="8"/>
  <c r="J4" i="8" s="1" a="1"/>
  <c r="J4" i="8" s="1"/>
  <c r="C62" i="12" s="1"/>
  <c r="I3" i="8"/>
  <c r="H29" i="7"/>
  <c r="H28" i="7"/>
  <c r="H27" i="7"/>
  <c r="H26" i="7"/>
  <c r="H25" i="7"/>
  <c r="H24" i="7"/>
  <c r="H23" i="7"/>
  <c r="H22" i="7"/>
  <c r="H21" i="7"/>
  <c r="H20" i="7"/>
  <c r="H19" i="7"/>
  <c r="H18" i="7"/>
  <c r="H17" i="7"/>
  <c r="H16" i="7"/>
  <c r="H15" i="7"/>
  <c r="H14" i="7"/>
  <c r="H13" i="7"/>
  <c r="H12" i="7"/>
  <c r="H11" i="7"/>
  <c r="H10" i="7"/>
  <c r="H9" i="7"/>
  <c r="H8" i="7"/>
  <c r="M4" i="7" a="1"/>
  <c r="M4" i="7" s="1"/>
  <c r="F34" i="12" s="1"/>
  <c r="L4" i="7" a="1"/>
  <c r="L4" i="7" s="1"/>
  <c r="E34" i="12" s="1"/>
  <c r="G4" i="7" a="1"/>
  <c r="H5" i="7" s="1"/>
  <c r="N3" i="7"/>
  <c r="N4" i="7" s="1" a="1"/>
  <c r="N4" i="7" s="1"/>
  <c r="G34" i="12" s="1"/>
  <c r="M3" i="7"/>
  <c r="L3" i="7"/>
  <c r="K3" i="7"/>
  <c r="K4" i="7" s="1" a="1"/>
  <c r="K4" i="7" s="1"/>
  <c r="D34" i="12" s="1"/>
  <c r="J3" i="7"/>
  <c r="J4" i="7" s="1" a="1"/>
  <c r="J4" i="7" s="1"/>
  <c r="C34" i="12" s="1"/>
  <c r="I3" i="7"/>
  <c r="H29" i="1"/>
  <c r="H28" i="1"/>
  <c r="H27" i="1"/>
  <c r="H26" i="1"/>
  <c r="H25" i="1"/>
  <c r="H24" i="1"/>
  <c r="H23" i="1"/>
  <c r="H22" i="1"/>
  <c r="H21" i="1"/>
  <c r="H20" i="1"/>
  <c r="H19" i="1"/>
  <c r="H18" i="1"/>
  <c r="H17" i="1"/>
  <c r="H16" i="1"/>
  <c r="H15" i="1"/>
  <c r="H14" i="1"/>
  <c r="H13" i="1"/>
  <c r="H12" i="1"/>
  <c r="H11" i="1"/>
  <c r="H10" i="1"/>
  <c r="H9" i="1"/>
  <c r="H8" i="1"/>
  <c r="M4" i="1" a="1"/>
  <c r="M4" i="1" s="1"/>
  <c r="F6" i="12" s="1"/>
  <c r="L4" i="1" a="1"/>
  <c r="L4" i="1" s="1"/>
  <c r="E6" i="12" s="1"/>
  <c r="I4" i="1" a="1"/>
  <c r="I4" i="1" s="1"/>
  <c r="B6" i="12" s="1"/>
  <c r="G4" i="1" a="1"/>
  <c r="N3" i="1"/>
  <c r="N4" i="1" s="1" a="1"/>
  <c r="N4" i="1" s="1"/>
  <c r="G6" i="12" s="1"/>
  <c r="M3" i="1"/>
  <c r="L3" i="1"/>
  <c r="K3" i="1"/>
  <c r="K4" i="1" s="1" a="1"/>
  <c r="K4" i="1" s="1"/>
  <c r="D6" i="12" s="1"/>
  <c r="D32" i="12" s="1"/>
  <c r="J3" i="1"/>
  <c r="J4" i="1" s="1" a="1"/>
  <c r="J4" i="1" s="1"/>
  <c r="C6" i="12" s="1"/>
  <c r="I3" i="1"/>
  <c r="B93" i="12" l="1"/>
  <c r="G91" i="12"/>
  <c r="G92" i="12"/>
  <c r="F91" i="12"/>
  <c r="F93" i="12"/>
  <c r="E92" i="12"/>
  <c r="D91" i="12"/>
  <c r="E93" i="12"/>
  <c r="D92" i="12"/>
  <c r="C91" i="12"/>
  <c r="D93" i="12"/>
  <c r="C92" i="12"/>
  <c r="B91" i="12"/>
  <c r="C93" i="12"/>
  <c r="B92" i="12"/>
  <c r="G93" i="12"/>
  <c r="F92" i="12"/>
  <c r="E91" i="12"/>
  <c r="D63" i="12"/>
  <c r="F65" i="12"/>
  <c r="D64" i="12"/>
  <c r="C63" i="12"/>
  <c r="G65" i="12"/>
  <c r="C64" i="12"/>
  <c r="B63" i="12"/>
  <c r="D65" i="12"/>
  <c r="D88" i="12" s="1" a="1"/>
  <c r="D88" i="12" s="1"/>
  <c r="B64" i="12"/>
  <c r="C65" i="12"/>
  <c r="B65" i="12"/>
  <c r="G63" i="12"/>
  <c r="G64" i="12"/>
  <c r="F63" i="12"/>
  <c r="F88" i="12" s="1" a="1"/>
  <c r="F88" i="12" s="1"/>
  <c r="F64" i="12"/>
  <c r="E37" i="12"/>
  <c r="D36" i="12"/>
  <c r="C35" i="12"/>
  <c r="G36" i="12"/>
  <c r="F35" i="12"/>
  <c r="G37" i="12"/>
  <c r="F36" i="12"/>
  <c r="E35" i="12"/>
  <c r="F37" i="12"/>
  <c r="F60" i="12" s="1" a="1"/>
  <c r="F60" i="12" s="1"/>
  <c r="E36" i="12"/>
  <c r="D35" i="12"/>
  <c r="D37" i="12"/>
  <c r="C36" i="12"/>
  <c r="C37" i="12"/>
  <c r="G35" i="12"/>
  <c r="C32" i="12"/>
  <c r="B32" i="12"/>
  <c r="G32" i="12" a="1"/>
  <c r="G32" i="12" s="1"/>
  <c r="G88" i="12" a="1"/>
  <c r="G88" i="12" s="1"/>
  <c r="C88" i="12"/>
  <c r="B88" i="12"/>
  <c r="F32" i="12" a="1"/>
  <c r="F32" i="12" s="1"/>
  <c r="E32" i="12" a="1"/>
  <c r="E32" i="12" s="1"/>
  <c r="H6" i="9"/>
  <c r="G4" i="9"/>
  <c r="G4" i="8"/>
  <c r="H4" i="8" s="1"/>
  <c r="L4" i="8" a="1"/>
  <c r="H6" i="8"/>
  <c r="L2" i="8" s="1"/>
  <c r="K2" i="8"/>
  <c r="J2" i="8"/>
  <c r="H6" i="7"/>
  <c r="I4" i="7" a="1"/>
  <c r="J2" i="7"/>
  <c r="G4" i="7"/>
  <c r="H4" i="7" s="1"/>
  <c r="K2" i="7" s="1"/>
  <c r="H7" i="7"/>
  <c r="H5" i="1"/>
  <c r="G4" i="1"/>
  <c r="H4" i="1" s="1"/>
  <c r="H6" i="1"/>
  <c r="L2" i="1"/>
  <c r="H7" i="1"/>
  <c r="J2" i="1"/>
  <c r="K2" i="1"/>
  <c r="D116" i="12" l="1" a="1"/>
  <c r="D116" i="12" s="1"/>
  <c r="F116" i="12" a="1"/>
  <c r="F116" i="12" s="1"/>
  <c r="G116" i="12" a="1"/>
  <c r="G116" i="12" s="1"/>
  <c r="E116" i="12" a="1"/>
  <c r="E116" i="12" s="1"/>
  <c r="C116" i="12"/>
  <c r="B116" i="12"/>
  <c r="L4" i="8"/>
  <c r="E62" i="12" s="1"/>
  <c r="E63" i="12"/>
  <c r="E65" i="12"/>
  <c r="E64" i="12"/>
  <c r="G60" i="12" a="1"/>
  <c r="G60" i="12" s="1"/>
  <c r="E60" i="12" a="1"/>
  <c r="E60" i="12" s="1"/>
  <c r="C60" i="12"/>
  <c r="I4" i="7"/>
  <c r="B34" i="12" s="1"/>
  <c r="B36" i="12"/>
  <c r="B35" i="12"/>
  <c r="B37" i="12"/>
  <c r="D60" i="12" a="1"/>
  <c r="D60" i="12" s="1"/>
  <c r="N2" i="9"/>
  <c r="M2" i="9"/>
  <c r="K2" i="9"/>
  <c r="J2" i="9"/>
  <c r="L2" i="9"/>
  <c r="I2" i="9"/>
  <c r="I2" i="8"/>
  <c r="M2" i="8"/>
  <c r="N2" i="8"/>
  <c r="N2" i="7"/>
  <c r="M2" i="7"/>
  <c r="L2" i="7"/>
  <c r="I2" i="7"/>
  <c r="I2" i="1"/>
  <c r="N2" i="1"/>
  <c r="M2" i="1"/>
  <c r="E88" i="12" l="1" a="1"/>
  <c r="E88" i="12" s="1"/>
  <c r="B60" i="12"/>
  <c r="B7"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tc={6ED22BFB-8012-DB42-AC36-D8A08C9E6E2E}</author>
  </authors>
  <commentList>
    <comment ref="D118" authorId="0" shapeId="0" xr:uid="{6ED22BFB-8012-DB42-AC36-D8A08C9E6E2E}">
      <text>
        <t>[Threaded comment]
Your version of Excel allows you to read this threaded comment; however, any edits to it will get removed if the file is opened in a newer version of Excel. Learn more: https://go.microsoft.com/fwlink/?linkid=870924
Comment:
    HF To fill out this summary table below manually</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<sst xmlns="http://schemas.openxmlformats.org/spreadsheetml/2006/main" count="1261" uniqueCount="431">
  <si>
    <t>July 1, 2023 to September 30, 2023</t>
  </si>
  <si>
    <t>April 1, 2023 to June 30, 2023</t>
  </si>
  <si>
    <t>October 1 2023 to December 31, 2023</t>
  </si>
  <si>
    <t>January 1, 2024 to March 31, 2024</t>
  </si>
  <si>
    <t>Indicator</t>
  </si>
  <si>
    <t>Median # of days between client referral and service initiation</t>
  </si>
  <si>
    <t>Median # of days between client referral and waitlist</t>
  </si>
  <si>
    <t>Median # of days between waitlist and service initiation</t>
  </si>
  <si>
    <t>Total Bed Days</t>
  </si>
  <si>
    <t>Occupancy Rate (%)</t>
  </si>
  <si>
    <t>Number of clients who identify as women</t>
  </si>
  <si>
    <t xml:space="preserve">Number of clients who identify as men </t>
  </si>
  <si>
    <t>Number of clients who identify as Trans/Non-Binary/Gender Diverse</t>
  </si>
  <si>
    <t>Total # Unique Clients who are Indigenous</t>
  </si>
  <si>
    <t># Unique First Nations Clients</t>
  </si>
  <si>
    <r>
      <t># Unique M</t>
    </r>
    <r>
      <rPr>
        <sz val="12"/>
        <color theme="1"/>
        <rFont val="Calibri"/>
        <family val="2"/>
      </rPr>
      <t>étis Clients</t>
    </r>
  </si>
  <si>
    <t># Unique Inuit Clients</t>
  </si>
  <si>
    <t># Unique Indigeous clients identifying as "other" (e.g., urban Indigenous)</t>
  </si>
  <si>
    <t>Indicators</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</si>
  <si>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</si>
  <si>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r>
      <rPr>
        <b/>
        <sz val="12"/>
        <color theme="1"/>
        <rFont val="Calibri"/>
        <family val="2"/>
        <scheme val="minor"/>
      </rPr>
      <t>Optional</t>
    </r>
    <r>
      <rPr>
        <sz val="12"/>
        <color theme="1"/>
        <rFont val="Calibri"/>
        <family val="2"/>
        <scheme val="minor"/>
      </rPr>
      <t xml:space="preserve"> - Held bed days</t>
    </r>
  </si>
  <si>
    <r>
      <rPr>
        <b/>
        <sz val="12"/>
        <color theme="1"/>
        <rFont val="Calibri"/>
        <family val="2"/>
        <scheme val="minor"/>
      </rPr>
      <t>Optional</t>
    </r>
    <r>
      <rPr>
        <sz val="12"/>
        <color theme="1"/>
        <rFont val="Calibri"/>
        <family val="2"/>
        <scheme val="minor"/>
      </rPr>
      <t xml:space="preserve"> - Post Treatment Bed Days</t>
    </r>
  </si>
  <si>
    <t>Vancouver Detox (Annual funded beds and 4 additional newly funded beds)</t>
  </si>
  <si>
    <t>Percentage of clients connected to other MHSU services while waitlisted for initiative</t>
  </si>
  <si>
    <t>Powell River: New 24/7 WM facility with 8 beds</t>
  </si>
  <si>
    <t>Percentage of clients who are connected to health and/or community services and support upon transition of services</t>
  </si>
  <si>
    <t>Onsite 3</t>
  </si>
  <si>
    <t>20 Transition Beds located at new Vancouver Detox</t>
  </si>
  <si>
    <t>[Client Experience Measure] VCH to use survey question developed (a few options are being reviewed but akin to "I am making progress towards my goals"). VCH to confirm once reporting begins.</t>
  </si>
  <si>
    <t xml:space="preserve"> Percentage of program staff who have training in 1 or more of the following: 
o Indigenous Cultural Safety
o Trauma-Informed Practice</t>
  </si>
  <si>
    <t>Pacifica (31 Beds)</t>
  </si>
  <si>
    <t>Performance Monitoring: Beds &amp; Budget 2021</t>
  </si>
  <si>
    <t xml:space="preserve">Questions? </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</si>
  <si>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</si>
  <si>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 xml:space="preserve">Dates </t>
  </si>
  <si>
    <t>Q1 (April-June 2023)</t>
  </si>
  <si>
    <t>Q2 (July-Sept 2023)</t>
  </si>
  <si>
    <t>Q3 (Oct-Dec 2023)</t>
  </si>
  <si>
    <t>Q4 (Jan-Mar 2024)</t>
  </si>
  <si>
    <t>Monitoring Templates sent to HAs on:</t>
  </si>
  <si>
    <t>Deadline to return to MMHA</t>
  </si>
  <si>
    <t>Instructions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</si>
  <si>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</si>
  <si>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t>Performance Metrics Definitions &amp; Resources: Beds &amp; Budget 2021</t>
  </si>
  <si>
    <t xml:space="preserve">Median &amp; Median Wait-Time
</t>
  </si>
  <si>
    <t>Performance Metrics Data Dictionary</t>
  </si>
  <si>
    <t>Please see attached for PDF copy of data dictionary:</t>
  </si>
  <si>
    <t>Community Substance Use Beds</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</si>
  <si>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</si>
  <si>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</si>
  <si>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</si>
  <si>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</si>
  <si>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</si>
  <si>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</si>
  <si>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</si>
  <si>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</si>
  <si>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</si>
  <si>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</si>
  <si>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</si>
  <si>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</si>
  <si>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</si>
  <si>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</si>
  <si>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Section A Measures</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</si>
  <si>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</si>
  <si>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</si>
  <si>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</si>
  <si>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</si>
  <si>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</si>
  <si>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</si>
  <si>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</si>
  <si>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t>(Total Bed Days &amp; Occupancy Rate)</t>
  </si>
  <si>
    <r>
      <t>Bed Day and Occupancy rate</t>
    </r>
    <r>
      <rPr>
        <sz val="11"/>
        <color rgb="FF000000"/>
        <rFont val="Calibri"/>
        <family val="2"/>
        <scheme val="minor"/>
      </rPr>
      <t xml:space="preserve"> (capacity %) Calculation Sample:</t>
    </r>
  </si>
  <si>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</si>
  <si>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</si>
  <si>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r>
      <rPr>
        <b/>
        <sz val="12"/>
        <color theme="1"/>
        <rFont val="Calibri"/>
        <family val="2"/>
        <scheme val="minor"/>
      </rPr>
      <t>Optional</t>
    </r>
    <r>
      <rPr>
        <sz val="12"/>
        <color theme="1"/>
        <rFont val="Calibri"/>
        <family val="2"/>
        <scheme val="minor"/>
      </rPr>
      <t xml:space="preserve"> - Total Vacant Bed Days </t>
    </r>
  </si>
  <si>
    <t xml:space="preserve">Bed is empty with no plan of person going into bed. </t>
  </si>
  <si>
    <t>Bed is empty but waiting for a person to arrive (e.g., from corrections or hospital).</t>
  </si>
  <si>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t>
    </r>
  </si>
  <si>
    <t>Bed is being used by a client who is receving services.</t>
  </si>
  <si>
    <t>Bed is being used by a client who has completed servies but is awaiting discharge or transition to another service (e.g., done treatment but waiting for housing).</t>
  </si>
  <si>
    <t xml:space="preserve">Median # of days between client referral and service initiation </t>
  </si>
  <si>
    <r>
      <t xml:space="preserve">Referral </t>
    </r>
    <r>
      <rPr>
        <sz val="11"/>
        <rFont val="Calibri"/>
        <family val="2"/>
        <scheme val="minor"/>
      </rPr>
      <t>has taken place once the appropriate service or department has received the information necessary to proceed with client intake.</t>
    </r>
  </si>
  <si>
    <r>
      <t xml:space="preserve">Service Initiation </t>
    </r>
    <r>
      <rPr>
        <sz val="11"/>
        <color rgb="FF000000"/>
        <rFont val="Calibri"/>
        <family val="2"/>
        <scheme val="minor"/>
      </rPr>
      <t xml:space="preserve">has taken place once a client has completed the service provider’s intake and initiated programming. </t>
    </r>
  </si>
  <si>
    <r>
      <t xml:space="preserve">Waitlist </t>
    </r>
    <r>
      <rPr>
        <sz val="11"/>
        <color rgb="FF000000"/>
        <rFont val="Calibri"/>
        <family val="2"/>
        <scheme val="minor"/>
      </rPr>
      <t>has taken place once all components of the referral process are complete, and a client has been placed on a waitlist.</t>
    </r>
  </si>
  <si>
    <t xml:space="preserve">Median # of days between waitlist and service initiation </t>
  </si>
  <si>
    <r>
      <t xml:space="preserve">Service Initiation </t>
    </r>
    <r>
      <rPr>
        <sz val="11"/>
        <color rgb="FF000000"/>
        <rFont val="Calibri"/>
        <family val="2"/>
        <scheme val="minor"/>
      </rPr>
      <t xml:space="preserve">has taken place once a client has completed intake and initiated programming. </t>
    </r>
  </si>
  <si>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</si>
  <si>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</si>
  <si>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</si>
  <si>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</si>
  <si>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</si>
  <si>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t>Gender of clients served (%)</t>
  </si>
  <si>
    <r>
      <t xml:space="preserve">Gender Identity </t>
    </r>
    <r>
      <rPr>
        <sz val="11"/>
        <rFont val="Calibri"/>
        <family val="2"/>
        <scheme val="minor"/>
      </rPr>
      <t>is each person's internal and individual experience of gender. Data should be provided for the following categories: Men, Women, Transgender or Gender Diverse.</t>
    </r>
  </si>
  <si>
    <t>Section B Measures</t>
  </si>
  <si>
    <t>Client Experience; Structural; Process; Outcome.</t>
  </si>
  <si>
    <t xml:space="preserve">Section B Measure </t>
  </si>
  <si>
    <t>Client Experience</t>
  </si>
  <si>
    <r>
      <t xml:space="preserve">Positive client </t>
    </r>
    <r>
      <rPr>
        <b/>
        <sz val="11"/>
        <color rgb="FF000000"/>
        <rFont val="Calibri"/>
        <family val="2"/>
        <scheme val="minor"/>
      </rPr>
      <t>ratings of outcomes based on self-identified recovery or service goals</t>
    </r>
  </si>
  <si>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</si>
  <si>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</si>
  <si>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</si>
  <si>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</si>
  <si>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</si>
  <si>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</si>
  <si>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</si>
  <si>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</si>
  <si>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</si>
  <si>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</si>
  <si>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t>Structural Measures</t>
  </si>
  <si>
    <t>High percentage of program staff who have training in 1 or more of the following;</t>
  </si>
  <si>
    <r>
      <t>Example Reporting:</t>
    </r>
    <r>
      <rPr>
        <sz val="11"/>
        <color rgb="FF000000"/>
        <rFont val="Calibri"/>
        <family val="2"/>
        <scheme val="minor"/>
      </rPr>
      <t xml:space="preserve"> </t>
    </r>
  </si>
  <si>
    <t>-Indigenous Cultural Safety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</si>
  <si>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</si>
  <si>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-Trauma Informed Practice</t>
  </si>
  <si>
    <t>-Other initiative-specific training (please specify)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</si>
  <si>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</si>
  <si>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</si>
  <si>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</si>
  <si>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</si>
  <si>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</si>
  <si>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Opioid Agonist Therapy or Opioid Agonist Treatment (OAT) uses medications such as suboxone and methadone to treat opioid addiction, reduce drug-related harms, and support long-term recovery. OAT may also be defined as medication-assisted therapy/treatment.</t>
  </si>
  <si>
    <t>-At admission</t>
  </si>
  <si>
    <t>-At discharge</t>
  </si>
  <si>
    <t>At admission, 39% of clients were on OAT therapy. At discharge, 43% of clients were on OAT therapy.</t>
  </si>
  <si>
    <t xml:space="preserve">Percentage of clients connected to other MHSU services while waitlisted for initiative </t>
  </si>
  <si>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</si>
  <si>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t>Total number of clients who decline service:</t>
  </si>
  <si>
    <t>-Due to service location</t>
  </si>
  <si>
    <t>Out of 100 clients offered a treatment bed this report period, 12 declined due to the service being out of town or “too far” from their home/community/family. Six clients were unable to accept offered treatment due to an inability to arrange childcare.</t>
  </si>
  <si>
    <t>-Due to childcare concerns</t>
  </si>
  <si>
    <t>Total number of clients who are asked to leave or transferred based on service fit</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</si>
  <si>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</si>
  <si>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</si>
  <si>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</si>
  <si>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</si>
  <si>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</si>
  <si>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</si>
  <si>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Percentage of clients who are connected to health and/or community services and supports upon transition from service</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</si>
  <si>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</si>
  <si>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</si>
  <si>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</si>
  <si>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May be modified by HA upon depending on specific program needs.</t>
  </si>
  <si>
    <t>Self-reported utilization of non-beverage alcohols:</t>
  </si>
  <si>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</si>
  <si>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t>% change in emergency health service utilization (ED visits, acute care visits)</t>
  </si>
  <si>
    <r>
      <t>·</t>
    </r>
    <r>
      <rPr>
        <sz val="7"/>
        <color rgb="FF000000"/>
        <rFont val="Calibri"/>
        <family val="2"/>
        <scheme val="minor"/>
      </rPr>
      <t xml:space="preserve">        </t>
    </r>
    <r>
      <rPr>
        <sz val="11"/>
        <color rgb="FF000000"/>
        <rFont val="Calibri"/>
        <family val="2"/>
        <scheme val="minor"/>
      </rPr>
      <t>6 months pre-MAP to 6 months post-MAP engagement</t>
    </r>
  </si>
  <si>
    <t>Please describe any significant changes that have taken place this reporting period with regards to these services e.g. changes to service models, service delivery partner changes, new services implemented, etc.</t>
  </si>
  <si>
    <t>Please describe any new or ongoing system level barriers or challenges impacting these services in your region.</t>
  </si>
  <si>
    <t>Please describe the impact of funded services on communities (including clients, family, and support systems). (Please provide as fulsome a response as possible, including any evaluation or other data if available)</t>
  </si>
  <si>
    <t>Success stories? Please share any client, program, or operational successes.</t>
  </si>
  <si>
    <t>Quality Improvement: How is your HA addressing access and utilization for this service?</t>
  </si>
  <si>
    <r>
      <rPr>
        <b/>
        <sz val="12"/>
        <color theme="1"/>
        <rFont val="Calibri"/>
        <family val="2"/>
        <scheme val="minor"/>
      </rPr>
      <t>Optional</t>
    </r>
    <r>
      <rPr>
        <sz val="12"/>
        <color theme="1"/>
        <rFont val="Calibri"/>
        <family val="2"/>
        <scheme val="minor"/>
      </rPr>
      <t xml:space="preserve"> - Total # clients served</t>
    </r>
  </si>
  <si>
    <r>
      <t xml:space="preserve">Total # of </t>
    </r>
    <r>
      <rPr>
        <b/>
        <sz val="12"/>
        <color theme="1"/>
        <rFont val="Calibri"/>
        <family val="2"/>
        <scheme val="minor"/>
      </rPr>
      <t>unique</t>
    </r>
    <r>
      <rPr>
        <sz val="12"/>
        <color theme="1"/>
        <rFont val="Calibri"/>
        <family val="2"/>
        <scheme val="minor"/>
      </rPr>
      <t xml:space="preserve"> clients served</t>
    </r>
  </si>
  <si>
    <r>
      <rPr>
        <b/>
        <sz val="12"/>
        <color theme="1"/>
        <rFont val="Calibri"/>
        <family val="2"/>
        <scheme val="minor"/>
      </rPr>
      <t>Optional</t>
    </r>
    <r>
      <rPr>
        <sz val="12"/>
        <color theme="1"/>
        <rFont val="Calibri"/>
        <family val="2"/>
        <scheme val="minor"/>
      </rPr>
      <t xml:space="preserve"> - Held bed days - [bed is empty but waiting for a person]</t>
    </r>
  </si>
  <si>
    <r>
      <rPr>
        <b/>
        <sz val="12"/>
        <color theme="1"/>
        <rFont val="Calibri"/>
        <family val="2"/>
        <scheme val="minor"/>
      </rPr>
      <t>Optional</t>
    </r>
    <r>
      <rPr>
        <sz val="12"/>
        <color theme="1"/>
        <rFont val="Calibri"/>
        <family val="2"/>
        <scheme val="minor"/>
      </rPr>
      <t xml:space="preserve"> - Treatment Bed Days - [bed is being used by a client who is receiving services]</t>
    </r>
  </si>
  <si>
    <r>
      <rPr>
        <b/>
        <sz val="12"/>
        <color theme="1"/>
        <rFont val="Calibri"/>
        <family val="2"/>
        <scheme val="minor"/>
      </rPr>
      <t>Optional</t>
    </r>
    <r>
      <rPr>
        <sz val="12"/>
        <color theme="1"/>
        <rFont val="Calibri"/>
        <family val="2"/>
        <scheme val="minor"/>
      </rPr>
      <t xml:space="preserve"> - Post Treatment Bed Days - [bed is being used by a client who has completed services but is awaiting discharge or transition to another service]</t>
    </r>
  </si>
  <si>
    <r>
      <t># Unique M</t>
    </r>
    <r>
      <rPr>
        <sz val="11"/>
        <color theme="1"/>
        <rFont val="Calibri"/>
        <family val="2"/>
      </rPr>
      <t>étis Clients</t>
    </r>
  </si>
  <si>
    <r>
      <t xml:space="preserve">Total # of </t>
    </r>
    <r>
      <rPr>
        <b/>
        <sz val="11"/>
        <color theme="1"/>
        <rFont val="Calibri"/>
        <family val="2"/>
        <scheme val="minor"/>
      </rPr>
      <t>unique</t>
    </r>
    <r>
      <rPr>
        <sz val="11"/>
        <color theme="1"/>
        <rFont val="Calibri"/>
        <family val="2"/>
        <scheme val="minor"/>
      </rPr>
      <t xml:space="preserve"> clients served</t>
    </r>
  </si>
  <si>
    <r>
      <rPr>
        <b/>
        <sz val="11"/>
        <color theme="1"/>
        <rFont val="Calibri"/>
        <family val="2"/>
        <scheme val="minor"/>
      </rPr>
      <t>Optional</t>
    </r>
    <r>
      <rPr>
        <sz val="11"/>
        <color theme="1"/>
        <rFont val="Calibri"/>
        <family val="2"/>
        <scheme val="minor"/>
      </rPr>
      <t xml:space="preserve"> - Total Vacant Bed Days - [bed is empty with no plan of person going into bed]</t>
    </r>
  </si>
  <si>
    <r>
      <rPr>
        <b/>
        <sz val="11"/>
        <color theme="1"/>
        <rFont val="Calibri"/>
        <family val="2"/>
        <scheme val="minor"/>
      </rPr>
      <t>Optional</t>
    </r>
    <r>
      <rPr>
        <sz val="11"/>
        <color theme="1"/>
        <rFont val="Calibri"/>
        <family val="2"/>
        <scheme val="minor"/>
      </rPr>
      <t xml:space="preserve"> - Held bed days - [bed is empty but waiting for a person]</t>
    </r>
  </si>
  <si>
    <r>
      <rPr>
        <b/>
        <sz val="11"/>
        <color theme="1"/>
        <rFont val="Calibri"/>
        <family val="2"/>
        <scheme val="minor"/>
      </rPr>
      <t>Optional</t>
    </r>
    <r>
      <rPr>
        <sz val="11"/>
        <color theme="1"/>
        <rFont val="Calibri"/>
        <family val="2"/>
        <scheme val="minor"/>
      </rPr>
      <t xml:space="preserve"> - Treatment Bed Days - [bed is being used by a client who is receiving services]</t>
    </r>
  </si>
  <si>
    <r>
      <rPr>
        <b/>
        <sz val="11"/>
        <color theme="1"/>
        <rFont val="Calibri"/>
        <family val="2"/>
        <scheme val="minor"/>
      </rPr>
      <t>Optional</t>
    </r>
    <r>
      <rPr>
        <sz val="11"/>
        <color theme="1"/>
        <rFont val="Calibri"/>
        <family val="2"/>
        <scheme val="minor"/>
      </rPr>
      <t xml:space="preserve"> - Post Treatment Bed Days - [bed is being used by a client who has completed services but is awaiting discharge or transition to another service]</t>
    </r>
  </si>
  <si>
    <r>
      <rPr>
        <b/>
        <sz val="11"/>
        <color theme="1"/>
        <rFont val="Calibri"/>
        <family val="2"/>
        <scheme val="minor"/>
      </rPr>
      <t xml:space="preserve">Optional - </t>
    </r>
    <r>
      <rPr>
        <sz val="11"/>
        <color theme="1"/>
        <rFont val="Calibri"/>
        <family val="2"/>
        <scheme val="minor"/>
      </rPr>
      <t>Total # clients served</t>
    </r>
  </si>
  <si>
    <t>Central City Lodge (22 beds)</t>
  </si>
  <si>
    <t>New Dawn (10 beds)</t>
  </si>
  <si>
    <t>Together We Can (18 beds)</t>
  </si>
  <si>
    <t>Percent of clients who agree/disagree with: "I feel like I am making progress towards my recovery goals in this program"</t>
  </si>
  <si>
    <t>Percentage of program staff who have training in 1 or more of the following: 
o Indigenous Cultural Safety
o Trauma-Informed Practice</t>
  </si>
  <si>
    <t>Harbour Light (18 beds)</t>
  </si>
  <si>
    <t>Onsite 2 (12 beds)</t>
  </si>
  <si>
    <t>Rice Block (38 beds)</t>
  </si>
  <si>
    <t>Percentage of clients who are connected to health and/or community services and support upon transition from service</t>
  </si>
  <si>
    <t>Enhancing services in Richmond WM beds:  Priority to cover Rapid OAT Starts, ETOH Withdrawal, benzo taper, stimulant use treatment and safe discharges, 7 days/week</t>
  </si>
  <si>
    <t xml:space="preserve">List service locations (facilities or residences) and/or communities served </t>
  </si>
  <si>
    <t># of client visits</t>
  </si>
  <si>
    <t>Acute substance use assessment and transition services (Richmond Hospital and Psychiatric Emergency)</t>
  </si>
  <si>
    <t>List service locations (facilities or residences and/or communities served)</t>
  </si>
  <si>
    <t xml:space="preserve">List service loations (facilities or residences) and/or communities served </t>
  </si>
  <si>
    <t>% of clients who agree with: "I feel like I am making progress toward my recovery goals in the program"</t>
  </si>
  <si>
    <t>Clinical Coordinator: Onsite Detox in Vancouver</t>
  </si>
  <si>
    <t>Peer Support Workers (Enhancing Addiction Medicine Consult Services at St. Paul's Hospital (2 FTEs)</t>
  </si>
  <si>
    <t xml:space="preserve">Expanding Substance Use Counselling - Sechelt </t>
  </si>
  <si>
    <t># of clients turned away due to capacity limits</t>
  </si>
  <si>
    <t>VCH to select alternative process or outcome measure due to initiative size (and may select counsellor feedback measure).</t>
  </si>
  <si>
    <t>Addictions Peer Support Program (RICHMOND)</t>
  </si>
  <si>
    <t>Enhancements to Outpatient WM Services - Richmond, Expand Capacity</t>
  </si>
  <si>
    <t>Stimulants Use Disorder Treatment Program: Expanding access to contingency management (CM) programs. North Vancouver, Squamish, Sechelt, Powell River, Richmond and Bella Coola.</t>
  </si>
  <si>
    <t># of clients starting the program by pilot site</t>
  </si>
  <si>
    <t># of clients turned away (or waitlisted) due to capacity by pilot site</t>
  </si>
  <si>
    <t>Qualitative experience with storytelling via client narrative and photos by pilot site</t>
  </si>
  <si>
    <t>% of clients attending sessions at midpoint and end point (8, 16 weeks for HIM group; 6, 12 weeks for PHS)</t>
  </si>
  <si>
    <t>% of participants who partially or fully met their self-reported goals (by pilot site)</t>
  </si>
  <si>
    <t xml:space="preserve">% of participants who were connected to additional services (as self-reported) </t>
  </si>
  <si>
    <t>Average number of sessions attended per participant</t>
  </si>
  <si>
    <t>% of participants who fully or partially met their self-reported goals</t>
  </si>
  <si>
    <t>Specialized treatment and support for people with alcohol use disorder: Funding for existing MAP in Vancouver and to implement MAPS in a First Nations community and rural community</t>
  </si>
  <si>
    <t>Length of time in program (new participants/new site)</t>
  </si>
  <si>
    <t>% of members referred to additional services</t>
  </si>
  <si>
    <t>[VCH working to develop client alcohol consumption measure]</t>
  </si>
  <si>
    <t>% of members engaged in prevocational skill development</t>
  </si>
  <si>
    <t>Specialized cognitive rehabilitation and psychosocial rehabilitation program for individuals with substance use-related cognitive impairment (Richmond)</t>
  </si>
  <si>
    <t>Wellness &amp; Recovery Centres: Vancouver</t>
  </si>
  <si>
    <t># of clients turned away due to capacity</t>
  </si>
  <si>
    <t>"I feel like I am making progress towards my recovery goals in this program"</t>
  </si>
  <si>
    <t>Total # of visits</t>
  </si>
  <si>
    <t>Process:  Implementation focused metric for year 1 - to be confirmed based on project direction</t>
  </si>
  <si>
    <t xml:space="preserve">VCH to draw client experience measure from external evaluation. </t>
  </si>
  <si>
    <t>Wellness &amp; Recovery Centres: Richmond or Coastal</t>
  </si>
  <si>
    <t>Qualitative experience with storytelling via client narrative and photos</t>
  </si>
  <si>
    <t>Client reported change in wellness/perceived wellness</t>
  </si>
  <si>
    <t>DTES Hearts Pilot</t>
  </si>
  <si>
    <t>Total # of participants</t>
  </si>
  <si>
    <t>Process: Average # of sessions attended per participant [VCH may modify]</t>
  </si>
  <si>
    <t>Outcome: # of participants who would recommend the course to a friend</t>
  </si>
  <si>
    <r>
      <t xml:space="preserve">Total # of </t>
    </r>
    <r>
      <rPr>
        <b/>
        <sz val="11"/>
        <rFont val="Calibri"/>
        <family val="2"/>
        <scheme val="minor"/>
      </rPr>
      <t>unique</t>
    </r>
    <r>
      <rPr>
        <sz val="11"/>
        <rFont val="Calibri"/>
        <family val="2"/>
        <scheme val="minor"/>
      </rPr>
      <t xml:space="preserve"> clients served</t>
    </r>
  </si>
  <si>
    <r>
      <t># Unique M</t>
    </r>
    <r>
      <rPr>
        <sz val="11"/>
        <rFont val="Calibri"/>
        <family val="2"/>
      </rPr>
      <t>étis Clients</t>
    </r>
  </si>
  <si>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</si>
  <si>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</si>
  <si>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Utilized Rate
     Total Case Load capacity</t>
  </si>
  <si>
    <t>Utilized Rate
     % of caseload capacity utilized</t>
  </si>
  <si>
    <t>VCH Please Provide: Peer experience narrative measure</t>
  </si>
  <si>
    <t>Number of clients who respond "Overall, I am having a positive experience here"</t>
  </si>
  <si>
    <t>Number of clients who respond "I feel welcomed and safe here"</t>
  </si>
  <si>
    <t>Pacifica (5 beds)</t>
  </si>
  <si>
    <t>Turning Point (12 beds)</t>
  </si>
  <si>
    <t>None at this time</t>
  </si>
  <si>
    <t>access to WDM beds, long wait times, funding model, limited health/mental health resources on site</t>
  </si>
  <si>
    <t xml:space="preserve">only VCH treatment program, unique treatment for area, </t>
  </si>
  <si>
    <t>Ongoing UDT implementation at sites, working towards Admission Discharge QI project at all sites</t>
  </si>
  <si>
    <t>Supportive non-12 step based program, lower barrier access/engagment requirment, single rooms</t>
  </si>
  <si>
    <t>Meets needs for 12 step based options for me in community, flexible program to allow work near end</t>
  </si>
  <si>
    <t>supports range of clients offering 12 step and hollistic approaches to recovery</t>
  </si>
  <si>
    <t xml:space="preserve">none at this time, occupancy due to seasonal flucuations </t>
  </si>
  <si>
    <t>providing stable programin/home for clients leaving WDM while waiting for treatment/support recovery, increasing access and success at these programs</t>
  </si>
  <si>
    <t>Tracking data and reporting stats</t>
  </si>
  <si>
    <t>Continuing quality improvement with adding clinical services at point of access prior to clients arriving for their intake date/same day access to care</t>
  </si>
  <si>
    <t xml:space="preserve">Toxic drug supply, challenges with a client population group who are becoming increasingly complex due to this </t>
  </si>
  <si>
    <t xml:space="preserve">Provides the crucial first step in journey of recovery, of safely withdrawing from substances, stabilizing and receving pharmacotherapy for recovery and supports for accessing services to continue on journey to treatment/support recovery </t>
  </si>
  <si>
    <t>Adding clinical resources: nursing increased to 24hrs to support the increasing complexitites of clients needing care</t>
  </si>
  <si>
    <t>Challenges with physician coverage has resulted in decreased bed occupancy</t>
  </si>
  <si>
    <t>Increasing client complexity due to toxic drug supply</t>
  </si>
  <si>
    <t>Provides clients with a crucial first step in recovery journey, access to physician, social work to provide intensive pharmacotherapy and develop a recovery plan</t>
  </si>
  <si>
    <t>Several clients transitioned from Onsite 2nd floor to second-stage treatment</t>
  </si>
  <si>
    <t>Working on regional intake process that connects people with clinical supports during waiting period.</t>
  </si>
  <si>
    <t>No significant changes to the program this quarter</t>
  </si>
  <si>
    <t>Shortage of nursing staff impacts amount of intakes we can do in a day. Inability to fill overnight nursing shifts limits the acuity of people we can serve.</t>
  </si>
  <si>
    <t xml:space="preserve">Onsite provides program participants with access to withdrawal management, replacement therapy, respite and client-centered structured entry into early recovery from stimulant and opioid-based substance use disorders.  There are no imposed limits on how many times a year an individual may access the program. This permits pre-contemplative persons or persons with high-levels of impulsive behaviors or anxiety greater capacity and discretion to engage with care in a timely, non-judgmental and personalized manner.  Clients benefit from the privacy of their own room, a high staff to client ratio, daily activity programing (narcotics anonymous, contingency management, Indigenous spirituality and culture, mindfulness, yoga, music and art), 3 nourishing meals daily, access to case management for service and care referrals (i.e. referrals to treatment centers, or primary care practices), referral to pre-employment and early vocational opportunities, as well as referral and support with long-term housing applications. Clients are able to stabilize and reconnect with family, friends and support networks. Access to enhanced social, psychological and environmental supports promote higher levels of trust between clients, care providers and clinicians, facilitates better longer-term retention on pharmaceutical therapeutics such as Opioid Agonist Therapy. This leads to reduction in overdose events, enhanced quality of life, lowered admissions to acute care, and better retention in housing arrangements when appropriate housing is available. </t>
  </si>
  <si>
    <t>n/a</t>
  </si>
  <si>
    <t>Clients move from the 2nd floor withdrawal management program to the 3rd floor transitional program if they are waiting for housing or treatment, and those moves happen when there is room on the 3rd floor so there are no gaps in service for the client. Lack of housing options significantly impacts the length of stay on the 3rd floor.</t>
  </si>
  <si>
    <t>One client received subsidy for market housing and now works within PHS as a CSW. Anther received a subsidy for market housing and has completed post-secondary classes while here.</t>
  </si>
  <si>
    <t>Incorporating Onsite's programs into the regional intake process while at the same time increasing the # of transitional/SU stabilization beds regionally.</t>
  </si>
  <si>
    <t>No significant changes.</t>
  </si>
  <si>
    <t>Lack of housing options for people who have finished withdrawal management and SU stabilization.</t>
  </si>
  <si>
    <t>Access to WDM beds, long wait times, funding model, limited health/mental health resources on site</t>
  </si>
  <si>
    <t>Rice Block has over the years provided solid support to its clients, and there have been a number of success stories with clients having completed the program, who have moved on to successfully maintain their abstinance for long periods of time.</t>
  </si>
  <si>
    <t>By collecting this information and other uselful information to try and understand the gaps in bed-based withdrawal management programs as well as stabilization programs.</t>
  </si>
  <si>
    <t>No new changes implemented and no new/additional services.</t>
  </si>
  <si>
    <t>Fortunately, our program at Rice Block presents few barriers to access. Most referrals are processed within 1 to 2 business days and if the client is ready, we can often accommodate an admission within this timeframe as well.However, ongoing vacancies have had an impact on group programming for partcipants.</t>
  </si>
  <si>
    <t>Rice Block offers an array of services and supports to clients, and most importantly, offers a safe environment for clients as they await treatment. We support and facilitate visitation between the women, their children and/or their families, and help them with goals and reunification plans. Our client-centered, culturally-safe and trauma informed approach allows the women to succeed in the program by ensuring we are always provide a community of care they can rely on.</t>
  </si>
  <si>
    <t>DART (Richmond Hospital)</t>
  </si>
  <si>
    <t>N/A</t>
  </si>
  <si>
    <t>PEU (Richmond Hospital)</t>
  </si>
  <si>
    <t>137 E Hastings St</t>
  </si>
  <si>
    <t>This position provides crucial clinical leadership to Onsite’s withdrawal management and transitional housing programs.</t>
  </si>
  <si>
    <t>The program has revised its intake criteria, removing a positive benzo UDS result as disqualifier for intake in favour of a more nuanced clinical assessment, given how much of the illicit opioid supply is contaminated with benzos and the fact that not all people who may have benzos in their system will undergo benzo withdrawal. Despite accepting people who are benzo-positive, we have had no significant benzo withdrawal or other negative outcomes.</t>
  </si>
  <si>
    <t>In the process of adding over night nursing to Onsite withdrawal management, given the increasing acuity of the people we serve which is a result of the increasingly toxic illicit drug supply.</t>
  </si>
  <si>
    <t>St. Paul's Hospital, all inpatient units</t>
  </si>
  <si>
    <t>1-2 days</t>
  </si>
  <si>
    <t>100% (1 of 1 staff member)</t>
  </si>
  <si>
    <t>We’ve divided the reasons for referral into 5 categories (Recovery/Treatment, Providing Information, Psychosocial Support, Active Substance Use, and Harm Reduction/Overdose Prevention), but often the reason for referral are complex + multifaceted.</t>
  </si>
  <si>
    <t>From AMCT PSW’s Perspective: [The patient] was feeling really anxious about going to Vancouver Detox. I knew that he wanted to go to detox, but needed to get outside one more time before going. So I took him outside to the garden so he didn’t haves to be by himself, and to make sure he made it back to the unit. Then we went downstairs to take the taxi, and the RAAC Peer went with him in the taxi. It makes a big difference having someone with you the whole way.</t>
  </si>
  <si>
    <t>PHC has hired a peer coordinator and will be adding additional peers for the 8A Urban Health Unit. We have also restarted the in-person Contingency Management group on 8A, and the AMCT PSW is able to bring patients from other inpatient units to this group to participate.</t>
  </si>
  <si>
    <t xml:space="preserve">Our PSW sometimes has challenges with asking staff (such as the patient’s nurse) to offer PRNs consistently (often staff will question the rationale) – this is a common scenario especially if the patient expressed to the PSW that they are worried about being seen as drug-seeking. Our PSW often reports that she witnesses ongoing stigma from health care providers against people who use drugs, and that patients are often reporting that there is no safe space to inhale their substances. </t>
  </si>
  <si>
    <t>Often patients are reluctant to open up to medical professionals about their substance use history, but they are often more forthcoming with someone with lived experience. The AMCT PSW often helps with more streamlined discharges, such as accompanying someone to wait for pick-up to go to detox or treatment, or taking new clients to see the RAAC or JRC if they’ve never been before. The PSW also accompanies patients to diagnostic tests that they feel anxious about.</t>
  </si>
  <si>
    <t xml:space="preserve">The majority of people the previous counselor was involved with were still engaged in severe to extreme substance use, often homeless or housed in chaotic low barrier housing, and were not in a psycho-emotional place where trauma therapy would be safe or effective.  Most of the clients at the OAT clinic require a baseline of inter- and intra-personal safety to consider both their substance use and the traumatic origins of that substance use.  
The needs of the community have been reassessed and a plan is in place to move forward with building the emotional and psychological groundwork for clients, to support them in developing and preserving safe habits, safe personal spaces, and safe relationships.  The focus will be on low barrier group &amp; 1-1 programming that focuses on skill building toward emotional and psychological safety.  Group programming will build self management skills, social connection, reduce isolation and provide the groundwork for further therapeutic work on trauma.  It will also allow for larger numbers of clients to be served within the capacity of the program staff. 
</t>
  </si>
  <si>
    <t xml:space="preserve">1. Development of relevant job description – alternative practitioner.
2. Posting and hiring. 
3. Movement of team members to create space for programming. 
</t>
  </si>
  <si>
    <t>Peer-led Education &amp; AVC PSW</t>
  </si>
  <si>
    <t>Transitions Outreach (Richmond)</t>
  </si>
  <si>
    <t>317 clinical units of care</t>
  </si>
  <si>
    <t>As we do not have caseload capacity data, Utilized Rate was reported in terms of Clinical Units of Care Provided instead.</t>
  </si>
  <si>
    <t xml:space="preserve">Access to this program is low barrier with self-referrals accepted. Many clients who meet the mandate and who would benefit from this program are identified by existing organizations who we already work closely with including current housing providers and community outreach organizations.
Clients are also referred directly from hospital with often no wait time between discharge from hospital and connection to a clinician in this program.
Additionally the outreach model of this program allows clients to receive service in the location of their choice, including their home, which increases access and utilization.
</t>
  </si>
  <si>
    <t>Recently we have increased our integration with the ReAct Adult Protection Program which has decreased clients’ risk for abuse (e.g. financial) or self-neglect.</t>
  </si>
  <si>
    <t>In addition to providing substance use and mental health support this role supports clients with accessing basic needs such as finding housing (as available), linking with primary care and home support services, and managing finances. The improvement of clients’ well-being has been significant. The outreach mandate of the program has allowed staff to connect with clients who otherwise would have been unable to access services through office-based appointments.</t>
  </si>
  <si>
    <t>HIM, PHS SAFER, The Corner, Lookout (all in Vancover) and Lift (Powell River)</t>
  </si>
  <si>
    <t>PnP &amp; Me (HIM) cycle 4: 6
SAFER CM (PHS) cycle 3: 8
Substance Use Support Group (AV): NA
Lookout CM (LHHS) cycle 1: 5</t>
  </si>
  <si>
    <t>PnP &amp; Me (HIM) cycle 4: 0
SAFER CM (PHS) cycle 3: 6
Substance Use Support Group (AV): NA
Lookout CM (LHHS) cycle 1: 0</t>
  </si>
  <si>
    <t>NA</t>
  </si>
  <si>
    <r>
      <rPr>
        <sz val="11"/>
        <color theme="1"/>
        <rFont val="Calibri"/>
        <family val="2"/>
      </rPr>
      <t>PnP &amp; Me (HIM) cycle 4: 0
SAFER CM (PHS) cycle 3: 6
Substance Use Support Group (AV): NA
Lookout CM (LHHS) cycle 1: 0</t>
    </r>
    <r>
      <rPr>
        <b/>
        <sz val="11"/>
        <color theme="1"/>
        <rFont val="Calibri"/>
        <family val="2"/>
      </rPr>
      <t xml:space="preserve">
Overall: 6</t>
    </r>
  </si>
  <si>
    <r>
      <rPr>
        <sz val="11"/>
        <color theme="1"/>
        <rFont val="Calibri"/>
        <family val="2"/>
      </rPr>
      <t>PnP &amp; Me (HIM) cycle 4: 0
SAFER CM (PHS) cycle 3: 1
Substance Use Support Group (AV): NA
Lookout CM (LHHS) cycle 1: 2</t>
    </r>
    <r>
      <rPr>
        <b/>
        <sz val="11"/>
        <color theme="1"/>
        <rFont val="Calibri"/>
        <family val="2"/>
      </rPr>
      <t xml:space="preserve">
Overall: 3</t>
    </r>
  </si>
  <si>
    <r>
      <rPr>
        <sz val="11"/>
        <color theme="1"/>
        <rFont val="Calibri"/>
        <family val="2"/>
      </rPr>
      <t>PnP &amp; Me (HIM) cycle 4: 6
SAFER CM (PHS) cycle 3: 5
Substance Use Support Group (AV): NA
Lookout CM (LHHS) cycle 1: 0</t>
    </r>
    <r>
      <rPr>
        <b/>
        <sz val="11"/>
        <color theme="1"/>
        <rFont val="Calibri"/>
        <family val="2"/>
      </rPr>
      <t xml:space="preserve">
Overall: 11</t>
    </r>
  </si>
  <si>
    <r>
      <rPr>
        <sz val="11"/>
        <color theme="1"/>
        <rFont val="Calibri"/>
        <family val="2"/>
      </rPr>
      <t>PnP &amp; Me (HIM) cycle 4: 0
SAFER CM (PHS) cycle 3: 0
Substance Use Support Group (AV): NA
Lookout CM (LHHS) cycle 1: 2</t>
    </r>
    <r>
      <rPr>
        <b/>
        <sz val="11"/>
        <color theme="1"/>
        <rFont val="Calibri"/>
        <family val="2"/>
      </rPr>
      <t xml:space="preserve">
Overall: 2</t>
    </r>
  </si>
  <si>
    <t>not reported</t>
  </si>
  <si>
    <t>SEE QUALITATIVE DATA BELOW</t>
  </si>
  <si>
    <r>
      <rPr>
        <sz val="11"/>
        <color theme="1"/>
        <rFont val="Calibri"/>
        <family val="2"/>
      </rPr>
      <t>MIDPOINT:
PnP &amp; Me (HIM) cycle 4: 50%
SAFER CM (PHS) cycle 3: 87.5%
Substance Use Support Group (AV): NA
Lookout CM (LHHS) cycle 1: 60%</t>
    </r>
    <r>
      <rPr>
        <b/>
        <sz val="11"/>
        <color theme="1"/>
        <rFont val="Calibri"/>
        <family val="2"/>
      </rPr>
      <t xml:space="preserve">
Overall: 68%</t>
    </r>
    <r>
      <rPr>
        <sz val="11"/>
        <color theme="1"/>
        <rFont val="Calibri"/>
        <family val="2"/>
      </rPr>
      <t xml:space="preserve">
ENDPOINT:
PnP &amp; Me (HIM) cycle 4: 100%
SAFER CM (PHS) cycle 3: 75%
Substance Use Support Group (AV): NA
Lookout CM (LHHS) cycle 1: 80%</t>
    </r>
    <r>
      <rPr>
        <b/>
        <sz val="11"/>
        <color theme="1"/>
        <rFont val="Calibri"/>
        <family val="2"/>
      </rPr>
      <t xml:space="preserve">
Overall: 84%</t>
    </r>
  </si>
  <si>
    <t>SEE BELOW ROW 209</t>
  </si>
  <si>
    <r>
      <rPr>
        <sz val="11"/>
        <color rgb="FF000000"/>
        <rFont val="Calibri"/>
        <family val="2"/>
      </rPr>
      <t>PnP &amp; Me (HIM) cycle 4: 67%</t>
    </r>
    <r>
      <rPr>
        <sz val="11"/>
        <color rgb="FF000000"/>
        <rFont val="Calibri"/>
        <family val="2"/>
      </rPr>
      <t xml:space="preserve">
SAFER CM (PHS) cycle 3: 100%
Substance Use Support Group (AV): NA
Lookout CM (LHHS) cycle 1: 100%</t>
    </r>
    <r>
      <rPr>
        <b/>
        <sz val="11"/>
        <color rgb="FF000000"/>
        <rFont val="Calibri"/>
        <family val="2"/>
      </rPr>
      <t xml:space="preserve">
Overall:</t>
    </r>
  </si>
  <si>
    <r>
      <rPr>
        <sz val="11"/>
        <color theme="1"/>
        <rFont val="Calibri"/>
        <family val="2"/>
      </rPr>
      <t>PnP &amp; Me (HIM) cycle 4: 4 (out of 8)
SAFER CM (PHS) cycle 3: 21 (out of 36)
Substance Use Support Group (AV): NA
Lookout CM (LHHS) cycle 1: 15 (out of 36)</t>
    </r>
    <r>
      <rPr>
        <b/>
        <sz val="11"/>
        <color theme="1"/>
        <rFont val="Calibri"/>
        <family val="2"/>
      </rPr>
      <t xml:space="preserve">
Overall: 13.3 (out of 26.7)</t>
    </r>
  </si>
  <si>
    <t>PnP &amp; Me (HIM) cycle 4: 53%
SAFER CM (PHS) cycle 3: 100%
Substance Use Support Group (AV): NA
Lookout CM (LHHS) cycle 1: 50%</t>
  </si>
  <si>
    <t>PnP &amp; Me (HIM):
Indigenous Cultural Safety: 50%
Trauma-Informed Practice: 25%
SAFER CM (PHS)
Indigenous Cultural Safety: 100%
Trauma-Informed Practice: 100%
Substance Use Support Group (AV):
Indigenous Cultural Safety: 100%
Trauma-Informed Practice: 100%
Lookout CM (LHHS):
Indigenous Cultural Safety: 100%
Trauma-Informed Practice: 100%</t>
  </si>
  <si>
    <t xml:space="preserve">During this period (April 1, 2023 to June 30, 2023):
- Health Initiative for Men (HIM) completed the 4th cycle of PnP &amp; Me, now an 8-week program.
- PHS Community Services Society (PHS) completed the 3rd cycle of the 12-week SAFER CM program.
- AIDS Vancouver (AV) continued to provide drop-in harm reduction support through The Corner program, but the next cycle of the Substance Use Support Group contingency management program was postponed until June. Data on the Substance Use Support Group will be available in the next reporting period.
- Lookout Health and Housing Society (LHHS) completed the 1st cycle of the 12-week Lookout CM program
</t>
  </si>
  <si>
    <t xml:space="preserve">PnP &amp; Me (HIM):
During this period, two additional focus groups were conducted: one with participants of the Afterparty (drop-in component of the program) and one with peer facilitators (program participants who have gone on to contribute to program delivery). These focus groups helped shed light on the ongoing impacts of the PnP &amp; Me program. For instance, Afterparty focus group participants discussed how, through their ongoing engagement with the program via the Afterparty, they have been able to connect with each other, make friends, and continue their journey of abstinence or safer substance use. As one of these participants said, “in a way these guys kind of keep me . . . I don't know if grounded is the right word, but they challenge me. Because sometimes, like when they talk about how they've been abstinent for so long, if they can do it, I can do it too, you know?” Participants of the peer facilitator focus group echoed this sentiment, with one participant noting that being involved with the program “further incentivizes my own recovery” because “it keeps me on track in terms of my own wellness to know that I’m coming here and other people are kind of counting on me to show up and to be a bit of a model.”
SAFER CM (PHS):
During this period, a second staff focus group was conducted as part of the refinement phase of the program’s comprehensive evaluation strategy. During the focus group, staff said they feel like the program is “sort of established” and has been running “smoother” since the first cycle. Staff also commented on the significant connections and support that program participants have been able to access both during and after the program:
“I'm finding that . . . they really build a relationship with each other. . . . And [show] lots of respect for one another for their time and space to speak, and lots of lots of encouragement towards each other.”
“for participants who may have even been, you know, discharged from SAFER . . . they are able to maintain the connection with [us]. . . . [And] even if they don't come to every group, it's part of that scaffolding of support that is now, like, in their life and [that] they can always plug into.”
Lookout CM (LHHS):
During this period, a focus group was conducted with program participants as part of the pilot phase of evaluation. Focus group participants discussed how the program had positive psychosocial impacts for them, like motivating them, fostering positive well-being, creating alternatives to substance use, and providing education. For example, one participant said that the group is “really motivating for me. I look forward to it each week." When she missed sessions she felt “a little bit depressed ‘cause [she] hadn’t had [the group]." This participant also expressed that the group is “good for me”: “I'm quite a hermit. I just go home and take my cocaine and I go and stay inside and I don't go out and I don't have anybody over. So the group just brings me out of my shell - it helps me." Another participant “also found it useful to get some education” through the program.
In program reporting/debriefing, staff also commented on the positive impacts of the program on participants:
“Throughout the program cycle, participants underwent notable transformations. Initially driven by incentives, a remarkable shift occurred as they established a strong sense of camaraderie and support. Midway through, a profound bond developed, fostering a secure and comfortable environment. This sense of safety became pivotal, fueling active participation. By the program's end, participants had evolved into genuine friends, forming a tight-knit community where support, understanding, and personal growth thrived. The transition from individual-focused motivation to a collective desire for a safe and inclusive space, alongside the development of a strong social network, greatly enhanced their experience.”
</t>
  </si>
  <si>
    <t>VCH is addressing the increasing demand for access to and utilization of contingency management services by supporting the expansion of these services to additional program sites. A fourth site, Lookout Health and Housing Society, was added during this period to expand the services to women in the Downtown Eastside. In the next reporting period, a fifth partner, LIFT Community Services, will also begin offering these services, specifically to Powell River residents who use drugs.</t>
  </si>
  <si>
    <t xml:space="preserve">PnP &amp; Me (HIM):
During this reporting period, HIM changed the PnP &amp; Me program from a 12-week program to an 8-week program. HIM has also changed the program structure so that there are two separate program tiers:
- Tier 1: Drop-in clinical group
- Tier 2: Closed/sign-up clinical group
This tiered model was implemented to better accommodate the varying stages of change that participants find themselves in upon program entry: participants who are more hesitant about change (precontemplation, contemplation) can receive a “lite” version of CM programming through the drop-in clinical group (Tier 1) until they wish to do more extensive change work (preparation, action) in the closed/sign-up clinical group (Tier 2). The tiered model also helps to manage the program waitlist: participants can still access some CM programming through the drop-in clinical group while waiting to take part in the next cycle of the closed/sign-up clinical group.
SAFER CM (PHS):
During this reporting period, PHS had one SAFER CM alumnus become a “facilitator in training.” This alumnus will begin co-facilitating the SAFER CM program in the next program cycle. Due to high demand, PHS also opened the Friday drop-in to all SAFER CM alumni, allowing participants to continue to connect with each other and access support even after they finish the 12-week program.
Substance Use Support Group (AV):
During this reporting period, AIDS Vancouver began offering drop-in sessions, once per week with a cap of 10-15 sessions per participant. They also postponed the start of the next closed 8-to-10-week contingency management Substance Use Support Group until the end of the reporting period. Data on the Substance Use Support Group will be available in the next reporting period.
Lookout CM (LHHS):
Lookout Health and Housing Society was added as a fourth partner site during this period to expand the services to women in the Downtown Eastside. LHHS completed the first cycle of their 12-week Lookout CM program.
</t>
  </si>
  <si>
    <t xml:space="preserve">An ongoing system-level challenge that partners continue to encounter is the high need/demand for these services in the face of limited resources:
- In the second SAFER CM staff focus group, staff discussed the need to increase the group size in a paced manner in order to meet the needs of more participants (i.e., reduce the waitlist) without losing the intimacy of the group or putting a strain on human and financial resources.
- As noted above, AIDS Vancouver has had to cap the number of drop-in sessions that participants can attend due to high service demand and limited staff capacity.
For Lookout CM, staff noticed the impact of system-level barriers or challenges in participants’ lives, having to adapt service delivery to meet participants where they are at:
“Initially, we faced challenges in connecting with women who applied through our referral form. Out of 10 referrals, only four women fully participated due to difficulties in effective communication and enrollment. To address this, we implemented proactive measures like texting, emailing, and alternative outreach strategies.
Another challenge arose when participants struggled to attend group sessions regularly, despite actively participating in one-on-one sessions and achieving their weekly goals. We reassessed the group session days and made necessary changes, allowing the attending women to overcome scheduling conflicts and attend consistently.
In addition, one participant pursuing sobriety encountered challenges attending sessions at our location due to triggering cues and the presence of substances. They requested alternative meeting locations, such as nearby coffee shops or parks, to create a safer environment. We are actively exploring off-site options to cater to their needs and provide tailored support for their recovery journey for those who wish to pursue recovery.
Throughout the program, our commitment to an inclusive and supportive approach remains steadfast, respecting diverse pathways to recovery and providing appropriate resources for all participants.”
</t>
  </si>
  <si>
    <t xml:space="preserve">End-of-program survey data from this reporting period demonstrate that, across partner sites, clients accessing CM programs experience a number of positive outcomes. In particular:
● 91% said that they feel like they met most or all of the weekly goals they set during the program (n=11); 
○ 64% indicated that the incentives were important for helping them meet their weekly goals (n=);
● 82% of respondents indicated that they made new social connections with other participants (n=11); 
● 75% reported that they have used what they learned from the program to use drugs more safely (n=8); and
● 55% said that they learned how to practice safer drug use to avoid overdose (n=11).
Widespread service access has also been reported among respondents:
● 63% reported accessing supervised injection/consumption sites (n=8);
● 38% reported accessing medical substitution programs (n=8); 
● 38% reported accessing social support/self-help groups (n=8);
● 38% reported accessing inpatient treatment (n=8); and
● 25% reported accessing outpatient services (n=8).
We have also begun to see some notable results for two new indicators that were implemented in June 2023:
● 100% of respondents reported that they are making positive progress towards their stimulant use recovery goals (n=3); and
● 100% of respondents reported that they have reduced their use of stimulants (n=3). </t>
  </si>
  <si>
    <r>
      <t xml:space="preserve">1. (PHS) 111 Princess Ave. Vancouver BC. – delivers managed alcohol to illicit drinkers in 15-16
buildings across the DTES.B226
2. </t>
    </r>
    <r>
      <rPr>
        <sz val="11"/>
        <color theme="9" tint="-0.249977111117893"/>
        <rFont val="Calibri"/>
        <family val="2"/>
        <scheme val="minor"/>
      </rPr>
      <t xml:space="preserve">Tla'amin </t>
    </r>
  </si>
  <si>
    <r>
      <t xml:space="preserve">PHS: 138 (07/27/2023)
</t>
    </r>
    <r>
      <rPr>
        <sz val="11"/>
        <color theme="9" tint="-0.249977111117893"/>
        <rFont val="Calibri"/>
        <family val="2"/>
        <scheme val="minor"/>
      </rPr>
      <t>Tla'amin: 1</t>
    </r>
  </si>
  <si>
    <t>unknown</t>
  </si>
  <si>
    <r>
      <t xml:space="preserve">PHS: 3-5 daily
Tla'amin: </t>
    </r>
    <r>
      <rPr>
        <sz val="11"/>
        <color theme="9" tint="-0.249977111117893"/>
        <rFont val="Calibri"/>
        <family val="2"/>
        <scheme val="minor"/>
      </rPr>
      <t>0</t>
    </r>
  </si>
  <si>
    <r>
      <t xml:space="preserve">PHS: 44
</t>
    </r>
    <r>
      <rPr>
        <sz val="11"/>
        <color theme="9" tint="-0.249977111117893"/>
        <rFont val="Calibri"/>
        <family val="2"/>
        <scheme val="minor"/>
      </rPr>
      <t>Tla'amin: 0</t>
    </r>
  </si>
  <si>
    <r>
      <t xml:space="preserve">PHS: 91
</t>
    </r>
    <r>
      <rPr>
        <sz val="11"/>
        <color theme="9" tint="-0.249977111117893"/>
        <rFont val="Calibri"/>
        <family val="2"/>
        <scheme val="minor"/>
      </rPr>
      <t>Tla'amin: 1</t>
    </r>
  </si>
  <si>
    <r>
      <t xml:space="preserve">VCH has provided OTO additional funds to develop CMAP services in the near future.
VCH has recently helped with enhancing staff education around illicit drinking. There was a training
module provided by Coco Culbertson and Sarah Levine which outlined the cultural and historical context
of alcohol in Canada and specifically addressed the effects of colonialism, as well as provided an
summary of the physiological impacts of alcohol on the body. Staff reported that this was valuable
information for their operational practice and look forward to future offerings.
</t>
    </r>
    <r>
      <rPr>
        <sz val="11"/>
        <color theme="9" tint="-0.249977111117893"/>
        <rFont val="Calibri"/>
        <family val="2"/>
        <scheme val="minor"/>
      </rPr>
      <t xml:space="preserve">Tla'amin: Working on developing a cooperative plan of care with VCH Intensive Case Management Team to support with continuity of care during weekends and holidays when the Health Center is closed. </t>
    </r>
  </si>
  <si>
    <r>
      <t xml:space="preserve">There have not been any significant changes to our partnerships or service delivery model, or any new
services implemented
</t>
    </r>
    <r>
      <rPr>
        <sz val="11"/>
        <color theme="9" tint="-0.249977111117893"/>
        <rFont val="Calibri"/>
        <family val="2"/>
        <scheme val="minor"/>
      </rPr>
      <t xml:space="preserve">
Tla'amin: We are in the process of training/orientation for several existing staff members on our current team so that we are better prepared to expand this service in our community. 
</t>
    </r>
  </si>
  <si>
    <r>
      <t xml:space="preserve">No new or ongoing system-level barriers
</t>
    </r>
    <r>
      <rPr>
        <sz val="11"/>
        <color theme="9" tint="-0.249977111117893"/>
        <rFont val="Calibri"/>
        <family val="2"/>
        <scheme val="minor"/>
      </rPr>
      <t xml:space="preserve">
Tla'amin: Lack of human resources continues to be our greatest barrier. Policy development was on hold due to staff changes in the Nation, has now resumed with new staff assigned. Have a vacant nursing position which impacst our capacity to expand our program. 
We have identified the need to educate, collaborate with and coordinate care with healthcare providers in the greater qathet area and qathet General Hospital. We have had community members reluctant to discuss the need for support with their primary care providers fearing judgment and stigma. This poses a real barrier to accessing this care. 
Lack of formal supports related to providing this care in Indigenous communities. FNHA is not providing support in this area</t>
    </r>
  </si>
  <si>
    <t>CARSU (Richmond, Vancouver)</t>
  </si>
  <si>
    <t xml:space="preserve">201 clinical units of care  </t>
  </si>
  <si>
    <t>"I found the process to get into this program easy"</t>
  </si>
  <si>
    <t>"I feel welcomed and safe here"</t>
  </si>
  <si>
    <t xml:space="preserve"> Client working on attention, active listening and communication skills has diligently completed CARSU work and improved on all of his goals: 1) recalling information that was read; 2) maintaining attention in conversations; 3) sleep; 4) creating and maintaining healthy routines; 5) getting to appointments on time. In addition, he got a job working in customer service and has excelled in his work so far.  
- Client able to shift her mindset to realize she needs to maintain abstinence from alcohol rather than attempt to drink socially. Got involved with the dragon boat festival and was able to decline beers in the beer garden with the team afterwards. 
- Client in school to be aircraft mechanic and struggling in school. He has managed to stay in the program despite history of starting things and dropping them. He persisted through being declined placements based on currently being on Sublocade and the Vyvanse he takes for ADHD. He has learned to advocate for himself to his professors for accommodations and is implementing study skills learned in CARSU. </t>
  </si>
  <si>
    <t>Keeping barriers to access low, such as allowing clients to self-refer
- Understanding our clients have memory impairments, and finding creative methods of following-up with clients when they forget appointments</t>
  </si>
  <si>
    <t xml:space="preserve"> Initiating research through VCHRI on the outcomes of the program</t>
  </si>
  <si>
    <t xml:space="preserve">Increased productivity of client population as they are better able to maintain meaningful employment or seek education opportunities.
- Clients, families, and support systems have a better understanding of the impact of the client’s cognition on their function. The clients health and social needs are better able to be met as a result. </t>
  </si>
  <si>
    <t>&gt; Three Bridges Community Health Centre
&gt; Robert &amp; Lily Lee Community Health Centre
&gt; Vancouver Detox 
&gt; Harbor Light Detox</t>
  </si>
  <si>
    <t>Approx 355 (does not include clients who prefer to remain annoymous)</t>
  </si>
  <si>
    <t>1,255 (Apr 1st to Jun 30th, 2023) includes groups, events and 1:1 supports</t>
  </si>
  <si>
    <t xml:space="preserve">zero (0) </t>
  </si>
  <si>
    <t>86 (33%)</t>
  </si>
  <si>
    <t>162 (61%)</t>
  </si>
  <si>
    <t xml:space="preserve">16 (6%) </t>
  </si>
  <si>
    <t xml:space="preserve">see Narrative for client story. Survey #2 is planned for Aug 2023. </t>
  </si>
  <si>
    <t>100% percent of clients surveyed reported that they felt the Junction is a welcoming space (From our 1st survey). 2nd survey being planned for Aug 2023</t>
  </si>
  <si>
    <t>100% staff trained in ICS
100% staff trained in Trauma-informed practice</t>
  </si>
  <si>
    <t>• The data provided represent 3 months of operation (Apr 1, 2023 – Jun 30, 2023).
• New indicator: # of Unique clients served: This figure includes all clients who have accessed the Junction from Oct 31, 2022 to June 30, 2023 and is likely an underrepresentation as there are a number of clients who prefer to attend the Junction and want to remain anonymous. 
• Change of indicator: This reporting period asks for a breakdown of Gender by # (vs. %) we have included both, but these do not include all clients who are registered as our service is meant to be low-barrier and as such, we do not require disclosure of individual’s gender and it is a voluntary field.    
• Data on clients who self-identify as Indigenous (%) is not being collected yet as the process around how to collect this measure in culturally safe and trauma-informed way is still being developed. 
• The Vancouver Junction is still in search of a permanent space, the data reflects services being delivered across different sites (in-reach model).</t>
  </si>
  <si>
    <r>
      <rPr>
        <b/>
        <sz val="11"/>
        <color theme="1"/>
        <rFont val="Calibri"/>
        <family val="2"/>
        <scheme val="minor"/>
      </rPr>
      <t>Operational Successes:</t>
    </r>
    <r>
      <rPr>
        <sz val="11"/>
        <color theme="1"/>
        <rFont val="Calibri"/>
        <family val="2"/>
        <scheme val="minor"/>
      </rPr>
      <t xml:space="preserve">
</t>
    </r>
    <r>
      <rPr>
        <b/>
        <sz val="11"/>
        <color theme="1"/>
        <rFont val="Calibri"/>
        <family val="2"/>
        <scheme val="minor"/>
      </rPr>
      <t>• Junction BBQ:</t>
    </r>
    <r>
      <rPr>
        <sz val="11"/>
        <color theme="1"/>
        <rFont val="Calibri"/>
        <family val="2"/>
        <scheme val="minor"/>
      </rPr>
      <t xml:space="preserve"> Hosted first Annual Junction BBQ at Trout Lake in June with over 90+ participants, staff, friends and families in attendance.
</t>
    </r>
    <r>
      <rPr>
        <b/>
        <sz val="11"/>
        <color theme="1"/>
        <rFont val="Calibri"/>
        <family val="2"/>
        <scheme val="minor"/>
      </rPr>
      <t>• Finding Purpose program:</t>
    </r>
    <r>
      <rPr>
        <sz val="11"/>
        <color theme="1"/>
        <rFont val="Calibri"/>
        <family val="2"/>
        <scheme val="minor"/>
      </rPr>
      <t xml:space="preserve"> began receiving applications for the FP program and supporting 4 applicants in taking the next steps towards training and educational opportunities 
</t>
    </r>
    <r>
      <rPr>
        <b/>
        <sz val="11"/>
        <color theme="1"/>
        <rFont val="Calibri"/>
        <family val="2"/>
        <scheme val="minor"/>
      </rPr>
      <t xml:space="preserve">• 1:1 Supports: </t>
    </r>
    <r>
      <rPr>
        <sz val="11"/>
        <color theme="1"/>
        <rFont val="Calibri"/>
        <family val="2"/>
        <scheme val="minor"/>
      </rPr>
      <t xml:space="preserve">increased the number of clients accessing 1:1 supports (Recovery Navigation, Accompaniments &amp; Peer supports) from 8 clients in February 2023 to 50 clients in June 2023
</t>
    </r>
    <r>
      <rPr>
        <b/>
        <sz val="11"/>
        <color theme="1"/>
        <rFont val="Calibri"/>
        <family val="2"/>
        <scheme val="minor"/>
      </rPr>
      <t xml:space="preserve">• Social media presence: </t>
    </r>
    <r>
      <rPr>
        <sz val="11"/>
        <color theme="1"/>
        <rFont val="Calibri"/>
        <family val="2"/>
        <scheme val="minor"/>
      </rPr>
      <t>submitted business case to VCH communications and received approval to establish a social media account (Instagram) for Vancouver Junction</t>
    </r>
  </si>
  <si>
    <r>
      <rPr>
        <b/>
        <sz val="11"/>
        <color theme="1"/>
        <rFont val="Calibri"/>
        <family val="2"/>
        <scheme val="minor"/>
      </rPr>
      <t>• Expanding hours:</t>
    </r>
    <r>
      <rPr>
        <sz val="11"/>
        <color theme="1"/>
        <rFont val="Calibri"/>
        <family val="2"/>
        <scheme val="minor"/>
      </rPr>
      <t xml:space="preserve"> Stemming from the feedback we received from our 1st Junction survey, we have expanded hours to include evenings and have expanded to 5 days per week. Additionally, we are also planning to offer activities on the weekend.
</t>
    </r>
    <r>
      <rPr>
        <b/>
        <sz val="11"/>
        <color theme="1"/>
        <rFont val="Calibri"/>
        <family val="2"/>
        <scheme val="minor"/>
      </rPr>
      <t xml:space="preserve">• Expanding access to cultural programming and supports: </t>
    </r>
    <r>
      <rPr>
        <sz val="11"/>
        <color theme="1"/>
        <rFont val="Calibri"/>
        <family val="2"/>
        <scheme val="minor"/>
      </rPr>
      <t>In partnership with VCH Indigenous health we are expanding Indigenous cultural programming across groups and services (examples include: smudging, use of traditional medicines, sharing circles).</t>
    </r>
  </si>
  <si>
    <r>
      <rPr>
        <b/>
        <sz val="11"/>
        <color theme="1"/>
        <rFont val="Calibri"/>
        <family val="2"/>
        <scheme val="minor"/>
      </rPr>
      <t>Service model:</t>
    </r>
    <r>
      <rPr>
        <sz val="11"/>
        <color theme="1"/>
        <rFont val="Calibri"/>
        <family val="2"/>
        <scheme val="minor"/>
      </rPr>
      <t xml:space="preserve"> still operating in out-reach capacity 
</t>
    </r>
    <r>
      <rPr>
        <b/>
        <sz val="11"/>
        <color theme="1"/>
        <rFont val="Calibri"/>
        <family val="2"/>
        <scheme val="minor"/>
      </rPr>
      <t xml:space="preserve">Partnerships: </t>
    </r>
    <r>
      <rPr>
        <sz val="11"/>
        <color theme="1"/>
        <rFont val="Calibri"/>
        <family val="2"/>
        <scheme val="minor"/>
      </rPr>
      <t xml:space="preserve">
</t>
    </r>
    <r>
      <rPr>
        <b/>
        <sz val="11"/>
        <color theme="1"/>
        <rFont val="Calibri"/>
        <family val="2"/>
        <scheme val="minor"/>
      </rPr>
      <t xml:space="preserve">• Turning Point: </t>
    </r>
    <r>
      <rPr>
        <sz val="11"/>
        <color theme="1"/>
        <rFont val="Calibri"/>
        <family val="2"/>
        <scheme val="minor"/>
      </rPr>
      <t xml:space="preserve">Partnering with Turning Point to expand services on Fridays (5 days a week service) and planning for weekend activities 
</t>
    </r>
    <r>
      <rPr>
        <b/>
        <sz val="11"/>
        <color theme="1"/>
        <rFont val="Calibri"/>
        <family val="2"/>
        <scheme val="minor"/>
      </rPr>
      <t>• A loving spoonful:</t>
    </r>
    <r>
      <rPr>
        <sz val="11"/>
        <color theme="1"/>
        <rFont val="Calibri"/>
        <family val="2"/>
        <scheme val="minor"/>
      </rPr>
      <t xml:space="preserve"> Continuing to partner with Loving Spoonful for access to snacks during groups and events such as our 1st Annual Junction BBQ 
</t>
    </r>
    <r>
      <rPr>
        <b/>
        <sz val="11"/>
        <color theme="1"/>
        <rFont val="Calibri"/>
        <family val="2"/>
        <scheme val="minor"/>
      </rPr>
      <t>• VGH Foundation:</t>
    </r>
    <r>
      <rPr>
        <sz val="11"/>
        <color theme="1"/>
        <rFont val="Calibri"/>
        <family val="2"/>
        <scheme val="minor"/>
      </rPr>
      <t xml:space="preserve"> Finding purpose fund launched in May; currently supporting 4 clients in initial application cohort, with room to support an additional 16 – 18 clients. 
</t>
    </r>
    <r>
      <rPr>
        <b/>
        <sz val="11"/>
        <color theme="1"/>
        <rFont val="Calibri"/>
        <family val="2"/>
        <scheme val="minor"/>
      </rPr>
      <t>• Vancouver Junction Advisory Committee:</t>
    </r>
    <r>
      <rPr>
        <sz val="11"/>
        <color theme="1"/>
        <rFont val="Calibri"/>
        <family val="2"/>
        <scheme val="minor"/>
      </rPr>
      <t xml:space="preserve"> Monthly meeting with community partners and peers to gather feedback on program development and implementation. Includes representatives from community recovery services such as Turning Point, Pacifica, Vancouver Recovery Club as well as clinical substance use programs (Withdrawal management centres, Outreach Teams) and VCH Indigenous Health. 
</t>
    </r>
    <r>
      <rPr>
        <b/>
        <sz val="11"/>
        <color theme="1"/>
        <rFont val="Calibri"/>
        <family val="2"/>
        <scheme val="minor"/>
      </rPr>
      <t xml:space="preserve">• RCC Provincial Collaborative: </t>
    </r>
    <r>
      <rPr>
        <sz val="11"/>
        <color theme="1"/>
        <rFont val="Calibri"/>
        <family val="2"/>
        <scheme val="minor"/>
      </rPr>
      <t xml:space="preserve">active participation on the Provincial RCC Collaborative chaired by BCARA
New Groups Activities/Groups and services implemented: 
</t>
    </r>
    <r>
      <rPr>
        <b/>
        <sz val="11"/>
        <color theme="1"/>
        <rFont val="Calibri"/>
        <family val="2"/>
        <scheme val="minor"/>
      </rPr>
      <t>• Bowling Night</t>
    </r>
    <r>
      <rPr>
        <sz val="11"/>
        <color theme="1"/>
        <rFont val="Calibri"/>
        <family val="2"/>
        <scheme val="minor"/>
      </rPr>
      <t xml:space="preserve">
</t>
    </r>
    <r>
      <rPr>
        <b/>
        <sz val="11"/>
        <color theme="1"/>
        <rFont val="Calibri"/>
        <family val="2"/>
        <scheme val="minor"/>
      </rPr>
      <t>• Indigenous Cultural programming:</t>
    </r>
    <r>
      <rPr>
        <sz val="11"/>
        <color theme="1"/>
        <rFont val="Calibri"/>
        <family val="2"/>
        <scheme val="minor"/>
      </rPr>
      <t xml:space="preserve"> expanding access to smudging and use of traditional medicines (in partnership with VCH Indigenous Health) 
</t>
    </r>
    <r>
      <rPr>
        <b/>
        <sz val="11"/>
        <color theme="1"/>
        <rFont val="Calibri"/>
        <family val="2"/>
        <scheme val="minor"/>
      </rPr>
      <t xml:space="preserve">• Junction Happier Hour: </t>
    </r>
    <r>
      <rPr>
        <sz val="11"/>
        <color theme="1"/>
        <rFont val="Calibri"/>
        <family val="2"/>
        <scheme val="minor"/>
      </rPr>
      <t xml:space="preserve">a fun event for participants to build new connections and friendships over snacks, non-alcoholic drinks, trivia &amp; karaoke
</t>
    </r>
    <r>
      <rPr>
        <b/>
        <sz val="11"/>
        <color theme="1"/>
        <rFont val="Calibri"/>
        <family val="2"/>
        <scheme val="minor"/>
      </rPr>
      <t>• SOS (Sauce on the Side):</t>
    </r>
    <r>
      <rPr>
        <sz val="11"/>
        <color theme="1"/>
        <rFont val="Calibri"/>
        <family val="2"/>
        <scheme val="minor"/>
      </rPr>
      <t xml:space="preserve"> community kitchen group to connect participants, their friends and loved ones. Supports nutritional literacy as well as building community &amp; connection
</t>
    </r>
  </si>
  <si>
    <r>
      <t>Permanent Location:</t>
    </r>
    <r>
      <rPr>
        <sz val="11"/>
        <color theme="1"/>
        <rFont val="Calibri"/>
        <family val="2"/>
        <scheme val="minor"/>
      </rPr>
      <t xml:space="preserve"> We identified a space along the Broadway &amp; Cambie corridor that was suitable and started negotiations with the landlord. Conversations have stalled due to the landlord being unresponsive. We are now in search of other sites while continuing to try to negotiate with the landlord. </t>
    </r>
  </si>
  <si>
    <r>
      <t xml:space="preserve">Vancouver Junction will be launching a 2nd survey to participants in August.  We will report on findings in the next quarter. 
For this reporting period, we would like to include </t>
    </r>
    <r>
      <rPr>
        <b/>
        <sz val="11"/>
        <color theme="1"/>
        <rFont val="Calibri"/>
        <family val="2"/>
        <scheme val="minor"/>
      </rPr>
      <t xml:space="preserve">Client B's </t>
    </r>
    <r>
      <rPr>
        <sz val="11"/>
        <color theme="1"/>
        <rFont val="Calibri"/>
        <family val="2"/>
        <scheme val="minor"/>
      </rPr>
      <t xml:space="preserve">story below:
</t>
    </r>
  </si>
  <si>
    <t>Not yet operational</t>
  </si>
  <si>
    <t>Session 1: 100% utilization Session 2: 89% utilization</t>
  </si>
  <si>
    <t>4 of 5 sessions</t>
  </si>
  <si>
    <t>All program staff have been trained in Indigenous Cultural Safety &amp; trauma-informed practice. Program staff include: Program Coordinator, Indigeous Facilitation Consultant and Facilitator, Overdose Emergency Response Team Nurse Educator and Peer Operations Facilitator, two Peer Heart COR Faciltators.</t>
  </si>
  <si>
    <t xml:space="preserve"> If you need more here, ‘Heart COR Evaluation Snapshot’  - prepared for May 12, 2023.</t>
  </si>
  <si>
    <t xml:space="preserve">The Heart COR initiative ran one session over May 15th and 16th. 
A process evaluation was applied to the cohort of Heart COR with reflection and validation of learnings by implementation team and even validation of learnings by participants. 
The development of a ‘How To Guide’ is well underway and has been heavily informed by process evaluation work and related team learnings.
</t>
  </si>
  <si>
    <t xml:space="preserve">The May Heart COR session ran over the course of two full days rather than 5 sessions (over 5 weeks) as with previous pilots. This was a programming shift based on feedback from participants in previous pilot groups. 
During this quarter the Heart COR team contracted with an agency to develop videos featuring people with lived and living experience of substance use. These videos will help bring Heart COR learning modules to life and offer a multi-media experience to participants. The videos will be integrated as new curricula tools for future Heart COR implementation. 
</t>
  </si>
  <si>
    <t xml:space="preserve">The Heart COR implementation team are involved in various initiatives and do not have full time capacity rollout Heart COR work. For this reason, only one cohort of Heart COR was implemented during this quarter. </t>
  </si>
  <si>
    <t xml:space="preserve"> If you need more here, ‘Heart COR Evaluation Snapshot’  - prepared for May 12, 2023.
</t>
  </si>
  <si>
    <t>(new measures - not available this period)</t>
  </si>
  <si>
    <t>There is now a CST order for the AMCT Liaison Nurse, where any staff member can enter an order and specify that they would like the AMCT PSW to be consulted (as our AMCT PSW does not have access to CST). This has resulted in more consults from interdisciplinary staff.
We have also developed a streamlined workflow with regards to the AMCT PSW taking certified patients out for passes.</t>
  </si>
  <si>
    <t>Not collected</t>
  </si>
  <si>
    <t>Data not collected</t>
  </si>
  <si>
    <t>Sessions attended by staff and therefore no gender identifiers collected.
11 peer-led education sessions for staff. Utilization rate not appropriate measure</t>
  </si>
  <si>
    <t xml:space="preserve">staff who have completed training have identified the invaluable experience of getting to learn from people with lived experience. Below is some qualitative feedback from attendees.
a. “Really appreciated the peer perspectives, the compassion and openness modeled by the facilitators which translated to the participants.”
b. “I’ve been to many presentations over the years and this was one of the best sessions I’ve ever been to.”
c. “Having co-facilitators with lived experience was very helpful.” 
</t>
  </si>
  <si>
    <t xml:space="preserve"> Based on identified staff learning needs, we have expanded education to include sessions on stigma and harm reduction. These sessions help to familiarize learners with some of the most common ways stigma shows up in healthcare for people who use substances. We also review the most common harm reduction supplies that are available at our sites. </t>
  </si>
  <si>
    <t xml:space="preserve">As noted above, the most significant change in this reporting period has been an expanded education offering for staff to include sessions on Harm Reduction and Stigma. We offered 4 sessions in June. Sessions scheduled for August are already at capacity with a waitlist. We will be adding sessions in the fall to meet increased interest/need for this education. </t>
  </si>
  <si>
    <t>4) Challenges of a persisting and increasing toxic drug crisis requires ongoing education to ensure that staff are kept appraised of a changing landscape, increasing/changing needs and risks, and evidence-based approaches to supporting folks who use substances. A challenge identified by one of our peer educators: “One challenge is not being able to train absolutely everybody. But I would love to.”</t>
  </si>
  <si>
    <t>not possible currently, will work with program to see if this is a suitable measure</t>
  </si>
  <si>
    <t>Participant feedback shows that staff are increasing their understanding of session topics from before and after
Peers also report positive experiences as the facilitators</t>
  </si>
  <si>
    <t xml:space="preserve">• Increased accessibility to withdrawal and harm reduction supplies &amp; services for clients 
• Increased outpatient staff monitoring of overdose risk
• Reduced clients’ hospital ER presentations and admissions by providing support and navigation to clients around accessing community based services. 
• Increased access to access to stable housing (90% of NFA clients have now accessed stable housing with support of the program). This has also led to a decrease in hospital contacts
</t>
  </si>
  <si>
    <t xml:space="preserve">A lack of stable housing &amp; shelter beds impacts the service delivery of this program/withdrawal management. There is limited high barrier shelter space (no substance use allowed) with no low barrier shelter space, and limited mental health &amp; substance use housing options in Richmond 
Clients often experience barriers to accessing primary care due to very limited walk-in clinic access and issues with some GPs who are unwilling to provide care to clients with complex health, mental health and substance use concerns. 
The toxic drug supply continues to put many of our clients at high risk of overdose.
</t>
  </si>
  <si>
    <t>We have been able to screen every MHSU admission for psychosocial needs (100%)</t>
  </si>
  <si>
    <t>The Social worker screens all incoming patients. Utilization rate is 100% and all patients have access to Social Worker supports</t>
  </si>
  <si>
    <t>No significant changes. Program operating well.</t>
  </si>
  <si>
    <t xml:space="preserve">Lack of housing, supportive housing &amp; lower barrier shelter options impacts discharge planning </t>
  </si>
  <si>
    <t>The Social worker role has helped to ensure clients and their families feel their psychosocial needs are being met on admission to hospital. This has resulted in improved care coordination with community teams and resources</t>
  </si>
  <si>
    <t>Richmond has been able to continue to provide a 7 day per week option for withdrawal management and substance use interventions</t>
  </si>
  <si>
    <t>This service is well utilized. We have implemented ongoing connection and education with our Emergency department and medical units so that we can address any barriers related to referral, as well as educate on resources.</t>
  </si>
  <si>
    <t xml:space="preserve">No significant changes. </t>
  </si>
  <si>
    <t>No significant barriers</t>
  </si>
  <si>
    <t>increasing inpatient withdrawal management and drug and alcohol response to 7 days per week has been a critical addition to Richmond Hospital. This has been integral to continuing patient flow through the ER and hospital system, as well as provided fulsome and respectful care access to Richmond community members.</t>
  </si>
  <si>
    <t xml:space="preserve">Housing – if clients aren’t housed they don’t have the stability needed to engage in CARSU services effectively. CARSU is a voluntary program that requires the client be present for appointments. If the client is not housed they are fully occupied with meeting their basic needs of food and shelter, and are not interested or able to engage in CARSU. </t>
  </si>
  <si>
    <t xml:space="preserve">As we do not have caseload capacity data, Utilized Rate was reported in terms of Clinical Units of Care Provided instead. 
</t>
  </si>
  <si>
    <t>We have developed “Onsite 4”, a program to support Onsite 3 alumni and, ideally, to provide housing options via rent supplements. We have hired a new social worker to support this program, and are seeing increasing stability amongst some people moving out of Onsite 3 as a result.</t>
  </si>
  <si>
    <t>The ongoing nursing shortage means that despite having the night nurse lines posted for several months, we have had no applicants. This may need to be rectified by changing these to LPN, rather than RN, positions. The ongoing housing crisis also means that people end up staying in the Transitional Housing program longer than ever, due to lack of appropriate housing options for people. Even with the rent subsidy, it is difficult to secure market housing.</t>
  </si>
  <si>
    <t>Our client satisfaction survey showed overwhelmingly positive responses to our model. The co-managed model that has VCH partnering with a community-based NGO helps the program remain low-barrier. The model also keeps people attached to service, because we can keep people housed and supported in the program until other options are ready.</t>
  </si>
  <si>
    <r>
      <t xml:space="preserve">PHS: Travis is an Indigenous man from Tszil (Mount Currie) region and the Lil’Wat nation. He was born with an alcohol dependency and later spent 2.5 years unhoused until he secured a residence at an SRO. He joined the CMAP program in 2020. Travis credits the CMAP program for helping him find stability and community, and has helped him “cut out hard bar and other habits.” Since joining CMAP he has become an active member in the community and works a variety of jobs within the program (including community outreach and site cleaning duties) as well as related jobs with other community organizations.
</t>
    </r>
    <r>
      <rPr>
        <sz val="11"/>
        <color theme="9" tint="-0.249977111117893"/>
        <rFont val="Calibri"/>
        <family val="2"/>
        <scheme val="minor"/>
      </rPr>
      <t xml:space="preserve">Tla'amin: We have had increasing opportunities to discuss the service with community members with substance use disorder and their families. 
New Nurse Practitioner hired into our program which will increase our capacity to care for more community members. 
We continue to work on finalizing our Tla’Amin specific policies and procedures in a joint Tla’Amin Nation and Tla’Amin Health initiative. 
Sharing our knowledge. Nuxalk Nation staff visited Tla’Amin Nation to review the work we have done in our MAP and Harm reduction Programming.
Chronic Disease Nurse was able to share an overview of our program with FNHA nurses during a monthly provincial zoom meeting. 
We have been able to engage with a community member using non beverage alcohol and as a result support that community member to decrease the harms associated with use. It also provided an opportunity to increase staff awareness and knowledge about the use of non-beverage alcohol use.   </t>
    </r>
    <r>
      <rPr>
        <sz val="11"/>
        <color theme="1"/>
        <rFont val="Calibri"/>
        <family val="2"/>
        <scheme val="minor"/>
      </rPr>
      <t xml:space="preserve">
</t>
    </r>
  </si>
  <si>
    <r>
      <t xml:space="preserve">CMAP offers a “For Drinkers, By Drinkers” co-operative community centre that provides a safe and welcoming place for marginalized drinkers to gather. CMAP aims to enhance socialization and community integration.
Our membership is over 75% Indigenous identified. As such, we prioritize Indigenous
programming and wellness. Culture Saves Lives, PHS Indigenous Health Services, Kilala Lelum Healing Cooperative and a number of other partners support our group to connect them to health care, heritage, and promote enhanced cultural engagement through traditional drumming, and medicine. Daily attendance at CMAP looks and feels like a family gathering.
CMAP members readily share their experiences freely and offer each other nurturing support.
The welcoming and safe environment, that is harm reduction informed, of CMAP generates educational opportunities to guide safer-drinking practices amongst program members and their peer group. This decreases risks of over-intoxication and accidental bodily harm. CMAP provides a place for people to be indoors and off the streets. This reduces encounters with law enforcement and the possibility of open-alcohol seizure or arrest, and reduces a person’s risk of consuming illicit alcohol.
Over this reporting period, we exchanged on average, 10,500ml/month for in-house brewed wine and beer. Our offer of accessible alternatives to unsafe non-beverage alcohol, enables us to interface with the otherwise “unseen” illicit drinkers which we invite to participate in our community. Belonging to a social group improves upon global mental wellness, staves off the many risks associated with social isolation, and promotes safer patterns of alcohol and drug use in inclusive and non-judgemental manners.
CMAP provides a safe space to consume alcohol. The stable environment created at CMAP permits us to be a place where people make meaningful and trusting relationships, which then enable our staff to refer folks to ongoing care (medical, social or otherwise), either at our program or elsewhere in community.
</t>
    </r>
    <r>
      <rPr>
        <sz val="11"/>
        <color theme="9" tint="-0.249977111117893"/>
        <rFont val="Calibri"/>
        <family val="2"/>
        <scheme val="minor"/>
      </rPr>
      <t xml:space="preserve">
Tla'amin: The greatest impact has been the increasing conversations with both staff and community members related to the causes of alcohol use disorder in First Nations communities and the healing paths forward. 
We have had the opportunity to increase our knowledge of and connect with the BCCSU 24/7 Addiction Medicine Clinician Support Line. Our team was not previously aware of the expanded supports offered in First Nations Communities. 
</t>
    </r>
  </si>
  <si>
    <t xml:space="preserve">The Counseling position has been vacant In this first quarter due to recruitment and retention strategies </t>
  </si>
  <si>
    <t xml:space="preserve">We have reconfigured the role to be more congruent with community needs and will be implementing in the Fall 2023 </t>
  </si>
  <si>
    <t>Transforming into a vertical list</t>
  </si>
  <si>
    <t>Trimming "(# beds)"</t>
  </si>
  <si>
    <r>
      <t>A</t>
    </r>
    <r>
      <rPr>
        <sz val="18"/>
        <color theme="1"/>
        <rFont val="Calibri"/>
        <family val="2"/>
        <scheme val="minor"/>
      </rPr>
      <t>ccess &amp; Utilization 2023-24 Annual Data
(Q1, RP1, April-June 2023)</t>
    </r>
  </si>
  <si>
    <t># of Unique Clients</t>
  </si>
  <si>
    <t>Occupancy Rate</t>
  </si>
  <si>
    <t>Data Notes</t>
  </si>
  <si>
    <t>Fraser Health Authority (FHA)</t>
  </si>
  <si>
    <t xml:space="preserve">Data Summary Explanation </t>
  </si>
  <si>
    <t>Treatment Beds</t>
  </si>
  <si>
    <t>The numbers in this summary table are automatically sourced from completed forms submitted by operators.</t>
  </si>
  <si>
    <t>These forms are located in other sheets, such as 'Adult SU Treatment Beds'.</t>
  </si>
  <si>
    <t>The retrieval process begins in cell G1 of those sheets using a working table.</t>
  </si>
  <si>
    <t>A '0' value may indicate that no number was submitted by the operator.</t>
  </si>
  <si>
    <t>Numbers followed by '*' or '**' reflect the exact submission by the operator.</t>
  </si>
  <si>
    <t xml:space="preserve">Rows with "#VALUE!" (indicating that there are no more operators of that type of service to display) in column A are automatically hidden. </t>
  </si>
  <si>
    <t>To hide rows with '#VALUE!', highlight A3:H3, choose "Data" tab, "Filter" (down arrows will now appear at the bottom righthand corners of A3 to H3). Click the arrow in A3, a small window will pop up. Scroll down to find "#VALUE!". Untick "#VALUE!". Close small window.</t>
  </si>
  <si>
    <t>To show rows with '#VALUE!', choose "Data" tab, "Filter" .</t>
  </si>
  <si>
    <t>Totals</t>
  </si>
  <si>
    <t>Supportive Recovery Beds</t>
  </si>
  <si>
    <t>Withdrawal Management Beds</t>
  </si>
  <si>
    <t>Stabilization/Transition Beds</t>
  </si>
  <si>
    <t>Baseline Bed Data: Acccess &amp; Utilization
(April 2021-March 2022)</t>
  </si>
  <si>
    <t>Summary  (Treatment &amp; SR)</t>
  </si>
  <si>
    <t>Total Clients Served</t>
  </si>
  <si>
    <t>Total Bed days</t>
  </si>
  <si>
    <t>Median Wait Time</t>
  </si>
  <si>
    <t>Median Utilization</t>
  </si>
  <si>
    <t>Total Clients (by Service Type)</t>
  </si>
  <si>
    <t>Total Treatment Clients</t>
  </si>
  <si>
    <t>Total Supportive Recovery clients</t>
  </si>
  <si>
    <t>Total Withdrawal management</t>
  </si>
  <si>
    <t>Total Stabilization/Transition</t>
  </si>
  <si>
    <t>Treatment Bed</t>
  </si>
  <si>
    <t>Total Treatment Bed days</t>
  </si>
  <si>
    <t>Median Treatment Occupancy</t>
  </si>
  <si>
    <t>Median Treatment Waittime</t>
  </si>
  <si>
    <t>Median treatment utilization rate</t>
  </si>
  <si>
    <t>Supportive Recovery</t>
  </si>
  <si>
    <t>Total SR Bed days</t>
  </si>
  <si>
    <t>Median SR Occupancy</t>
  </si>
  <si>
    <t>Median SR Waittime</t>
  </si>
  <si>
    <t>Median SR Utilization rate</t>
  </si>
  <si>
    <t>Withdrawal Management</t>
  </si>
  <si>
    <t>Total WM Bed days</t>
  </si>
  <si>
    <t>Median WM Occupancy</t>
  </si>
  <si>
    <t>Median WM Waittime</t>
  </si>
  <si>
    <t>Median WM Utilization Rate</t>
  </si>
  <si>
    <t>Stabilization/Transition</t>
  </si>
  <si>
    <t>Total S/T Bed days</t>
  </si>
  <si>
    <t>Median S/T Occupancy</t>
  </si>
  <si>
    <t>Median S/T Waittime</t>
  </si>
  <si>
    <t>Median S/T utilization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</si>
</sst>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sz val="12"/>
      <color theme="1"/>
      <name val="Calibri"/>
      <family val="2"/>
    </font>
    <font>
      <b/>
      <sz val="14"/>
      <color theme="1"/>
      <name val="Calibri"/>
      <family val="2"/>
      <scheme val="minor"/>
    </font>
    <font>
      <sz val="11"/>
      <name val="Calibri"/>
      <family val="2"/>
      <scheme val="minor"/>
    </font>
    <font>
      <b/>
      <sz val="24"/>
      <color theme="0"/>
      <name val="Calibri"/>
      <family val="2"/>
      <scheme val="minor"/>
    </font>
    <font>
      <b/>
      <sz val="18"/>
      <color theme="1"/>
      <name val="Calibri"/>
      <family val="2"/>
      <scheme val="minor"/>
    </font>
    <font>
      <sz val="18"/>
      <color theme="1"/>
      <name val="Calibri"/>
      <family val="2"/>
      <scheme val="minor"/>
    </font>
    <font>
      <b/>
      <sz val="18"/>
      <color rgb="FFFF0000"/>
      <name val="Calibri"/>
      <family val="2"/>
      <scheme val="minor"/>
    </font>
    <font>
      <sz val="24"/>
      <color theme="1"/>
      <name val="Calibri"/>
      <family val="2"/>
      <scheme val="minor"/>
    </font>
    <font>
      <sz val="16"/>
      <color theme="1"/>
      <name val="Calibri"/>
      <family val="2"/>
      <scheme val="minor"/>
    </font>
    <font>
      <sz val="16"/>
      <color rgb="FFFF0000"/>
      <name val="Calibri"/>
      <family val="2"/>
      <scheme val="minor"/>
    </font>
    <font>
      <b/>
      <sz val="20"/>
      <color theme="1"/>
      <name val="Calibri"/>
      <family val="2"/>
      <scheme val="minor"/>
    </font>
    <font>
      <sz val="12"/>
      <name val="Calibri"/>
      <family val="2"/>
      <scheme val="minor"/>
    </font>
    <font>
      <sz val="20"/>
      <color theme="1"/>
      <name val="Calibri"/>
      <family val="2"/>
      <scheme val="minor"/>
    </font>
    <font>
      <b/>
      <sz val="11"/>
      <color rgb="FF000000"/>
      <name val="Calibri"/>
      <family val="2"/>
    </font>
    <font>
      <u/>
      <sz val="11"/>
      <color theme="10"/>
      <name val="Calibri"/>
      <family val="2"/>
      <scheme val="minor"/>
    </font>
    <font>
      <sz val="48"/>
      <color theme="0"/>
      <name val="Calibri"/>
      <family val="2"/>
      <scheme val="minor"/>
    </font>
    <font>
      <u/>
      <sz val="18"/>
      <color theme="10"/>
      <name val="Calibri"/>
      <family val="2"/>
      <scheme val="minor"/>
    </font>
    <font>
      <b/>
      <sz val="20"/>
      <color rgb="FFFFFFFF"/>
      <name val="Calibri"/>
      <family val="2"/>
      <scheme val="minor"/>
    </font>
    <font>
      <b/>
      <sz val="20"/>
      <color rgb="FF000000"/>
      <name val="Segoe UI"/>
      <family val="2"/>
    </font>
    <font>
      <b/>
      <sz val="18"/>
      <color rgb="FF000000"/>
      <name val="Calibri"/>
      <family val="2"/>
    </font>
    <font>
      <sz val="11"/>
      <color rgb="FF000000"/>
      <name val="Calibri"/>
      <family val="2"/>
    </font>
    <font>
      <b/>
      <sz val="16"/>
      <color rgb="FFFFFFFF"/>
      <name val="Calibri"/>
      <family val="2"/>
      <scheme val="minor"/>
    </font>
    <font>
      <b/>
      <sz val="18"/>
      <color rgb="FF000000"/>
      <name val="Calibri"/>
      <family val="2"/>
      <scheme val="minor"/>
    </font>
    <font>
      <sz val="11"/>
      <color rgb="FF000000"/>
      <name val="Calibri"/>
      <family val="2"/>
      <scheme val="minor"/>
    </font>
    <font>
      <b/>
      <sz val="20"/>
      <color rgb="FF000000"/>
      <name val="Calibri"/>
      <family val="2"/>
      <scheme val="minor"/>
    </font>
    <font>
      <sz val="12"/>
      <color rgb="FF000000"/>
      <name val="Calibri"/>
      <family val="2"/>
      <scheme val="minor"/>
    </font>
    <font>
      <b/>
      <sz val="11"/>
      <color rgb="FF000000"/>
      <name val="Calibri"/>
      <family val="2"/>
      <scheme val="minor"/>
    </font>
    <font>
      <b/>
      <sz val="11"/>
      <name val="Calibri"/>
      <family val="2"/>
      <scheme val="minor"/>
    </font>
    <font>
      <u/>
      <sz val="11"/>
      <color rgb="FF000000"/>
      <name val="Calibri"/>
      <family val="2"/>
      <scheme val="minor"/>
    </font>
    <font>
      <i/>
      <sz val="11"/>
      <color rgb="FF000000"/>
      <name val="Calibri"/>
      <family val="2"/>
      <scheme val="minor"/>
    </font>
    <font>
      <i/>
      <u/>
      <sz val="11"/>
      <color rgb="FF000000"/>
      <name val="Calibri"/>
      <family val="2"/>
      <scheme val="minor"/>
    </font>
    <font>
      <b/>
      <sz val="14"/>
      <color rgb="FF000000"/>
      <name val="Calibri"/>
      <family val="2"/>
      <scheme val="minor"/>
    </font>
    <font>
      <sz val="7"/>
      <color rgb="FF000000"/>
      <name val="Calibri"/>
      <family val="2"/>
      <scheme val="minor"/>
    </font>
    <font>
      <sz val="11"/>
      <color rgb="FFFF0000"/>
      <name val="Calibri"/>
      <family val="2"/>
      <scheme val="minor"/>
    </font>
    <font>
      <b/>
      <sz val="16"/>
      <color theme="1"/>
      <name val="Calibri"/>
      <family val="2"/>
      <scheme val="minor"/>
    </font>
    <font>
      <b/>
      <sz val="22"/>
      <color theme="1"/>
      <name val="Calibri"/>
      <family val="2"/>
      <scheme val="minor"/>
    </font>
    <font>
      <sz val="11"/>
      <color theme="1"/>
      <name val="Calibri"/>
      <family val="2"/>
    </font>
    <font>
      <sz val="11"/>
      <name val="Calibri"/>
      <family val="2"/>
    </font>
    <font>
      <sz val="11"/>
      <color theme="1"/>
      <name val="Calibri"/>
      <family val="2"/>
      <scheme val="minor"/>
    </font>
    <font>
      <sz val="10.5"/>
      <color rgb="FF000000"/>
      <name val="Calibri"/>
      <family val="2"/>
      <scheme val="minor"/>
    </font>
    <font>
      <b/>
      <sz val="11"/>
      <color theme="1"/>
      <name val="Calibri"/>
      <family val="2"/>
    </font>
    <font>
      <sz val="11"/>
      <color theme="9" tint="-0.249977111117893"/>
      <name val="Calibri"/>
      <family val="2"/>
      <scheme val="minor"/>
    </font>
    <font>
      <i/>
      <sz val="11"/>
      <color theme="1"/>
      <name val="Calibri"/>
      <family val="2"/>
      <scheme val="minor"/>
    </font>
    <font>
      <sz val="10"/>
      <color theme="1"/>
      <name val="Arial Unicode MS"/>
      <family val="2"/>
    </font>
  </fonts>
  <fills count="20">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8" tint="0.79998168889431442"/>
        <bgColor indexed="64"/>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theme="0" tint="-0.34998626667073579"/>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5" tint="0.39997558519241921"/>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indexed="64"/>
      </top>
      <bottom style="medium">
        <color rgb="FFEEECE1"/>
      </bottom>
      <diagonal/>
    </border>
    <border>
      <left style="medium">
        <color indexed="64"/>
      </left>
      <right/>
      <top/>
      <bottom style="medium">
        <color rgb="FFEEECE1"/>
      </bottom>
      <diagonal/>
    </border>
    <border>
      <left style="medium">
        <color indexed="64"/>
      </left>
      <right/>
      <top style="medium">
        <color rgb="FFEEECE1"/>
      </top>
      <bottom/>
      <diagonal/>
    </border>
    <border>
      <left style="medium">
        <color indexed="64"/>
      </left>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right style="medium">
        <color rgb="FFEEECE1"/>
      </right>
      <top style="medium">
        <color rgb="FFEEECE1"/>
      </top>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s>
  <cellStyleXfs count="2">
    <xf numFmtId="0" fontId="0" fillId="0" borderId="0"/>
    <xf numFmtId="0" fontId="19" fillId="0" borderId="0" applyNumberFormat="0" applyFill="0" applyBorder="0" applyAlignment="0" applyProtection="0"/>
  </cellStyleXfs>
  <cellXfs count="307">
    <xf numFmtId="0" fontId="0" fillId="0" borderId="0" xfId="0"/>
    <xf numFmtId="0" fontId="0" fillId="0" borderId="0" xfId="0" applyAlignment="1">
      <alignment wrapText="1"/>
    </xf>
    <xf numFmtId="0" fontId="9" fillId="4" borderId="4" xfId="0" applyFont="1" applyFill="1" applyBorder="1" applyAlignment="1">
      <alignment vertical="center"/>
    </xf>
    <xf numFmtId="0" fontId="6" fillId="4" borderId="7" xfId="0" applyFont="1" applyFill="1" applyBorder="1" applyAlignment="1">
      <alignment vertical="center"/>
    </xf>
    <xf numFmtId="0" fontId="6" fillId="4" borderId="7" xfId="0" applyFont="1" applyFill="1" applyBorder="1" applyAlignment="1">
      <alignment horizontal="left" vertical="center" wrapText="1"/>
    </xf>
    <xf numFmtId="15" fontId="13" fillId="0" borderId="8" xfId="0" applyNumberFormat="1" applyFont="1" applyBorder="1" applyAlignment="1">
      <alignment horizontal="center" vertical="center" wrapText="1"/>
    </xf>
    <xf numFmtId="15" fontId="13" fillId="0" borderId="9" xfId="0" applyNumberFormat="1" applyFont="1" applyBorder="1" applyAlignment="1">
      <alignment horizontal="center" vertical="center" wrapText="1"/>
    </xf>
    <xf numFmtId="0" fontId="6" fillId="4" borderId="7" xfId="0" applyFont="1" applyFill="1" applyBorder="1" applyAlignment="1">
      <alignment vertical="center" wrapText="1"/>
    </xf>
    <xf numFmtId="15" fontId="14" fillId="2" borderId="8" xfId="0" applyNumberFormat="1" applyFont="1" applyFill="1" applyBorder="1" applyAlignment="1">
      <alignment horizontal="center" vertical="center" wrapText="1"/>
    </xf>
    <xf numFmtId="15" fontId="14" fillId="2" borderId="9" xfId="0" applyNumberFormat="1" applyFont="1" applyFill="1" applyBorder="1" applyAlignment="1">
      <alignment horizontal="center" vertical="center" wrapText="1"/>
    </xf>
    <xf numFmtId="0" fontId="15" fillId="0" borderId="10" xfId="0" applyFont="1" applyBorder="1" applyAlignment="1">
      <alignment horizontal="center" vertical="center" wrapText="1"/>
    </xf>
    <xf numFmtId="0" fontId="0" fillId="0" borderId="0" xfId="0" applyAlignment="1">
      <alignment horizontal="left" vertical="top" wrapText="1"/>
    </xf>
    <xf numFmtId="0" fontId="0" fillId="0" borderId="0" xfId="0" applyAlignment="1">
      <alignment vertical="center" wrapText="1"/>
    </xf>
    <xf numFmtId="0" fontId="17" fillId="0" borderId="0" xfId="0" applyFont="1" applyAlignment="1">
      <alignment vertical="center" wrapText="1"/>
    </xf>
    <xf numFmtId="0" fontId="18" fillId="0" borderId="14" xfId="0" applyFont="1" applyBorder="1" applyAlignment="1">
      <alignment horizontal="left" vertical="center"/>
    </xf>
    <xf numFmtId="0" fontId="0" fillId="0" borderId="15" xfId="0" applyBorder="1" applyAlignment="1">
      <alignment vertical="top" wrapText="1"/>
    </xf>
    <xf numFmtId="0" fontId="15" fillId="0" borderId="18" xfId="0" applyFont="1" applyBorder="1" applyAlignment="1">
      <alignment horizontal="center" wrapText="1"/>
    </xf>
    <xf numFmtId="0" fontId="21" fillId="0" borderId="19" xfId="1" applyFont="1" applyBorder="1" applyAlignment="1">
      <alignment vertical="top" wrapText="1"/>
    </xf>
    <xf numFmtId="0" fontId="9" fillId="0" borderId="20" xfId="0" applyFont="1" applyBorder="1" applyAlignment="1">
      <alignment horizontal="left" vertical="center" wrapText="1"/>
    </xf>
    <xf numFmtId="0" fontId="17" fillId="0" borderId="21" xfId="0" applyFont="1" applyBorder="1" applyAlignment="1">
      <alignment horizontal="left" vertical="center"/>
    </xf>
    <xf numFmtId="0" fontId="23" fillId="0" borderId="23" xfId="0" applyFont="1" applyBorder="1" applyAlignment="1">
      <alignment horizontal="justify" vertical="center"/>
    </xf>
    <xf numFmtId="0" fontId="23" fillId="0" borderId="24" xfId="0" applyFont="1" applyBorder="1" applyAlignment="1">
      <alignment horizontal="justify" vertical="center"/>
    </xf>
    <xf numFmtId="0" fontId="18" fillId="0" borderId="28" xfId="0" applyFont="1" applyBorder="1" applyAlignment="1">
      <alignment horizontal="left" vertical="center" wrapText="1"/>
    </xf>
    <xf numFmtId="0" fontId="18" fillId="0" borderId="21" xfId="0" applyFont="1" applyBorder="1" applyAlignment="1">
      <alignment horizontal="left" vertical="center" wrapText="1"/>
    </xf>
    <xf numFmtId="0" fontId="28" fillId="0" borderId="28" xfId="0" applyFont="1" applyBorder="1" applyAlignment="1">
      <alignment horizontal="left" vertical="center" wrapText="1"/>
    </xf>
    <xf numFmtId="0" fontId="28" fillId="0" borderId="30" xfId="0" applyFont="1" applyBorder="1" applyAlignment="1">
      <alignment horizontal="left" vertical="center" wrapText="1"/>
    </xf>
    <xf numFmtId="0" fontId="28" fillId="0" borderId="21" xfId="0" applyFont="1" applyBorder="1" applyAlignment="1">
      <alignment horizontal="left" vertical="center" wrapText="1"/>
    </xf>
    <xf numFmtId="0" fontId="30" fillId="0" borderId="8" xfId="0" applyFont="1" applyBorder="1" applyAlignment="1">
      <alignment horizontal="left" vertical="center" wrapText="1"/>
    </xf>
    <xf numFmtId="0" fontId="30" fillId="0" borderId="8" xfId="0" applyFont="1" applyBorder="1" applyAlignment="1">
      <alignment horizontal="left" vertical="top" wrapText="1"/>
    </xf>
    <xf numFmtId="0" fontId="31" fillId="0" borderId="25" xfId="0" applyFont="1" applyBorder="1" applyAlignment="1">
      <alignment horizontal="left" vertical="center" wrapText="1"/>
    </xf>
    <xf numFmtId="0" fontId="28" fillId="0" borderId="25" xfId="0" applyFont="1" applyBorder="1" applyAlignment="1">
      <alignment horizontal="left" vertical="top" wrapText="1"/>
    </xf>
    <xf numFmtId="0" fontId="31" fillId="0" borderId="24" xfId="0" applyFont="1" applyBorder="1" applyAlignment="1">
      <alignment horizontal="left" vertical="center" wrapText="1"/>
    </xf>
    <xf numFmtId="0" fontId="31" fillId="0" borderId="24" xfId="0" applyFont="1" applyBorder="1" applyAlignment="1">
      <alignment horizontal="left" vertical="top" wrapText="1"/>
    </xf>
    <xf numFmtId="0" fontId="31" fillId="0" borderId="28" xfId="0" applyFont="1" applyBorder="1" applyAlignment="1">
      <alignment horizontal="left" vertical="top" wrapText="1"/>
    </xf>
    <xf numFmtId="0" fontId="31" fillId="0" borderId="30" xfId="0" applyFont="1" applyBorder="1" applyAlignment="1">
      <alignment horizontal="left" vertical="top" wrapText="1"/>
    </xf>
    <xf numFmtId="0" fontId="28" fillId="0" borderId="30" xfId="0" applyFont="1" applyBorder="1" applyAlignment="1">
      <alignment horizontal="left" vertical="top" wrapText="1"/>
    </xf>
    <xf numFmtId="0" fontId="28" fillId="0" borderId="21" xfId="0" applyFont="1" applyBorder="1" applyAlignment="1">
      <alignment horizontal="left" vertical="top" wrapText="1"/>
    </xf>
    <xf numFmtId="0" fontId="4" fillId="0" borderId="28" xfId="0" applyFont="1" applyBorder="1" applyAlignment="1">
      <alignment wrapText="1"/>
    </xf>
    <xf numFmtId="0" fontId="0" fillId="0" borderId="28" xfId="0" applyBorder="1"/>
    <xf numFmtId="0" fontId="4" fillId="0" borderId="30" xfId="0" applyFont="1" applyBorder="1"/>
    <xf numFmtId="0" fontId="0" fillId="0" borderId="30" xfId="0" applyBorder="1"/>
    <xf numFmtId="0" fontId="0" fillId="0" borderId="30" xfId="0" applyBorder="1" applyAlignment="1">
      <alignment wrapText="1"/>
    </xf>
    <xf numFmtId="0" fontId="4" fillId="0" borderId="21" xfId="0" applyFont="1" applyBorder="1" applyAlignment="1">
      <alignment wrapText="1"/>
    </xf>
    <xf numFmtId="0" fontId="0" fillId="0" borderId="21" xfId="0" applyBorder="1"/>
    <xf numFmtId="0" fontId="31" fillId="0" borderId="28" xfId="0" applyFont="1" applyBorder="1" applyAlignment="1">
      <alignment horizontal="left" vertical="center" wrapText="1"/>
    </xf>
    <xf numFmtId="0" fontId="32" fillId="0" borderId="28" xfId="0" applyFont="1" applyBorder="1" applyAlignment="1">
      <alignment horizontal="left" vertical="top" wrapText="1"/>
    </xf>
    <xf numFmtId="0" fontId="31" fillId="0" borderId="21" xfId="0" applyFont="1" applyBorder="1" applyAlignment="1">
      <alignment horizontal="left" vertical="center" wrapText="1"/>
    </xf>
    <xf numFmtId="0" fontId="31" fillId="0" borderId="21" xfId="0" applyFont="1" applyBorder="1" applyAlignment="1">
      <alignment horizontal="left" vertical="top" wrapText="1"/>
    </xf>
    <xf numFmtId="0" fontId="31" fillId="0" borderId="30" xfId="0" applyFont="1" applyBorder="1" applyAlignment="1">
      <alignment horizontal="left" vertical="center" wrapText="1"/>
    </xf>
    <xf numFmtId="0" fontId="0" fillId="0" borderId="21" xfId="0" applyBorder="1" applyAlignment="1">
      <alignment horizontal="left" vertical="top" wrapText="1"/>
    </xf>
    <xf numFmtId="0" fontId="31" fillId="0" borderId="31" xfId="0" applyFont="1" applyBorder="1" applyAlignment="1">
      <alignment horizontal="left" vertical="center" wrapText="1"/>
    </xf>
    <xf numFmtId="0" fontId="28" fillId="0" borderId="25" xfId="0" applyFont="1" applyBorder="1" applyAlignment="1">
      <alignment horizontal="left" vertical="center" wrapText="1"/>
    </xf>
    <xf numFmtId="0" fontId="31" fillId="0" borderId="32" xfId="0" applyFont="1" applyBorder="1" applyAlignment="1">
      <alignment horizontal="left" vertical="center" wrapText="1"/>
    </xf>
    <xf numFmtId="0" fontId="28" fillId="0" borderId="26" xfId="0" applyFont="1" applyBorder="1" applyAlignment="1">
      <alignment horizontal="left" vertical="center" wrapText="1"/>
    </xf>
    <xf numFmtId="0" fontId="30" fillId="0" borderId="10" xfId="0" applyFont="1" applyBorder="1" applyAlignment="1">
      <alignment horizontal="left" vertical="center" wrapText="1"/>
    </xf>
    <xf numFmtId="0" fontId="30" fillId="0" borderId="12" xfId="0" applyFont="1" applyBorder="1" applyAlignment="1">
      <alignment horizontal="left" vertical="center"/>
    </xf>
    <xf numFmtId="0" fontId="33" fillId="0" borderId="30" xfId="0" applyFont="1" applyBorder="1" applyAlignment="1">
      <alignment horizontal="left" vertical="center" wrapText="1"/>
    </xf>
    <xf numFmtId="0" fontId="34" fillId="0" borderId="30" xfId="0" applyFont="1" applyBorder="1" applyAlignment="1">
      <alignment horizontal="left" vertical="center" wrapText="1"/>
    </xf>
    <xf numFmtId="0" fontId="33" fillId="0" borderId="28" xfId="0" applyFont="1" applyBorder="1" applyAlignment="1">
      <alignment horizontal="left" vertical="center" wrapText="1"/>
    </xf>
    <xf numFmtId="0" fontId="0" fillId="0" borderId="21" xfId="0" applyBorder="1" applyAlignment="1">
      <alignment vertical="top" wrapText="1"/>
    </xf>
    <xf numFmtId="0" fontId="31" fillId="0" borderId="35" xfId="0" applyFont="1" applyBorder="1" applyAlignment="1">
      <alignment horizontal="left" vertical="center" wrapText="1"/>
    </xf>
    <xf numFmtId="0" fontId="31" fillId="0" borderId="36" xfId="0" applyFont="1" applyBorder="1" applyAlignment="1">
      <alignment horizontal="left" vertical="center" wrapText="1"/>
    </xf>
    <xf numFmtId="0" fontId="31" fillId="0" borderId="37" xfId="0" applyFont="1" applyBorder="1" applyAlignment="1">
      <alignment horizontal="left" vertical="center" wrapText="1"/>
    </xf>
    <xf numFmtId="0" fontId="33" fillId="0" borderId="38" xfId="0" applyFont="1" applyBorder="1" applyAlignment="1">
      <alignment horizontal="left" vertical="center" wrapText="1"/>
    </xf>
    <xf numFmtId="0" fontId="34" fillId="0" borderId="38" xfId="0" applyFont="1" applyBorder="1" applyAlignment="1">
      <alignment horizontal="left" vertical="center" wrapText="1"/>
    </xf>
    <xf numFmtId="0" fontId="31" fillId="0" borderId="39" xfId="0" applyFont="1" applyBorder="1" applyAlignment="1">
      <alignment horizontal="left" vertical="center" wrapText="1"/>
    </xf>
    <xf numFmtId="0" fontId="28" fillId="0" borderId="40" xfId="0" applyFont="1" applyBorder="1" applyAlignment="1">
      <alignment horizontal="left" vertical="center" wrapText="1"/>
    </xf>
    <xf numFmtId="0" fontId="31" fillId="0" borderId="37" xfId="0" applyFont="1" applyBorder="1" applyAlignment="1">
      <alignment horizontal="left" vertical="center"/>
    </xf>
    <xf numFmtId="0" fontId="31" fillId="0" borderId="18" xfId="0" applyFont="1" applyBorder="1" applyAlignment="1">
      <alignment horizontal="left" vertical="center"/>
    </xf>
    <xf numFmtId="0" fontId="34" fillId="0" borderId="19" xfId="0" applyFont="1" applyBorder="1" applyAlignment="1">
      <alignment horizontal="left" vertical="center" wrapText="1"/>
    </xf>
    <xf numFmtId="0" fontId="33" fillId="0" borderId="36" xfId="0" applyFont="1" applyBorder="1" applyAlignment="1">
      <alignment horizontal="left" vertical="center" wrapText="1"/>
    </xf>
    <xf numFmtId="0" fontId="31" fillId="0" borderId="18" xfId="0" applyFont="1" applyBorder="1" applyAlignment="1">
      <alignment horizontal="left" vertical="center" wrapText="1"/>
    </xf>
    <xf numFmtId="0" fontId="0" fillId="0" borderId="19" xfId="0" applyBorder="1" applyAlignment="1">
      <alignment vertical="top" wrapText="1"/>
    </xf>
    <xf numFmtId="0" fontId="36" fillId="0" borderId="28" xfId="0" applyFont="1" applyBorder="1" applyAlignment="1">
      <alignment horizontal="left" vertical="center" wrapText="1"/>
    </xf>
    <xf numFmtId="0" fontId="34" fillId="0" borderId="21" xfId="0" applyFont="1" applyBorder="1" applyAlignment="1">
      <alignment horizontal="left" vertical="center" wrapText="1"/>
    </xf>
    <xf numFmtId="0" fontId="39" fillId="0" borderId="8" xfId="0" applyFont="1" applyBorder="1" applyAlignment="1">
      <alignment horizontal="center" vertical="center" wrapText="1"/>
    </xf>
    <xf numFmtId="0" fontId="39" fillId="0" borderId="9" xfId="0" applyFont="1" applyBorder="1" applyAlignment="1">
      <alignment horizontal="center" vertical="center" wrapText="1"/>
    </xf>
    <xf numFmtId="0" fontId="0" fillId="0" borderId="29" xfId="0" applyBorder="1" applyAlignment="1">
      <alignment horizontal="left" vertical="center" wrapText="1"/>
    </xf>
    <xf numFmtId="0" fontId="0" fillId="0" borderId="0" xfId="0" applyAlignment="1">
      <alignment horizontal="left" vertical="center"/>
    </xf>
    <xf numFmtId="0" fontId="0" fillId="0" borderId="22" xfId="0" applyBorder="1" applyAlignment="1">
      <alignment horizontal="left" vertical="center"/>
    </xf>
    <xf numFmtId="0" fontId="0" fillId="0" borderId="29" xfId="0" applyBorder="1" applyAlignment="1">
      <alignment wrapText="1"/>
    </xf>
    <xf numFmtId="0" fontId="0" fillId="0" borderId="22" xfId="0" applyBorder="1"/>
    <xf numFmtId="0" fontId="0" fillId="0" borderId="43" xfId="0" applyBorder="1"/>
    <xf numFmtId="0" fontId="0" fillId="0" borderId="44" xfId="0" applyBorder="1"/>
    <xf numFmtId="0" fontId="4" fillId="0" borderId="29" xfId="0" applyFont="1" applyBorder="1" applyAlignment="1">
      <alignment horizontal="left" wrapText="1"/>
    </xf>
    <xf numFmtId="0" fontId="4" fillId="0" borderId="29" xfId="0" applyFont="1" applyBorder="1" applyAlignment="1">
      <alignment wrapText="1"/>
    </xf>
    <xf numFmtId="0" fontId="4" fillId="0" borderId="34" xfId="0" applyFont="1" applyBorder="1" applyAlignment="1">
      <alignment wrapText="1"/>
    </xf>
    <xf numFmtId="0" fontId="0" fillId="0" borderId="29" xfId="0" applyBorder="1" applyAlignment="1">
      <alignment horizontal="left" wrapText="1"/>
    </xf>
    <xf numFmtId="0" fontId="0" fillId="0" borderId="34" xfId="0" applyBorder="1" applyAlignment="1">
      <alignment wrapText="1"/>
    </xf>
    <xf numFmtId="0" fontId="0" fillId="0" borderId="0" xfId="0" applyAlignment="1">
      <alignment horizontal="center" vertical="center" wrapText="1"/>
    </xf>
    <xf numFmtId="0" fontId="0" fillId="0" borderId="0" xfId="0" applyAlignment="1">
      <alignment horizontal="center" vertical="center"/>
    </xf>
    <xf numFmtId="0" fontId="0" fillId="0" borderId="22" xfId="0" applyBorder="1" applyAlignment="1">
      <alignment horizontal="center" vertical="center"/>
    </xf>
    <xf numFmtId="0" fontId="7" fillId="0" borderId="29" xfId="0" applyFont="1" applyBorder="1" applyAlignment="1">
      <alignment horizontal="left" wrapText="1"/>
    </xf>
    <xf numFmtId="0" fontId="7" fillId="0" borderId="29" xfId="0" applyFont="1" applyBorder="1" applyAlignment="1">
      <alignment wrapText="1"/>
    </xf>
    <xf numFmtId="0" fontId="32" fillId="0" borderId="29" xfId="0" applyFont="1" applyBorder="1" applyAlignment="1">
      <alignment horizontal="left" wrapText="1"/>
    </xf>
    <xf numFmtId="0" fontId="40" fillId="8" borderId="1" xfId="0" applyFont="1" applyFill="1" applyBorder="1" applyAlignment="1">
      <alignment horizontal="center" vertical="center"/>
    </xf>
    <xf numFmtId="0" fontId="40" fillId="8" borderId="2" xfId="0" applyFont="1" applyFill="1" applyBorder="1" applyAlignment="1">
      <alignment horizontal="center" vertical="center"/>
    </xf>
    <xf numFmtId="0" fontId="40" fillId="8" borderId="3" xfId="0" applyFont="1" applyFill="1" applyBorder="1" applyAlignment="1">
      <alignment horizontal="center" vertical="center"/>
    </xf>
    <xf numFmtId="0" fontId="0" fillId="3" borderId="43" xfId="0" applyFill="1" applyBorder="1" applyAlignment="1">
      <alignment horizontal="center" wrapText="1"/>
    </xf>
    <xf numFmtId="0" fontId="0" fillId="9" borderId="29" xfId="0" applyFill="1" applyBorder="1" applyAlignment="1">
      <alignment wrapText="1"/>
    </xf>
    <xf numFmtId="0" fontId="0" fillId="9" borderId="0" xfId="0" applyFill="1"/>
    <xf numFmtId="0" fontId="0" fillId="9" borderId="22" xfId="0" applyFill="1" applyBorder="1"/>
    <xf numFmtId="0" fontId="0" fillId="9" borderId="29" xfId="0" applyFill="1" applyBorder="1" applyAlignment="1">
      <alignment horizontal="left" wrapText="1"/>
    </xf>
    <xf numFmtId="0" fontId="4" fillId="9" borderId="29" xfId="0" applyFont="1" applyFill="1" applyBorder="1" applyAlignment="1">
      <alignment wrapText="1"/>
    </xf>
    <xf numFmtId="0" fontId="4" fillId="9" borderId="29" xfId="0" applyFont="1" applyFill="1" applyBorder="1" applyAlignment="1">
      <alignment horizontal="left" wrapText="1"/>
    </xf>
    <xf numFmtId="0" fontId="0" fillId="9" borderId="29" xfId="0" applyFill="1" applyBorder="1" applyAlignment="1">
      <alignment horizontal="left" vertical="center" wrapText="1"/>
    </xf>
    <xf numFmtId="0" fontId="0" fillId="9" borderId="0" xfId="0" applyFill="1" applyAlignment="1">
      <alignment horizontal="left" vertical="center"/>
    </xf>
    <xf numFmtId="0" fontId="0" fillId="9" borderId="22" xfId="0" applyFill="1" applyBorder="1" applyAlignment="1">
      <alignment horizontal="left" vertical="center"/>
    </xf>
    <xf numFmtId="0" fontId="0" fillId="9" borderId="34" xfId="0" applyFill="1" applyBorder="1" applyAlignment="1">
      <alignment wrapText="1"/>
    </xf>
    <xf numFmtId="0" fontId="0" fillId="9" borderId="43" xfId="0" applyFill="1" applyBorder="1"/>
    <xf numFmtId="0" fontId="0" fillId="9" borderId="44" xfId="0" applyFill="1" applyBorder="1"/>
    <xf numFmtId="0" fontId="0" fillId="0" borderId="29" xfId="0" applyBorder="1" applyAlignment="1">
      <alignment vertical="top" wrapText="1"/>
    </xf>
    <xf numFmtId="0" fontId="0" fillId="0" borderId="34" xfId="0" applyBorder="1" applyAlignment="1">
      <alignment vertical="top" wrapText="1"/>
    </xf>
    <xf numFmtId="0" fontId="38" fillId="9" borderId="29" xfId="0" applyFont="1" applyFill="1" applyBorder="1" applyAlignment="1">
      <alignment horizontal="left" wrapText="1"/>
    </xf>
    <xf numFmtId="0" fontId="0" fillId="0" borderId="29" xfId="0" applyBorder="1" applyAlignment="1">
      <alignment horizontal="left" vertical="top" wrapText="1"/>
    </xf>
    <xf numFmtId="9" fontId="0" fillId="0" borderId="0" xfId="0" applyNumberFormat="1" applyAlignment="1">
      <alignment horizontal="left" vertical="top" wrapText="1"/>
    </xf>
    <xf numFmtId="0" fontId="7" fillId="0" borderId="29" xfId="0" applyFont="1" applyBorder="1" applyAlignment="1">
      <alignment horizontal="left" vertical="top" wrapText="1"/>
    </xf>
    <xf numFmtId="0" fontId="0" fillId="0" borderId="34" xfId="0" applyBorder="1" applyAlignment="1">
      <alignment horizontal="left" vertical="top" wrapText="1"/>
    </xf>
    <xf numFmtId="0" fontId="0" fillId="0" borderId="43" xfId="0" applyBorder="1" applyAlignment="1">
      <alignment horizontal="left" vertical="top" wrapText="1"/>
    </xf>
    <xf numFmtId="0" fontId="7" fillId="9" borderId="29" xfId="0" applyFont="1" applyFill="1" applyBorder="1" applyAlignment="1">
      <alignment horizontal="left" wrapText="1"/>
    </xf>
    <xf numFmtId="0" fontId="32" fillId="0" borderId="29" xfId="0" applyFont="1" applyBorder="1" applyAlignment="1">
      <alignment horizontal="left" vertical="top" wrapText="1"/>
    </xf>
    <xf numFmtId="0" fontId="2" fillId="0" borderId="0" xfId="0" applyFont="1" applyAlignment="1">
      <alignment horizontal="left" vertical="top" wrapText="1"/>
    </xf>
    <xf numFmtId="0" fontId="0" fillId="9" borderId="29" xfId="0" applyFill="1" applyBorder="1" applyAlignment="1">
      <alignment horizontal="left" vertical="top" wrapText="1"/>
    </xf>
    <xf numFmtId="0" fontId="0" fillId="9" borderId="0" xfId="0" applyFill="1" applyAlignment="1">
      <alignment horizontal="left" vertical="top" wrapText="1"/>
    </xf>
    <xf numFmtId="0" fontId="7" fillId="9" borderId="29" xfId="0" applyFont="1" applyFill="1" applyBorder="1" applyAlignment="1">
      <alignment wrapText="1"/>
    </xf>
    <xf numFmtId="0" fontId="0" fillId="3" borderId="43" xfId="0" applyFill="1" applyBorder="1" applyAlignment="1">
      <alignment horizontal="left" vertical="top" wrapText="1"/>
    </xf>
    <xf numFmtId="0" fontId="40" fillId="8" borderId="2" xfId="0" applyFont="1" applyFill="1" applyBorder="1" applyAlignment="1">
      <alignment horizontal="left" vertical="top" wrapText="1"/>
    </xf>
    <xf numFmtId="0" fontId="28" fillId="0" borderId="0" xfId="0" applyFont="1" applyAlignment="1">
      <alignment horizontal="left" vertical="top" wrapText="1"/>
    </xf>
    <xf numFmtId="0" fontId="38" fillId="9" borderId="0" xfId="0" applyFont="1" applyFill="1" applyAlignment="1">
      <alignment horizontal="left" vertical="top" wrapText="1"/>
    </xf>
    <xf numFmtId="0" fontId="0" fillId="9" borderId="43" xfId="0" applyFill="1" applyBorder="1" applyAlignment="1">
      <alignment horizontal="left" vertical="top" wrapText="1"/>
    </xf>
    <xf numFmtId="0" fontId="7" fillId="0" borderId="0" xfId="0" applyFont="1" applyAlignment="1">
      <alignment horizontal="left" vertical="top" wrapText="1"/>
    </xf>
    <xf numFmtId="0" fontId="43" fillId="0" borderId="8" xfId="0" applyFont="1" applyBorder="1" applyAlignment="1">
      <alignment horizontal="left" vertical="top" wrapText="1"/>
    </xf>
    <xf numFmtId="0" fontId="0" fillId="0" borderId="8" xfId="0" applyBorder="1" applyAlignment="1">
      <alignment horizontal="left" vertical="top" wrapText="1"/>
    </xf>
    <xf numFmtId="0" fontId="41" fillId="0" borderId="8" xfId="0" applyFont="1" applyBorder="1" applyAlignment="1">
      <alignment horizontal="left" vertical="top" wrapText="1"/>
    </xf>
    <xf numFmtId="0" fontId="28" fillId="0" borderId="8" xfId="0" applyFont="1" applyBorder="1" applyAlignment="1">
      <alignment horizontal="left" vertical="top" wrapText="1"/>
    </xf>
    <xf numFmtId="0" fontId="44" fillId="0" borderId="0" xfId="0" applyFont="1" applyAlignment="1">
      <alignment horizontal="left" vertical="top" wrapText="1"/>
    </xf>
    <xf numFmtId="9" fontId="7" fillId="0" borderId="0" xfId="0" applyNumberFormat="1" applyFont="1" applyAlignment="1">
      <alignment horizontal="left" vertical="top" wrapText="1"/>
    </xf>
    <xf numFmtId="0" fontId="0" fillId="10" borderId="0" xfId="0" applyFill="1"/>
    <xf numFmtId="0" fontId="0" fillId="0" borderId="0" xfId="0" applyAlignment="1">
      <alignment horizontal="left" vertical="center" wrapText="1"/>
    </xf>
    <xf numFmtId="0" fontId="0" fillId="10" borderId="0" xfId="0" applyFill="1" applyAlignment="1">
      <alignment horizontal="left" vertical="top" wrapText="1"/>
    </xf>
    <xf numFmtId="0" fontId="0" fillId="0" borderId="0" xfId="0" applyAlignment="1">
      <alignment horizontal="left"/>
    </xf>
    <xf numFmtId="0" fontId="0" fillId="10" borderId="0" xfId="0" applyFill="1" applyAlignment="1">
      <alignment horizontal="left"/>
    </xf>
    <xf numFmtId="0" fontId="0" fillId="9" borderId="0" xfId="0" applyFill="1" applyAlignment="1">
      <alignment horizontal="left"/>
    </xf>
    <xf numFmtId="0" fontId="0" fillId="11" borderId="0" xfId="0" applyFill="1" applyAlignment="1">
      <alignment horizontal="left" vertical="top" wrapText="1"/>
    </xf>
    <xf numFmtId="0" fontId="0" fillId="12" borderId="0" xfId="0" applyFill="1" applyAlignment="1">
      <alignment vertical="top"/>
    </xf>
    <xf numFmtId="0" fontId="2" fillId="12" borderId="0" xfId="0" applyFont="1" applyFill="1" applyAlignment="1">
      <alignment vertical="top"/>
    </xf>
    <xf numFmtId="0" fontId="47" fillId="12" borderId="0" xfId="0" applyFont="1" applyFill="1" applyAlignment="1">
      <alignment vertical="top"/>
    </xf>
    <xf numFmtId="0" fontId="0" fillId="13" borderId="0" xfId="0" applyFill="1" applyAlignment="1">
      <alignment vertical="top" wrapText="1"/>
    </xf>
    <xf numFmtId="0" fontId="0" fillId="14" borderId="0" xfId="0" applyFill="1" applyAlignment="1">
      <alignment vertical="top"/>
    </xf>
    <xf numFmtId="0" fontId="38" fillId="12" borderId="0" xfId="0" applyFont="1" applyFill="1" applyAlignment="1">
      <alignment vertical="top"/>
    </xf>
    <xf numFmtId="0" fontId="0" fillId="16" borderId="0" xfId="0" applyFill="1" applyAlignment="1">
      <alignment wrapText="1"/>
    </xf>
    <xf numFmtId="0" fontId="0" fillId="16" borderId="28" xfId="0" applyFill="1" applyBorder="1" applyAlignment="1">
      <alignment wrapText="1"/>
    </xf>
    <xf numFmtId="0" fontId="2" fillId="3" borderId="28" xfId="0" applyFont="1" applyFill="1" applyBorder="1" applyAlignment="1">
      <alignment wrapText="1"/>
    </xf>
    <xf numFmtId="0" fontId="0" fillId="3" borderId="1" xfId="0" applyFill="1" applyBorder="1" applyAlignment="1">
      <alignment horizontal="right"/>
    </xf>
    <xf numFmtId="0" fontId="0" fillId="3" borderId="28" xfId="0" applyFill="1" applyBorder="1"/>
    <xf numFmtId="0" fontId="2" fillId="0" borderId="0" xfId="0" applyFont="1"/>
    <xf numFmtId="0" fontId="2" fillId="17" borderId="30" xfId="0" applyFont="1" applyFill="1" applyBorder="1" applyAlignment="1">
      <alignment wrapText="1"/>
    </xf>
    <xf numFmtId="0" fontId="0" fillId="17" borderId="29" xfId="0" applyFill="1" applyBorder="1" applyAlignment="1">
      <alignment horizontal="right"/>
    </xf>
    <xf numFmtId="0" fontId="0" fillId="17" borderId="30" xfId="0" applyFill="1" applyBorder="1"/>
    <xf numFmtId="0" fontId="0" fillId="8" borderId="30" xfId="0" applyFill="1" applyBorder="1"/>
    <xf numFmtId="0" fontId="0" fillId="18" borderId="30" xfId="0" applyFill="1" applyBorder="1"/>
    <xf numFmtId="0" fontId="0" fillId="18" borderId="21" xfId="0" applyFill="1" applyBorder="1"/>
    <xf numFmtId="0" fontId="48" fillId="0" borderId="0" xfId="0" applyFont="1"/>
    <xf numFmtId="0" fontId="0" fillId="19" borderId="28" xfId="0" applyFill="1" applyBorder="1" applyAlignment="1">
      <alignment wrapText="1"/>
    </xf>
    <xf numFmtId="0" fontId="0" fillId="19" borderId="1" xfId="0" applyFill="1" applyBorder="1" applyAlignment="1">
      <alignment horizontal="right"/>
    </xf>
    <xf numFmtId="10" fontId="0" fillId="19" borderId="28" xfId="0" applyNumberFormat="1" applyFill="1" applyBorder="1"/>
    <xf numFmtId="2" fontId="0" fillId="19" borderId="28" xfId="0" applyNumberFormat="1" applyFill="1" applyBorder="1"/>
    <xf numFmtId="0" fontId="0" fillId="19" borderId="28" xfId="0" applyFill="1" applyBorder="1"/>
    <xf numFmtId="0" fontId="0" fillId="8" borderId="30" xfId="0" applyFill="1" applyBorder="1" applyAlignment="1">
      <alignment wrapText="1"/>
    </xf>
    <xf numFmtId="0" fontId="0" fillId="8" borderId="21" xfId="0" applyFill="1" applyBorder="1"/>
    <xf numFmtId="0" fontId="0" fillId="19" borderId="24" xfId="0" applyFill="1" applyBorder="1" applyAlignment="1">
      <alignment wrapText="1"/>
    </xf>
    <xf numFmtId="0" fontId="0" fillId="19" borderId="16" xfId="0" applyFill="1" applyBorder="1" applyAlignment="1">
      <alignment horizontal="right"/>
    </xf>
    <xf numFmtId="0" fontId="0" fillId="19" borderId="24" xfId="0" applyFill="1" applyBorder="1"/>
    <xf numFmtId="0" fontId="0" fillId="17" borderId="8" xfId="0" applyFill="1" applyBorder="1"/>
    <xf numFmtId="0" fontId="0" fillId="15" borderId="9" xfId="0" applyFill="1" applyBorder="1"/>
    <xf numFmtId="3" fontId="0" fillId="15" borderId="9" xfId="0" applyNumberFormat="1" applyFill="1" applyBorder="1"/>
    <xf numFmtId="0" fontId="38" fillId="0" borderId="0" xfId="0" applyFont="1"/>
    <xf numFmtId="0" fontId="0" fillId="17" borderId="11" xfId="0" applyFill="1" applyBorder="1"/>
    <xf numFmtId="10" fontId="0" fillId="15" borderId="12" xfId="0" applyNumberFormat="1" applyFill="1" applyBorder="1"/>
    <xf numFmtId="0" fontId="0" fillId="0" borderId="29" xfId="0" applyBorder="1"/>
    <xf numFmtId="0" fontId="0" fillId="8" borderId="46" xfId="0" applyFill="1" applyBorder="1"/>
    <xf numFmtId="0" fontId="0" fillId="8" borderId="47" xfId="0" applyFill="1" applyBorder="1"/>
    <xf numFmtId="0" fontId="0" fillId="8" borderId="4" xfId="0" applyFill="1" applyBorder="1"/>
    <xf numFmtId="3" fontId="0" fillId="8" borderId="6" xfId="0" applyNumberFormat="1" applyFill="1" applyBorder="1"/>
    <xf numFmtId="0" fontId="0" fillId="8" borderId="7" xfId="0" applyFill="1" applyBorder="1"/>
    <xf numFmtId="10" fontId="0" fillId="8" borderId="9" xfId="0" applyNumberFormat="1" applyFill="1" applyBorder="1"/>
    <xf numFmtId="0" fontId="0" fillId="8" borderId="9" xfId="0" applyFill="1" applyBorder="1"/>
    <xf numFmtId="0" fontId="6" fillId="8" borderId="34" xfId="0" applyFont="1" applyFill="1" applyBorder="1" applyAlignment="1">
      <alignment horizontal="center" vertical="center"/>
    </xf>
    <xf numFmtId="0" fontId="0" fillId="8" borderId="10" xfId="0" applyFill="1" applyBorder="1"/>
    <xf numFmtId="0" fontId="0" fillId="8" borderId="12" xfId="0" applyFill="1" applyBorder="1"/>
    <xf numFmtId="0" fontId="0" fillId="18" borderId="8" xfId="0" applyFill="1" applyBorder="1"/>
    <xf numFmtId="3" fontId="0" fillId="18" borderId="9" xfId="0" applyNumberFormat="1" applyFill="1" applyBorder="1"/>
    <xf numFmtId="10" fontId="0" fillId="18" borderId="9" xfId="0" applyNumberFormat="1" applyFill="1" applyBorder="1"/>
    <xf numFmtId="0" fontId="0" fillId="18" borderId="9" xfId="0" applyFill="1" applyBorder="1"/>
    <xf numFmtId="0" fontId="6" fillId="18" borderId="34" xfId="0" applyFont="1" applyFill="1" applyBorder="1" applyAlignment="1">
      <alignment horizontal="center" vertical="center"/>
    </xf>
    <xf numFmtId="0" fontId="0" fillId="18" borderId="49" xfId="0" applyFill="1" applyBorder="1"/>
    <xf numFmtId="0" fontId="6" fillId="18" borderId="21" xfId="0" applyFont="1" applyFill="1" applyBorder="1" applyAlignment="1">
      <alignment horizontal="center" vertical="center"/>
    </xf>
    <xf numFmtId="0" fontId="0" fillId="18" borderId="50" xfId="0" applyFill="1" applyBorder="1" applyAlignment="1">
      <alignment wrapText="1"/>
    </xf>
    <xf numFmtId="0" fontId="0" fillId="18" borderId="12" xfId="0" applyFill="1" applyBorder="1"/>
    <xf numFmtId="0" fontId="0" fillId="0" borderId="13" xfId="0" applyBorder="1" applyAlignment="1">
      <alignment vertical="center" wrapText="1"/>
    </xf>
    <xf numFmtId="0" fontId="0" fillId="0" borderId="0" xfId="0" applyAlignment="1">
      <alignment vertical="center" wrapText="1"/>
    </xf>
    <xf numFmtId="0" fontId="8" fillId="3" borderId="1" xfId="0" applyFont="1" applyFill="1" applyBorder="1" applyAlignment="1">
      <alignment horizontal="center"/>
    </xf>
    <xf numFmtId="0" fontId="8" fillId="3" borderId="2" xfId="0" applyFont="1" applyFill="1" applyBorder="1" applyAlignment="1">
      <alignment horizontal="center"/>
    </xf>
    <xf numFmtId="0" fontId="8" fillId="3" borderId="3" xfId="0" applyFont="1" applyFill="1" applyBorder="1" applyAlignment="1">
      <alignment horizontal="center"/>
    </xf>
    <xf numFmtId="0" fontId="10" fillId="4" borderId="5" xfId="0" applyFont="1" applyFill="1" applyBorder="1" applyAlignment="1">
      <alignment horizontal="center" vertical="center" wrapText="1"/>
    </xf>
    <xf numFmtId="0" fontId="12" fillId="4" borderId="5" xfId="0" applyFont="1" applyFill="1" applyBorder="1" applyAlignment="1">
      <alignment horizontal="center" vertical="center" wrapText="1"/>
    </xf>
    <xf numFmtId="0" fontId="12" fillId="4" borderId="6" xfId="0" applyFont="1" applyFill="1" applyBorder="1" applyAlignment="1">
      <alignment horizontal="center" vertical="center" wrapText="1"/>
    </xf>
    <xf numFmtId="15" fontId="16" fillId="0" borderId="11" xfId="0" applyNumberFormat="1" applyFont="1" applyBorder="1" applyAlignment="1">
      <alignment horizontal="left" vertical="top" wrapText="1"/>
    </xf>
    <xf numFmtId="15" fontId="16" fillId="0" borderId="12" xfId="0" applyNumberFormat="1" applyFont="1" applyBorder="1" applyAlignment="1">
      <alignment horizontal="left" vertical="top" wrapText="1"/>
    </xf>
    <xf numFmtId="0" fontId="31" fillId="0" borderId="28" xfId="0" applyFont="1" applyBorder="1" applyAlignment="1">
      <alignment horizontal="left" vertical="center" wrapText="1"/>
    </xf>
    <xf numFmtId="0" fontId="31" fillId="0" borderId="30" xfId="0" applyFont="1" applyBorder="1" applyAlignment="1">
      <alignment horizontal="left" vertical="center" wrapText="1"/>
    </xf>
    <xf numFmtId="0" fontId="31" fillId="0" borderId="21" xfId="0" applyFont="1" applyBorder="1" applyAlignment="1">
      <alignment horizontal="left" vertical="center" wrapText="1"/>
    </xf>
    <xf numFmtId="0" fontId="28" fillId="0" borderId="28" xfId="0" applyFont="1" applyBorder="1" applyAlignment="1">
      <alignment horizontal="left" vertical="center" wrapText="1"/>
    </xf>
    <xf numFmtId="0" fontId="28" fillId="0" borderId="30" xfId="0" applyFont="1" applyBorder="1" applyAlignment="1">
      <alignment horizontal="left" vertical="center" wrapText="1"/>
    </xf>
    <xf numFmtId="0" fontId="28" fillId="0" borderId="21" xfId="0" applyFont="1" applyBorder="1" applyAlignment="1">
      <alignment horizontal="left" vertical="center" wrapText="1"/>
    </xf>
    <xf numFmtId="0" fontId="31" fillId="0" borderId="35" xfId="0" applyFont="1" applyBorder="1" applyAlignment="1">
      <alignment horizontal="left" vertical="center" wrapText="1"/>
    </xf>
    <xf numFmtId="0" fontId="31" fillId="0" borderId="37" xfId="0" applyFont="1" applyBorder="1" applyAlignment="1">
      <alignment horizontal="left" vertical="center" wrapText="1"/>
    </xf>
    <xf numFmtId="0" fontId="34" fillId="0" borderId="38" xfId="0" applyFont="1" applyBorder="1" applyAlignment="1">
      <alignment horizontal="left" vertical="center" wrapText="1"/>
    </xf>
    <xf numFmtId="0" fontId="31" fillId="0" borderId="4" xfId="0" applyFont="1" applyBorder="1" applyAlignment="1">
      <alignment horizontal="left" vertical="center" wrapText="1"/>
    </xf>
    <xf numFmtId="0" fontId="31" fillId="0" borderId="10" xfId="0" applyFont="1" applyBorder="1" applyAlignment="1">
      <alignment horizontal="left" vertical="center" wrapText="1"/>
    </xf>
    <xf numFmtId="0" fontId="28" fillId="0" borderId="6" xfId="0" applyFont="1" applyBorder="1" applyAlignment="1">
      <alignment horizontal="left" vertical="center" wrapText="1"/>
    </xf>
    <xf numFmtId="0" fontId="28" fillId="0" borderId="12" xfId="0" applyFont="1" applyBorder="1" applyAlignment="1">
      <alignment horizontal="left" vertical="center" wrapText="1"/>
    </xf>
    <xf numFmtId="0" fontId="31" fillId="0" borderId="18" xfId="0" applyFont="1" applyBorder="1" applyAlignment="1">
      <alignment horizontal="left" vertical="center" wrapText="1"/>
    </xf>
    <xf numFmtId="0" fontId="26" fillId="6" borderId="41" xfId="0" applyFont="1" applyFill="1" applyBorder="1" applyAlignment="1">
      <alignment vertical="center" wrapText="1"/>
    </xf>
    <xf numFmtId="0" fontId="26" fillId="6" borderId="42" xfId="0" applyFont="1" applyFill="1" applyBorder="1" applyAlignment="1">
      <alignment vertical="center" wrapText="1"/>
    </xf>
    <xf numFmtId="0" fontId="26" fillId="6" borderId="29" xfId="0" applyFont="1" applyFill="1" applyBorder="1" applyAlignment="1">
      <alignment vertical="center" wrapText="1"/>
    </xf>
    <xf numFmtId="0" fontId="26" fillId="6" borderId="22" xfId="0" applyFont="1" applyFill="1" applyBorder="1" applyAlignment="1">
      <alignment vertical="center" wrapText="1"/>
    </xf>
    <xf numFmtId="0" fontId="26" fillId="7" borderId="29" xfId="0" applyFont="1" applyFill="1" applyBorder="1" applyAlignment="1">
      <alignment vertical="center" wrapText="1"/>
    </xf>
    <xf numFmtId="0" fontId="26" fillId="7" borderId="22" xfId="0" applyFont="1" applyFill="1" applyBorder="1" applyAlignment="1">
      <alignment vertical="center" wrapText="1"/>
    </xf>
    <xf numFmtId="0" fontId="31" fillId="0" borderId="33" xfId="0" applyFont="1" applyBorder="1" applyAlignment="1">
      <alignment horizontal="left" vertical="center" wrapText="1"/>
    </xf>
    <xf numFmtId="0" fontId="31" fillId="0" borderId="34" xfId="0" applyFont="1" applyBorder="1" applyAlignment="1">
      <alignment horizontal="left" vertical="center" wrapText="1"/>
    </xf>
    <xf numFmtId="0" fontId="32" fillId="0" borderId="26" xfId="0" applyFont="1" applyBorder="1" applyAlignment="1">
      <alignment horizontal="left" vertical="top" wrapText="1"/>
    </xf>
    <xf numFmtId="0" fontId="32" fillId="0" borderId="27" xfId="0" applyFont="1" applyBorder="1" applyAlignment="1">
      <alignment horizontal="left" vertical="top" wrapText="1"/>
    </xf>
    <xf numFmtId="0" fontId="22" fillId="6" borderId="1" xfId="0" applyFont="1" applyFill="1" applyBorder="1" applyAlignment="1">
      <alignment vertical="center" wrapText="1"/>
    </xf>
    <xf numFmtId="0" fontId="22" fillId="6" borderId="3" xfId="0" applyFont="1" applyFill="1" applyBorder="1" applyAlignment="1">
      <alignment vertical="center" wrapText="1"/>
    </xf>
    <xf numFmtId="0" fontId="29" fillId="0" borderId="8" xfId="0" applyFont="1" applyBorder="1" applyAlignment="1">
      <alignment horizontal="left" vertical="center"/>
    </xf>
    <xf numFmtId="0" fontId="32" fillId="0" borderId="28" xfId="0" applyFont="1" applyBorder="1" applyAlignment="1">
      <alignment horizontal="left" vertical="center" wrapText="1"/>
    </xf>
    <xf numFmtId="0" fontId="32" fillId="0" borderId="30" xfId="0" applyFont="1" applyBorder="1" applyAlignment="1">
      <alignment horizontal="left" vertical="center" wrapText="1"/>
    </xf>
    <xf numFmtId="0" fontId="34" fillId="0" borderId="30" xfId="0" applyFont="1" applyBorder="1" applyAlignment="1">
      <alignment horizontal="left" vertical="center" wrapText="1"/>
    </xf>
    <xf numFmtId="0" fontId="24" fillId="0" borderId="25" xfId="0" applyFont="1" applyBorder="1" applyAlignment="1">
      <alignment horizontal="left" vertical="center" wrapText="1"/>
    </xf>
    <xf numFmtId="0" fontId="24" fillId="0" borderId="27" xfId="0" applyFont="1" applyBorder="1" applyAlignment="1">
      <alignment horizontal="left" vertical="center" wrapText="1"/>
    </xf>
    <xf numFmtId="0" fontId="26" fillId="7" borderId="29" xfId="0" applyFont="1" applyFill="1" applyBorder="1" applyAlignment="1">
      <alignment horizontal="left" vertical="center" wrapText="1"/>
    </xf>
    <xf numFmtId="0" fontId="26" fillId="7" borderId="22" xfId="0" applyFont="1" applyFill="1" applyBorder="1" applyAlignment="1">
      <alignment horizontal="left" vertical="center" wrapText="1"/>
    </xf>
    <xf numFmtId="0" fontId="27" fillId="0" borderId="28" xfId="0" applyFont="1" applyBorder="1" applyAlignment="1">
      <alignment horizontal="left" vertical="center" wrapText="1"/>
    </xf>
    <xf numFmtId="0" fontId="27" fillId="0" borderId="30" xfId="0" applyFont="1" applyBorder="1" applyAlignment="1">
      <alignment horizontal="left" vertical="center" wrapText="1"/>
    </xf>
    <xf numFmtId="0" fontId="27" fillId="0" borderId="21" xfId="0" applyFont="1" applyBorder="1" applyAlignment="1">
      <alignment horizontal="left" vertical="center" wrapText="1"/>
    </xf>
    <xf numFmtId="0" fontId="22" fillId="6" borderId="1" xfId="0" applyFont="1" applyFill="1" applyBorder="1" applyAlignment="1">
      <alignment vertical="center"/>
    </xf>
    <xf numFmtId="0" fontId="22" fillId="6" borderId="3" xfId="0" applyFont="1" applyFill="1" applyBorder="1" applyAlignment="1">
      <alignment vertical="center"/>
    </xf>
    <xf numFmtId="0" fontId="31" fillId="0" borderId="25" xfId="0" applyFont="1" applyBorder="1" applyAlignment="1">
      <alignment horizontal="left" vertical="center" wrapText="1"/>
    </xf>
    <xf numFmtId="0" fontId="31" fillId="0" borderId="26" xfId="0" applyFont="1" applyBorder="1" applyAlignment="1">
      <alignment horizontal="left" vertical="center" wrapText="1"/>
    </xf>
    <xf numFmtId="0" fontId="31" fillId="0" borderId="27" xfId="0" applyFont="1" applyBorder="1" applyAlignment="1">
      <alignment horizontal="left" vertical="center" wrapText="1"/>
    </xf>
    <xf numFmtId="0" fontId="31" fillId="0" borderId="28" xfId="0" applyFont="1" applyBorder="1" applyAlignment="1">
      <alignment horizontal="left" vertical="top" wrapText="1"/>
    </xf>
    <xf numFmtId="0" fontId="31" fillId="0" borderId="30" xfId="0" applyFont="1" applyBorder="1" applyAlignment="1">
      <alignment horizontal="left" vertical="top" wrapText="1"/>
    </xf>
    <xf numFmtId="0" fontId="20" fillId="5" borderId="16" xfId="0" applyFont="1" applyFill="1" applyBorder="1" applyAlignment="1">
      <alignment horizontal="left"/>
    </xf>
    <xf numFmtId="0" fontId="20" fillId="5" borderId="17" xfId="0" applyFont="1" applyFill="1" applyBorder="1" applyAlignment="1">
      <alignment horizontal="left"/>
    </xf>
    <xf numFmtId="0" fontId="22" fillId="6" borderId="22" xfId="0" applyFont="1" applyFill="1" applyBorder="1" applyAlignment="1">
      <alignment vertical="center"/>
    </xf>
    <xf numFmtId="0" fontId="24" fillId="0" borderId="26" xfId="0" applyFont="1" applyBorder="1" applyAlignment="1">
      <alignment horizontal="left" vertical="center" wrapText="1"/>
    </xf>
    <xf numFmtId="0" fontId="25" fillId="0" borderId="25" xfId="0" applyFont="1" applyBorder="1" applyAlignment="1">
      <alignment horizontal="left" vertical="top" wrapText="1"/>
    </xf>
    <xf numFmtId="0" fontId="25" fillId="0" borderId="26" xfId="0" applyFont="1" applyBorder="1" applyAlignment="1">
      <alignment horizontal="left" vertical="top" wrapText="1"/>
    </xf>
    <xf numFmtId="0" fontId="25" fillId="0" borderId="27" xfId="0" applyFont="1" applyBorder="1" applyAlignment="1">
      <alignment horizontal="left" vertical="top" wrapText="1"/>
    </xf>
    <xf numFmtId="0" fontId="25" fillId="0" borderId="25" xfId="0" applyFont="1" applyBorder="1" applyAlignment="1">
      <alignment horizontal="left" vertical="center" wrapText="1"/>
    </xf>
    <xf numFmtId="0" fontId="25" fillId="0" borderId="26" xfId="0" applyFont="1" applyBorder="1" applyAlignment="1">
      <alignment horizontal="left" vertical="center" wrapText="1"/>
    </xf>
    <xf numFmtId="0" fontId="25" fillId="0" borderId="27" xfId="0" applyFont="1" applyBorder="1" applyAlignment="1">
      <alignment horizontal="left" vertical="center" wrapText="1"/>
    </xf>
    <xf numFmtId="0" fontId="6" fillId="18" borderId="28" xfId="0" applyFont="1" applyFill="1" applyBorder="1" applyAlignment="1">
      <alignment horizontal="center" vertical="center"/>
    </xf>
    <xf numFmtId="0" fontId="6" fillId="18" borderId="30" xfId="0" applyFont="1" applyFill="1" applyBorder="1" applyAlignment="1">
      <alignment horizontal="center" vertical="center"/>
    </xf>
    <xf numFmtId="0" fontId="9" fillId="15" borderId="1" xfId="0" applyFont="1" applyFill="1" applyBorder="1" applyAlignment="1">
      <alignment horizontal="center" vertical="center" wrapText="1"/>
    </xf>
    <xf numFmtId="0" fontId="9" fillId="15" borderId="2" xfId="0" applyFont="1" applyFill="1" applyBorder="1" applyAlignment="1">
      <alignment horizontal="center" vertical="center" wrapText="1"/>
    </xf>
    <xf numFmtId="0" fontId="9" fillId="15" borderId="3" xfId="0" applyFont="1" applyFill="1" applyBorder="1" applyAlignment="1">
      <alignment horizontal="center" vertical="center" wrapText="1"/>
    </xf>
    <xf numFmtId="0" fontId="9" fillId="15" borderId="34" xfId="0" applyFont="1" applyFill="1" applyBorder="1" applyAlignment="1">
      <alignment horizontal="center" vertical="center" wrapText="1"/>
    </xf>
    <xf numFmtId="0" fontId="9" fillId="15" borderId="43" xfId="0" applyFont="1" applyFill="1" applyBorder="1" applyAlignment="1">
      <alignment horizontal="center" vertical="center" wrapText="1"/>
    </xf>
    <xf numFmtId="0" fontId="9" fillId="15" borderId="44" xfId="0" applyFont="1" applyFill="1" applyBorder="1" applyAlignment="1">
      <alignment horizontal="center" vertical="center" wrapText="1"/>
    </xf>
    <xf numFmtId="0" fontId="13" fillId="17" borderId="16" xfId="0" applyFont="1" applyFill="1" applyBorder="1" applyAlignment="1">
      <alignment horizontal="center" vertical="center" wrapText="1"/>
    </xf>
    <xf numFmtId="0" fontId="13" fillId="17" borderId="45" xfId="0" applyFont="1" applyFill="1" applyBorder="1" applyAlignment="1">
      <alignment horizontal="center" vertical="center"/>
    </xf>
    <xf numFmtId="0" fontId="13" fillId="17" borderId="17" xfId="0" applyFont="1" applyFill="1" applyBorder="1" applyAlignment="1">
      <alignment horizontal="center" vertical="center"/>
    </xf>
    <xf numFmtId="0" fontId="6" fillId="17" borderId="39" xfId="0" applyFont="1" applyFill="1" applyBorder="1" applyAlignment="1">
      <alignment horizontal="center" vertical="center"/>
    </xf>
    <xf numFmtId="0" fontId="6" fillId="17" borderId="37" xfId="0" applyFont="1" applyFill="1" applyBorder="1" applyAlignment="1">
      <alignment horizontal="center" vertical="center"/>
    </xf>
    <xf numFmtId="0" fontId="6" fillId="17" borderId="18" xfId="0" applyFont="1" applyFill="1" applyBorder="1" applyAlignment="1">
      <alignment horizontal="center" vertical="center"/>
    </xf>
    <xf numFmtId="0" fontId="6" fillId="17" borderId="25" xfId="0" applyFont="1" applyFill="1" applyBorder="1" applyAlignment="1">
      <alignment horizontal="center" vertical="center"/>
    </xf>
    <xf numFmtId="0" fontId="6" fillId="17" borderId="48" xfId="0" applyFont="1" applyFill="1" applyBorder="1" applyAlignment="1">
      <alignment horizontal="center" vertical="center"/>
    </xf>
    <xf numFmtId="0" fontId="6" fillId="17" borderId="21" xfId="0" applyFont="1" applyFill="1" applyBorder="1" applyAlignment="1">
      <alignment horizontal="center" vertical="center"/>
    </xf>
    <xf numFmtId="0" fontId="6" fillId="8" borderId="1" xfId="0" applyFont="1" applyFill="1" applyBorder="1" applyAlignment="1">
      <alignment horizontal="center" vertical="center"/>
    </xf>
    <xf numFmtId="0" fontId="6" fillId="8" borderId="29" xfId="0" applyFont="1" applyFill="1" applyBorder="1" applyAlignment="1">
      <alignment horizontal="center" vertical="center"/>
    </xf>
    <xf numFmtId="0" fontId="6" fillId="18" borderId="1" xfId="0" applyFont="1" applyFill="1" applyBorder="1" applyAlignment="1">
      <alignment horizontal="center" vertical="center"/>
    </xf>
    <xf numFmtId="0" fontId="6" fillId="18" borderId="29" xfId="0" applyFont="1" applyFill="1" applyBorder="1" applyAlignment="1">
      <alignment horizontal="center" vertical="center"/>
    </xf>
    <xf numFmtId="0" fontId="40" fillId="8" borderId="29" xfId="0" applyFont="1" applyFill="1" applyBorder="1" applyAlignment="1">
      <alignment horizontal="center" vertical="center"/>
    </xf>
    <xf numFmtId="0" fontId="40" fillId="8" borderId="0" xfId="0" applyFont="1" applyFill="1" applyAlignment="1">
      <alignment horizontal="center" vertical="center"/>
    </xf>
    <xf numFmtId="0" fontId="40" fillId="8" borderId="22" xfId="0" applyFont="1" applyFill="1" applyBorder="1" applyAlignment="1">
      <alignment horizontal="center" vertical="center"/>
    </xf>
    <xf numFmtId="0" fontId="0" fillId="3" borderId="1" xfId="0" applyFill="1" applyBorder="1" applyAlignment="1">
      <alignment horizontal="center" wrapText="1"/>
    </xf>
    <xf numFmtId="0" fontId="0" fillId="3" borderId="2" xfId="0" applyFill="1" applyBorder="1" applyAlignment="1">
      <alignment horizontal="center" wrapText="1"/>
    </xf>
    <xf numFmtId="0" fontId="0" fillId="3" borderId="3" xfId="0" applyFill="1" applyBorder="1" applyAlignment="1">
      <alignment horizontal="center" wrapText="1"/>
    </xf>
    <xf numFmtId="0" fontId="0" fillId="3" borderId="16" xfId="0" applyFill="1" applyBorder="1" applyAlignment="1">
      <alignment horizontal="center" wrapText="1"/>
    </xf>
    <xf numFmtId="0" fontId="0" fillId="3" borderId="45" xfId="0" applyFill="1" applyBorder="1" applyAlignment="1">
      <alignment horizontal="center" wrapText="1"/>
    </xf>
    <xf numFmtId="0" fontId="0" fillId="3" borderId="17" xfId="0" applyFill="1" applyBorder="1" applyAlignment="1">
      <alignment horizontal="center" wrapText="1"/>
    </xf>
    <xf numFmtId="0" fontId="40" fillId="8" borderId="1" xfId="0" applyFont="1" applyFill="1" applyBorder="1" applyAlignment="1">
      <alignment horizontal="center" vertical="center"/>
    </xf>
    <xf numFmtId="0" fontId="40" fillId="8" borderId="2" xfId="0" applyFont="1" applyFill="1" applyBorder="1" applyAlignment="1">
      <alignment horizontal="center" vertical="center"/>
    </xf>
    <xf numFmtId="0" fontId="40" fillId="8" borderId="3" xfId="0" applyFont="1" applyFill="1" applyBorder="1" applyAlignment="1">
      <alignment horizontal="center" vertical="center"/>
    </xf>
    <xf numFmtId="0" fontId="0" fillId="3" borderId="43" xfId="0" applyFill="1" applyBorder="1" applyAlignment="1">
      <alignment horizontal="center" wrapText="1"/>
    </xf>
    <xf numFmtId="0" fontId="39" fillId="8" borderId="1" xfId="0" applyFont="1" applyFill="1" applyBorder="1" applyAlignment="1">
      <alignment horizontal="center" vertical="center" wrapText="1"/>
    </xf>
    <xf numFmtId="0" fontId="39" fillId="8" borderId="2" xfId="0" applyFont="1" applyFill="1" applyBorder="1" applyAlignment="1">
      <alignment horizontal="center" vertical="center" wrapText="1"/>
    </xf>
    <xf numFmtId="0" fontId="39" fillId="8" borderId="3" xfId="0" applyFont="1" applyFill="1" applyBorder="1" applyAlignment="1">
      <alignment horizontal="center" vertical="center" wrapText="1"/>
    </xf>
    <xf numFmtId="0" fontId="9" fillId="8" borderId="1" xfId="0" applyFont="1" applyFill="1" applyBorder="1" applyAlignment="1">
      <alignment horizontal="center" vertical="center" wrapText="1"/>
    </xf>
    <xf numFmtId="0" fontId="9" fillId="8" borderId="2" xfId="0" applyFont="1" applyFill="1" applyBorder="1" applyAlignment="1">
      <alignment horizontal="center" vertical="center" wrapText="1"/>
    </xf>
    <xf numFmtId="0" fontId="9" fillId="8" borderId="3" xfId="0" applyFont="1" applyFill="1" applyBorder="1" applyAlignment="1">
      <alignment horizontal="center" vertical="center" wrapText="1"/>
    </xf>
    <xf numFmtId="0" fontId="15" fillId="8" borderId="1" xfId="0" applyFont="1" applyFill="1" applyBorder="1" applyAlignment="1">
      <alignment horizontal="center" vertical="center"/>
    </xf>
    <xf numFmtId="0" fontId="15" fillId="8" borderId="2" xfId="0" applyFont="1" applyFill="1" applyBorder="1" applyAlignment="1">
      <alignment horizontal="center" vertical="center"/>
    </xf>
    <xf numFmtId="0" fontId="15" fillId="8" borderId="3" xfId="0" applyFont="1" applyFill="1" applyBorder="1" applyAlignment="1">
      <alignment horizontal="center" vertical="center"/>
    </xf>
    <xf numFmtId="0" fontId="0" fillId="0" borderId="0" xfId="0" applyNumberFormat="1" applyAlignment="1">
      <alignment horizontal="left" vertical="top" wrapText="1"/>
    </xf>
  </cellXfs>
  <cellStyles count="2">
    <cellStyle name="Hyperlink" xfId="1" builtinId="8"/>
    <cellStyle name="Normal" xfId="0" builtinId="0"/>
  </cellStyles>
  <dxfs count="68">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alignment horizontal="left" vertical="top" textRotation="0" wrapText="1" indent="0" justifyLastLine="0" shrinkToFit="0" readingOrder="0"/>
    </dxf>
    <dxf>
      <font>
        <strike val="0"/>
        <outline val="0"/>
        <shadow val="0"/>
        <u val="none"/>
        <vertAlign val="baseline"/>
        <sz val="11"/>
        <color theme="1"/>
        <name val="Calibri"/>
      </font>
      <fill>
        <patternFill patternType="solid">
          <fgColor indexed="64"/>
          <bgColor theme="2" tint="-0.249977111117893"/>
        </patternFill>
      </fill>
      <alignment textRotation="0" wrapText="1" indent="0" justifyLastLine="0" shrinkToFit="0" readingOrder="0"/>
    </dxf>
    <dxf>
      <fill>
        <patternFill patternType="solid">
          <fgColor indexed="64"/>
          <bgColor theme="2" tint="-0.249977111117893"/>
        </patternFill>
      </fill>
    </dxf>
    <dxf>
      <alignment horizontal="left" vertical="top" textRotation="0" wrapText="1" indent="0" justifyLastLine="0" shrinkToFit="0" readingOrder="0"/>
    </dxf>
    <dxf>
      <font>
        <strike val="0"/>
        <outline val="0"/>
        <shadow val="0"/>
        <u val="none"/>
        <vertAlign val="baseline"/>
        <sz val="11"/>
        <color theme="1"/>
        <name val="Calibri"/>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alignment horizontal="left" vertical="top" textRotation="0" wrapText="1" indent="0" justifyLastLine="0" shrinkToFit="0" readingOrder="0"/>
    </dxf>
    <dxf>
      <font>
        <strike val="0"/>
        <outline val="0"/>
        <shadow val="0"/>
        <u val="none"/>
        <vertAlign val="baseline"/>
        <sz val="11"/>
        <color theme="1"/>
        <name val="Calibri"/>
      </font>
      <fill>
        <patternFill patternType="solid">
          <fgColor indexed="64"/>
          <bgColor theme="2" tint="-0.249977111117893"/>
        </patternFill>
      </fill>
      <alignment textRotation="0" wrapText="1" indent="0" justifyLastLine="0" shrinkToFit="0" readingOrder="0"/>
    </dxf>
    <dxf>
      <fill>
        <patternFill patternType="solid">
          <fgColor indexed="64"/>
          <bgColor theme="2" tint="-0.249977111117893"/>
        </patternFill>
      </fill>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dxf>
    <dxf>
      <fill>
        <patternFill patternType="solid">
          <fgColor indexed="64"/>
          <bgColor theme="2" tint="-0.249977111117893"/>
        </patternFill>
      </fill>
      <alignment horizontal="left" vertical="top" textRotation="0" wrapText="1" indent="0" justifyLastLine="0" shrinkToFit="0" readingOrder="0"/>
    </dxf>
    <dxf>
      <font>
        <strike val="0"/>
        <outline val="0"/>
        <shadow val="0"/>
        <u val="none"/>
        <vertAlign val="baseline"/>
        <sz val="11"/>
        <color theme="1"/>
        <name val="Calibri"/>
      </font>
      <fill>
        <patternFill patternType="solid">
          <fgColor indexed="64"/>
          <bgColor theme="2" tint="-0.249977111117893"/>
        </patternFill>
      </fill>
      <alignment textRotation="0" wrapText="1" indent="0" justifyLastLine="0" shrinkToFit="0" readingOrder="0"/>
    </dxf>
    <dxf>
      <fill>
        <patternFill patternType="solid">
          <fgColor indexed="64"/>
          <bgColor theme="2" tint="-0.249977111117893"/>
        </patternFill>
      </fill>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center" textRotation="0"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1"/>
        <color theme="1"/>
        <name val="Calibri"/>
      </font>
      <alignment textRotation="0" wrapText="1" indent="0" justifyLastLine="0" shrinkToFit="0" readingOrder="0"/>
    </dxf>
    <dxf>
      <alignment horizontal="left" vertical="top" textRotation="0" wrapText="1" indent="0" justifyLastLine="0" shrinkToFit="0" readingOrder="0"/>
    </dxf>
    <dxf>
      <alignment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oneCellAnchor>
    <xdr:from>
      <xdr:col>1</xdr:col>
      <xdr:colOff>180341</xdr:colOff>
      <xdr:row>1</xdr:row>
      <xdr:rowOff>1492885</xdr:rowOff>
    </xdr:from>
    <xdr:ext cx="4892252" cy="1704340"/>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5069841" y="2239010"/>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5852160</xdr:colOff>
          <xdr:row>2</xdr:row>
          <xdr:rowOff>213360</xdr:rowOff>
        </xdr:from>
        <xdr:to>
          <xdr:col>1</xdr:col>
          <xdr:colOff>6819900</xdr:colOff>
          <xdr:row>2</xdr:row>
          <xdr:rowOff>1127760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00"/>
            </a:solidFill>
            <a:ln w="9525">
              <a:solidFill>
                <a:srgbClr val="000000"/>
              </a:solidFill>
              <a:miter lim="800000"/>
              <a:headEnd/>
              <a:tailEnd/>
            </a:ln>
          </xdr:spPr>
        </xdr:sp>
        <xdr:clientData/>
      </xdr:twoCellAnchor>
    </mc:Choice>
    <mc:Fallback/>
  </mc:AlternateContent>
  <xdr:oneCellAnchor>
    <xdr:from>
      <xdr:col>1</xdr:col>
      <xdr:colOff>5486400</xdr:colOff>
      <xdr:row>1</xdr:row>
      <xdr:rowOff>1353394</xdr:rowOff>
    </xdr:from>
    <xdr:ext cx="5880100" cy="3756109"/>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75900" y="2099519"/>
          <a:ext cx="5880100" cy="3756109"/>
        </a:xfrm>
        <a:prstGeom prst="rect">
          <a:avLst/>
        </a:prstGeom>
        <a:ln>
          <a:noFill/>
        </a:ln>
        <a:effectLst>
          <a:outerShdw blurRad="190500" algn="tl" rotWithShape="0">
            <a:srgbClr val="000000">
              <a:alpha val="70000"/>
            </a:srgbClr>
          </a:outerShdw>
        </a:effectLst>
      </xdr:spPr>
    </xdr:pic>
    <xdr:clientData/>
  </xdr:one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365760</xdr:colOff>
          <xdr:row>356</xdr:row>
          <xdr:rowOff>60960</xdr:rowOff>
        </xdr:from>
        <xdr:to>
          <xdr:col>1</xdr:col>
          <xdr:colOff>1280160</xdr:colOff>
          <xdr:row>360</xdr:row>
          <xdr:rowOff>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700-0000010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708660</xdr:colOff>
          <xdr:row>300</xdr:row>
          <xdr:rowOff>1013460</xdr:rowOff>
        </xdr:from>
        <xdr:to>
          <xdr:col>1</xdr:col>
          <xdr:colOff>1623060</xdr:colOff>
          <xdr:row>300</xdr:row>
          <xdr:rowOff>1699260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700-0000020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Falikowski, Heather MMHA:EX" id="{8854035E-87EE-EE40-9B16-13ADF0058913}" userId="S::Heather.Falikowski@gov.bc.ca::8f6dbcdc-dfff-48fd-9da2-db277da12b96"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E29" totalsRowShown="0">
  <autoFilter ref="A3:E29" xr:uid="{00000000-0009-0000-0100-000001000000}"/>
  <tableColumns count="5">
    <tableColumn id="1" xr3:uid="{00000000-0010-0000-0000-000001000000}" name="Indicators" dataDxfId="67"/>
    <tableColumn id="2" xr3:uid="{00000000-0010-0000-0000-000002000000}" name="April 1, 2023 to June 30, 2023" dataDxfId="66"/>
    <tableColumn id="3" xr3:uid="{00000000-0010-0000-0000-000003000000}" name="July 1, 2023 to September 30, 2023"/>
    <tableColumn id="4" xr3:uid="{00000000-0010-0000-0000-000004000000}" name="October 1 2023 to December 31, 2023"/>
    <tableColumn id="5" xr3:uid="{00000000-0010-0000-0000-000005000000}" name="January 1, 2024 to March 31, 20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1000000}" name="Table215" displayName="Table215" ref="A3:E28" totalsRowShown="0">
  <autoFilter ref="A3:E28" xr:uid="{00000000-0009-0000-0100-00000E000000}"/>
  <tableColumns count="5">
    <tableColumn id="1" xr3:uid="{00000000-0010-0000-0100-000001000000}" name="Indicator" dataDxfId="65"/>
    <tableColumn id="2" xr3:uid="{00000000-0010-0000-0100-000002000000}" name="April 1, 2023 to June 30, 2023" dataDxfId="64"/>
    <tableColumn id="3" xr3:uid="{00000000-0010-0000-0100-000003000000}" name="July 1, 2023 to September 30, 2023"/>
    <tableColumn id="4" xr3:uid="{00000000-0010-0000-0100-000004000000}" name="October 1 2023 to December 31, 2023"/>
    <tableColumn id="5" xr3:uid="{00000000-0010-0000-0100-000005000000}" name="January 1, 2024 to March 31, 20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2000000}" name="Table21516" displayName="Table21516" ref="A31:E56" totalsRowShown="0">
  <autoFilter ref="A31:E56" xr:uid="{00000000-0009-0000-0100-00000F000000}"/>
  <tableColumns count="5">
    <tableColumn id="1" xr3:uid="{00000000-0010-0000-0200-000001000000}" name="Indicator" dataDxfId="63"/>
    <tableColumn id="2" xr3:uid="{00000000-0010-0000-0200-000002000000}" name="April 1, 2023 to June 30, 2023" dataDxfId="62"/>
    <tableColumn id="3" xr3:uid="{00000000-0010-0000-0200-000003000000}" name="July 1, 2023 to September 30, 2023"/>
    <tableColumn id="4" xr3:uid="{00000000-0010-0000-0200-000004000000}" name="October 1 2023 to December 31, 2023"/>
    <tableColumn id="5" xr3:uid="{00000000-0010-0000-0200-000005000000}" name="January 1, 2024 to March 31, 202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3000000}" name="Table2151617" displayName="Table2151617" ref="A59:E84" totalsRowShown="0">
  <autoFilter ref="A59:E84" xr:uid="{00000000-0009-0000-0100-000010000000}"/>
  <tableColumns count="5">
    <tableColumn id="1" xr3:uid="{00000000-0010-0000-0300-000001000000}" name="Indicator" dataDxfId="61"/>
    <tableColumn id="2" xr3:uid="{00000000-0010-0000-0300-000002000000}" name="April 1, 2023 to June 30, 2023" dataDxfId="60"/>
    <tableColumn id="3" xr3:uid="{00000000-0010-0000-0300-000003000000}" name="July 1, 2023 to September 30, 2023"/>
    <tableColumn id="4" xr3:uid="{00000000-0010-0000-0300-000004000000}" name="October 1 2023 to December 31, 2023"/>
    <tableColumn id="5" xr3:uid="{00000000-0010-0000-0300-000005000000}" name="January 1, 2024 to March 31, 202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4000000}" name="Table215161718" displayName="Table215161718" ref="A87:E112" totalsRowShown="0">
  <autoFilter ref="A87:E112" xr:uid="{00000000-0009-0000-0100-000011000000}"/>
  <tableColumns count="5">
    <tableColumn id="1" xr3:uid="{00000000-0010-0000-0400-000001000000}" name="Indicator" dataDxfId="59"/>
    <tableColumn id="2" xr3:uid="{00000000-0010-0000-0400-000002000000}" name="April 1, 2023 to June 30, 2023" dataDxfId="58"/>
    <tableColumn id="3" xr3:uid="{00000000-0010-0000-0400-000003000000}" name="July 1, 2023 to September 30, 2023"/>
    <tableColumn id="4" xr3:uid="{00000000-0010-0000-0400-000004000000}" name="October 1 2023 to December 31, 2023"/>
    <tableColumn id="5" xr3:uid="{00000000-0010-0000-0400-000005000000}" name="January 1, 2024 to March 31, 202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05000000}" name="Table21523" displayName="Table21523" ref="A3:E31" totalsRowShown="0" headerRowDxfId="57">
  <autoFilter ref="A3:E31" xr:uid="{00000000-0009-0000-0100-000016000000}"/>
  <tableColumns count="5">
    <tableColumn id="1" xr3:uid="{00000000-0010-0000-0500-000001000000}" name="Indicator" dataDxfId="56"/>
    <tableColumn id="2" xr3:uid="{00000000-0010-0000-0500-000002000000}" name="April 1, 2023 to June 30, 2023" dataDxfId="55"/>
    <tableColumn id="3" xr3:uid="{00000000-0010-0000-0500-000003000000}" name="July 1, 2023 to September 30, 2023"/>
    <tableColumn id="4" xr3:uid="{00000000-0010-0000-0500-000004000000}" name="October 1 2023 to December 31, 2023"/>
    <tableColumn id="5" xr3:uid="{00000000-0010-0000-0500-000005000000}" name="January 1, 2024 to March 31, 202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06000000}" name="Table2151624" displayName="Table2151624" ref="A34:E59" totalsRowShown="0">
  <autoFilter ref="A34:E59" xr:uid="{00000000-0009-0000-0100-000017000000}"/>
  <tableColumns count="5">
    <tableColumn id="1" xr3:uid="{00000000-0010-0000-0600-000001000000}" name="Indicator" dataDxfId="54"/>
    <tableColumn id="2" xr3:uid="{00000000-0010-0000-0600-000002000000}" name="April 1, 2023 to June 30, 2023" dataDxfId="53"/>
    <tableColumn id="3" xr3:uid="{00000000-0010-0000-0600-000003000000}" name="July 1, 2023 to September 30, 2023"/>
    <tableColumn id="4" xr3:uid="{00000000-0010-0000-0600-000004000000}" name="October 1 2023 to December 31, 2023"/>
    <tableColumn id="5" xr3:uid="{00000000-0010-0000-0600-000005000000}" name="January 1, 2024 to March 31, 20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7000000}" name="Table215161725" displayName="Table215161725" ref="A62:E87" totalsRowShown="0">
  <autoFilter ref="A62:E87" xr:uid="{00000000-0009-0000-0100-000018000000}"/>
  <tableColumns count="5">
    <tableColumn id="1" xr3:uid="{00000000-0010-0000-0700-000001000000}" name="Indicator" dataDxfId="52"/>
    <tableColumn id="2" xr3:uid="{00000000-0010-0000-0700-000002000000}" name="April 1, 2023 to June 30, 2023" dataDxfId="51"/>
    <tableColumn id="3" xr3:uid="{00000000-0010-0000-0700-000003000000}" name="July 1, 2023 to September 30, 2023"/>
    <tableColumn id="4" xr3:uid="{00000000-0010-0000-0700-000004000000}" name="October 1 2023 to December 31, 2023"/>
    <tableColumn id="5" xr3:uid="{00000000-0010-0000-0700-000005000000}" name="January 1, 2024 to March 31, 202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08000000}" name="Table21516171826" displayName="Table21516171826" ref="A90:E119" totalsRowShown="0" dataDxfId="50">
  <autoFilter ref="A90:E119" xr:uid="{00000000-0009-0000-0100-000019000000}"/>
  <tableColumns count="5">
    <tableColumn id="1" xr3:uid="{00000000-0010-0000-0800-000001000000}" name="Indicator" dataDxfId="49"/>
    <tableColumn id="2" xr3:uid="{00000000-0010-0000-0800-000002000000}" name="April 1, 2023 to June 30, 2023" dataDxfId="48"/>
    <tableColumn id="3" xr3:uid="{00000000-0010-0000-0800-000003000000}" name="July 1, 2023 to September 30, 2023" dataDxfId="47"/>
    <tableColumn id="4" xr3:uid="{00000000-0010-0000-0800-000004000000}" name="October 1 2023 to December 31, 2023" dataDxfId="46"/>
    <tableColumn id="5" xr3:uid="{00000000-0010-0000-0800-000005000000}" name="January 1, 2024 to March 31, 2024" dataDxfId="4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09000000}" name="Table215162427" displayName="Table215162427" ref="A3:E28" totalsRowShown="0">
  <autoFilter ref="A3:E28" xr:uid="{00000000-0009-0000-0100-00001A000000}"/>
  <tableColumns count="5">
    <tableColumn id="1" xr3:uid="{00000000-0010-0000-0900-000001000000}" name="Indicator" dataDxfId="44"/>
    <tableColumn id="2" xr3:uid="{00000000-0010-0000-0900-000002000000}" name="April 1, 2023 to June 30, 2023" dataDxfId="43"/>
    <tableColumn id="3" xr3:uid="{00000000-0010-0000-0900-000003000000}" name="July 1, 2023 to September 30, 2023"/>
    <tableColumn id="4" xr3:uid="{00000000-0010-0000-0900-000004000000}" name="October 1 2023 to December 31, 2023"/>
    <tableColumn id="5" xr3:uid="{00000000-0010-0000-0900-000005000000}" name="January 1, 2024 to March 31, 202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0A000000}" name="Table21516242728" displayName="Table21516242728" ref="A31:E56" totalsRowShown="0">
  <autoFilter ref="A31:E56" xr:uid="{00000000-0009-0000-0100-00001B000000}"/>
  <tableColumns count="5">
    <tableColumn id="1" xr3:uid="{00000000-0010-0000-0A00-000001000000}" name="Indicator" dataDxfId="42"/>
    <tableColumn id="2" xr3:uid="{00000000-0010-0000-0A00-000002000000}" name="April 1, 2023 to June 30, 2023" dataDxfId="41"/>
    <tableColumn id="3" xr3:uid="{00000000-0010-0000-0A00-000003000000}" name="July 1, 2023 to September 30, 2023"/>
    <tableColumn id="4" xr3:uid="{00000000-0010-0000-0A00-000004000000}" name="October 1 2023 to December 31, 2023"/>
    <tableColumn id="5" xr3:uid="{00000000-0010-0000-0A00-000005000000}" name="January 1, 2024 to March 31, 202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0B000000}" name="Table2151624272829" displayName="Table2151624272829" ref="A59:E84" totalsRowShown="0">
  <autoFilter ref="A59:E84" xr:uid="{00000000-0009-0000-0100-00001C000000}"/>
  <tableColumns count="5">
    <tableColumn id="1" xr3:uid="{00000000-0010-0000-0B00-000001000000}" name="Indicator" dataDxfId="40"/>
    <tableColumn id="2" xr3:uid="{00000000-0010-0000-0B00-000002000000}" name="April 1, 2023 to June 30, 2023" dataDxfId="39"/>
    <tableColumn id="3" xr3:uid="{00000000-0010-0000-0B00-000003000000}" name="July 1, 2023 to September 30, 2023"/>
    <tableColumn id="4" xr3:uid="{00000000-0010-0000-0B00-000004000000}" name="October 1 2023 to December 31, 2023"/>
    <tableColumn id="5" xr3:uid="{00000000-0010-0000-0B00-000005000000}" name="January 1, 2024 to March 31, 202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0C000000}" name="Table215162427282931" displayName="Table215162427282931" ref="A87:E116" totalsRowShown="0" dataDxfId="38">
  <autoFilter ref="A87:E116" xr:uid="{00000000-0009-0000-0100-00001E000000}"/>
  <tableColumns count="5">
    <tableColumn id="1" xr3:uid="{00000000-0010-0000-0C00-000001000000}" name="Indicator" dataDxfId="37"/>
    <tableColumn id="2" xr3:uid="{00000000-0010-0000-0C00-000002000000}" name="April 1, 2023 to June 30, 2023" dataDxfId="36"/>
    <tableColumn id="3" xr3:uid="{00000000-0010-0000-0C00-000003000000}" name="July 1, 2023 to September 30, 2023" dataDxfId="35"/>
    <tableColumn id="4" xr3:uid="{00000000-0010-0000-0C00-000004000000}" name="October 1 2023 to December 31, 2023" dataDxfId="34"/>
    <tableColumn id="5" xr3:uid="{00000000-0010-0000-0C00-000005000000}" name="January 1, 2024 to March 31, 2024" dataDxfId="3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D000000}" name="Table215162427282931323" displayName="Table215162427282931323" ref="A3:E28" totalsRowShown="0">
  <autoFilter ref="A3:E28" xr:uid="{00000000-0009-0000-0100-000002000000}"/>
  <tableColumns count="5">
    <tableColumn id="1" xr3:uid="{00000000-0010-0000-0D00-000001000000}" name="Indicator" dataDxfId="32"/>
    <tableColumn id="2" xr3:uid="{00000000-0010-0000-0D00-000002000000}" name="April 1, 2023 to June 30, 2023" dataDxfId="31"/>
    <tableColumn id="3" xr3:uid="{00000000-0010-0000-0D00-000003000000}" name="July 1, 2023 to September 30, 2023"/>
    <tableColumn id="4" xr3:uid="{00000000-0010-0000-0D00-000004000000}" name="October 1 2023 to December 31, 2023"/>
    <tableColumn id="5" xr3:uid="{00000000-0010-0000-0D00-000005000000}" name="January 1, 2024 to March 31, 202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E000000}" name="Table21516242728293132344" displayName="Table21516242728293132344" ref="A31:E55" totalsRowShown="0">
  <autoFilter ref="A31:E55" xr:uid="{00000000-0009-0000-0100-000003000000}"/>
  <tableColumns count="5">
    <tableColumn id="1" xr3:uid="{00000000-0010-0000-0E00-000001000000}" name="Indicator" dataDxfId="30"/>
    <tableColumn id="2" xr3:uid="{00000000-0010-0000-0E00-000002000000}" name="April 1, 2023 to June 30, 2023" dataDxfId="29"/>
    <tableColumn id="3" xr3:uid="{00000000-0010-0000-0E00-000003000000}" name="July 1, 2023 to September 30, 2023"/>
    <tableColumn id="4" xr3:uid="{00000000-0010-0000-0E00-000004000000}" name="October 1 2023 to December 31, 2023"/>
    <tableColumn id="5" xr3:uid="{00000000-0010-0000-0E00-000005000000}" name="January 1, 2024 to March 31, 202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F000000}" name="Table2151624272829313234355" displayName="Table2151624272829313234355" ref="A58:E82" totalsRowShown="0">
  <autoFilter ref="A58:E82" xr:uid="{00000000-0009-0000-0100-000004000000}"/>
  <tableColumns count="5">
    <tableColumn id="1" xr3:uid="{00000000-0010-0000-0F00-000001000000}" name="Indicator" dataDxfId="28"/>
    <tableColumn id="2" xr3:uid="{00000000-0010-0000-0F00-000002000000}" name="April 1, 2023 to June 30, 2023" dataDxfId="27"/>
    <tableColumn id="3" xr3:uid="{00000000-0010-0000-0F00-000003000000}" name="July 1, 2023 to September 30, 2023"/>
    <tableColumn id="4" xr3:uid="{00000000-0010-0000-0F00-000004000000}" name="October 1 2023 to December 31, 2023"/>
    <tableColumn id="5" xr3:uid="{00000000-0010-0000-0F00-000005000000}" name="January 1, 2024 to March 31, 202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10000000}" name="Table215162427282931323435426" displayName="Table215162427282931323435426" ref="A85:E109" totalsRowShown="0">
  <autoFilter ref="A85:E109" xr:uid="{00000000-0009-0000-0100-000005000000}"/>
  <tableColumns count="5">
    <tableColumn id="1" xr3:uid="{00000000-0010-0000-1000-000001000000}" name="Indicator" dataDxfId="26"/>
    <tableColumn id="2" xr3:uid="{00000000-0010-0000-1000-000002000000}" name="April 1, 2023 to June 30, 2023" dataDxfId="25"/>
    <tableColumn id="3" xr3:uid="{00000000-0010-0000-1000-000003000000}" name="July 1, 2023 to September 30, 2023"/>
    <tableColumn id="4" xr3:uid="{00000000-0010-0000-1000-000004000000}" name="October 1 2023 to December 31, 2023"/>
    <tableColumn id="5" xr3:uid="{00000000-0010-0000-1000-000005000000}" name="January 1, 2024 to March 31, 202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11000000}" name="Table21516242728293132343542437" displayName="Table21516242728293132343542437" ref="A112:E135" totalsRowShown="0">
  <autoFilter ref="A112:E135" xr:uid="{00000000-0009-0000-0100-000006000000}"/>
  <tableColumns count="5">
    <tableColumn id="1" xr3:uid="{00000000-0010-0000-1100-000001000000}" name="Indicator" dataDxfId="24"/>
    <tableColumn id="2" xr3:uid="{00000000-0010-0000-1100-000002000000}" name="April 1, 2023 to June 30, 2023" dataDxfId="23"/>
    <tableColumn id="3" xr3:uid="{00000000-0010-0000-1100-000003000000}" name="July 1, 2023 to September 30, 2023"/>
    <tableColumn id="4" xr3:uid="{00000000-0010-0000-1100-000004000000}" name="October 1 2023 to December 31, 2023"/>
    <tableColumn id="5" xr3:uid="{00000000-0010-0000-1100-000005000000}" name="January 1, 2024 to March 31, 202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12000000}" name="Table2151624272829313234354243448" displayName="Table2151624272829313234354243448" ref="A138:E159" totalsRowShown="0">
  <autoFilter ref="A138:E159" xr:uid="{00000000-0009-0000-0100-000007000000}"/>
  <tableColumns count="5">
    <tableColumn id="1" xr3:uid="{00000000-0010-0000-1200-000001000000}" name="Indicator" dataDxfId="22"/>
    <tableColumn id="2" xr3:uid="{00000000-0010-0000-1200-000002000000}" name="April 1, 2023 to June 30, 2023" dataDxfId="21"/>
    <tableColumn id="3" xr3:uid="{00000000-0010-0000-1200-000003000000}" name="July 1, 2023 to September 30, 2023"/>
    <tableColumn id="4" xr3:uid="{00000000-0010-0000-1200-000004000000}" name="October 1 2023 to December 31, 2023"/>
    <tableColumn id="5" xr3:uid="{00000000-0010-0000-1200-000005000000}" name="January 1, 2024 to March 31, 2024"/>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13000000}" name="Table215162427282931323435424344459" displayName="Table215162427282931323435424344459" ref="A162:E184" totalsRowShown="0">
  <autoFilter ref="A162:E184" xr:uid="{00000000-0009-0000-0100-000008000000}"/>
  <tableColumns count="5">
    <tableColumn id="1" xr3:uid="{00000000-0010-0000-1300-000001000000}" name="Indicator" dataDxfId="20"/>
    <tableColumn id="2" xr3:uid="{00000000-0010-0000-1300-000002000000}" name="April 1, 2023 to June 30, 2023" dataDxfId="19"/>
    <tableColumn id="3" xr3:uid="{00000000-0010-0000-1300-000003000000}" name="July 1, 2023 to September 30, 2023"/>
    <tableColumn id="4" xr3:uid="{00000000-0010-0000-1300-000004000000}" name="October 1 2023 to December 31, 2023"/>
    <tableColumn id="5" xr3:uid="{00000000-0010-0000-1300-000005000000}" name="January 1, 2024 to March 31, 2024"/>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4000000}" name="Table215162427282931323435424344454710" displayName="Table215162427282931323435424344454710" ref="A187:E216" totalsRowShown="0">
  <autoFilter ref="A187:E216" xr:uid="{00000000-0009-0000-0100-000009000000}"/>
  <tableColumns count="5">
    <tableColumn id="1" xr3:uid="{00000000-0010-0000-1400-000001000000}" name="Indicator" dataDxfId="18"/>
    <tableColumn id="2" xr3:uid="{00000000-0010-0000-1400-000002000000}" name="April 1, 2023 to June 30, 2023" dataDxfId="17"/>
    <tableColumn id="3" xr3:uid="{00000000-0010-0000-1400-000003000000}" name="July 1, 2023 to September 30, 2023"/>
    <tableColumn id="4" xr3:uid="{00000000-0010-0000-1400-000004000000}" name="October 1 2023 to December 31, 2023"/>
    <tableColumn id="5" xr3:uid="{00000000-0010-0000-1400-000005000000}" name="January 1, 2024 to March 31, 2024"/>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5000000}" name="Table21516242728293132343542434445474811" displayName="Table21516242728293132343542434445474811" ref="A219:E245" totalsRowShown="0">
  <autoFilter ref="A219:E245" xr:uid="{00000000-0009-0000-0100-00000A000000}"/>
  <tableColumns count="5">
    <tableColumn id="1" xr3:uid="{00000000-0010-0000-1500-000001000000}" name="Indicator" dataDxfId="16"/>
    <tableColumn id="2" xr3:uid="{00000000-0010-0000-1500-000002000000}" name="April 1, 2023 to June 30, 2023" dataDxfId="15"/>
    <tableColumn id="3" xr3:uid="{00000000-0010-0000-1500-000003000000}" name="July 1, 2023 to September 30, 2023"/>
    <tableColumn id="4" xr3:uid="{00000000-0010-0000-1500-000004000000}" name="October 1 2023 to December 31, 2023"/>
    <tableColumn id="5" xr3:uid="{00000000-0010-0000-1500-000005000000}" name="January 1, 2024 to March 31, 2024"/>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6000000}" name="Table2151624272829313234354243444547484912" displayName="Table2151624272829313234354243444547484912" ref="A248:E274" totalsRowShown="0">
  <autoFilter ref="A248:E274" xr:uid="{00000000-0009-0000-0100-00000B000000}"/>
  <tableColumns count="5">
    <tableColumn id="1" xr3:uid="{00000000-0010-0000-1600-000001000000}" name="Indicator" dataDxfId="14"/>
    <tableColumn id="2" xr3:uid="{00000000-0010-0000-1600-000002000000}" name="April 1, 2023 to June 30, 2023" dataDxfId="13"/>
    <tableColumn id="3" xr3:uid="{00000000-0010-0000-1600-000003000000}" name="July 1, 2023 to September 30, 2023"/>
    <tableColumn id="4" xr3:uid="{00000000-0010-0000-1600-000004000000}" name="October 1 2023 to December 31, 2023"/>
    <tableColumn id="5" xr3:uid="{00000000-0010-0000-1600-000005000000}" name="January 1, 2024 to March 31, 2024"/>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7000000}" name="Table215162427282931323435424344454748495013" displayName="Table215162427282931323435424344454748495013" ref="A277:E301" totalsRowShown="0">
  <autoFilter ref="A277:E301" xr:uid="{00000000-0009-0000-0100-00000C000000}"/>
  <tableColumns count="5">
    <tableColumn id="1" xr3:uid="{00000000-0010-0000-1700-000001000000}" name="Indicator" dataDxfId="12"/>
    <tableColumn id="2" xr3:uid="{00000000-0010-0000-1700-000002000000}" name="April 1, 2023 to June 30, 2023" dataDxfId="11"/>
    <tableColumn id="3" xr3:uid="{00000000-0010-0000-1700-000003000000}" name="July 1, 2023 to September 30, 2023"/>
    <tableColumn id="4" xr3:uid="{00000000-0010-0000-1700-000004000000}" name="October 1 2023 to December 31, 2023"/>
    <tableColumn id="5" xr3:uid="{00000000-0010-0000-1700-000005000000}" name="January 1, 2024 to March 31, 2024"/>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18000000}" name="Table21516242728293132343542434445474849505114" displayName="Table21516242728293132343542434445474849505114" ref="A304:E329" totalsRowShown="0" dataDxfId="10">
  <autoFilter ref="A304:E329" xr:uid="{00000000-0009-0000-0100-00000D000000}"/>
  <tableColumns count="5">
    <tableColumn id="1" xr3:uid="{00000000-0010-0000-1800-000001000000}" name="Indicator" dataDxfId="9"/>
    <tableColumn id="2" xr3:uid="{00000000-0010-0000-1800-000002000000}" name="April 1, 2023 to June 30, 2023" dataDxfId="8"/>
    <tableColumn id="3" xr3:uid="{00000000-0010-0000-1800-000003000000}" name="July 1, 2023 to September 30, 2023" dataDxfId="7"/>
    <tableColumn id="4" xr3:uid="{00000000-0010-0000-1800-000004000000}" name="October 1 2023 to December 31, 2023" dataDxfId="6"/>
    <tableColumn id="5" xr3:uid="{00000000-0010-0000-1800-000005000000}" name="January 1, 2024 to March 31, 2024" dataDxfId="5"/>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9000000}" name="Table2151624272829313234354243444547484950515219" displayName="Table2151624272829313234354243444547484950515219" ref="A332:E356" totalsRowShown="0">
  <autoFilter ref="A332:E356" xr:uid="{00000000-0009-0000-0100-000012000000}"/>
  <tableColumns count="5">
    <tableColumn id="1" xr3:uid="{00000000-0010-0000-1900-000001000000}" name="Indicator" dataDxfId="4"/>
    <tableColumn id="2" xr3:uid="{00000000-0010-0000-1900-000002000000}" name="April 1, 2023 to June 30, 2023" dataDxfId="3"/>
    <tableColumn id="3" xr3:uid="{00000000-0010-0000-1900-000003000000}" name="July 1, 2023 to September 30, 2023"/>
    <tableColumn id="4" xr3:uid="{00000000-0010-0000-1900-000004000000}" name="October 1 2023 to December 31, 2023"/>
    <tableColumn id="5" xr3:uid="{00000000-0010-0000-1900-000005000000}" name="January 1, 2024 to March 31, 20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18" dT="2023-09-26T21:49:29.81" personId="{8854035E-87EE-EE40-9B16-13ADF0058913}" id="{6ED22BFB-8012-DB42-AC36-D8A08C9E6E2E}">
    <text>HF To fill out this summary table below manually</text>
  </threadedComment>
</ThreadedComment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www.mathsisfun.com/median.html" TargetMode="External"/><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2.bin"/><Relationship Id="rId5" Type="http://schemas.openxmlformats.org/officeDocument/2006/relationships/table" Target="../tables/table9.xml"/><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3.bin"/><Relationship Id="rId5" Type="http://schemas.openxmlformats.org/officeDocument/2006/relationships/table" Target="../tables/table13.xml"/><Relationship Id="rId4"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8" Type="http://schemas.openxmlformats.org/officeDocument/2006/relationships/table" Target="../tables/table14.xml"/><Relationship Id="rId13" Type="http://schemas.openxmlformats.org/officeDocument/2006/relationships/table" Target="../tables/table19.xml"/><Relationship Id="rId18" Type="http://schemas.openxmlformats.org/officeDocument/2006/relationships/table" Target="../tables/table24.xml"/><Relationship Id="rId3" Type="http://schemas.openxmlformats.org/officeDocument/2006/relationships/vmlDrawing" Target="../drawings/vmlDrawing3.vml"/><Relationship Id="rId7" Type="http://schemas.openxmlformats.org/officeDocument/2006/relationships/image" Target="../media/image5.emf"/><Relationship Id="rId12" Type="http://schemas.openxmlformats.org/officeDocument/2006/relationships/table" Target="../tables/table18.xml"/><Relationship Id="rId17" Type="http://schemas.openxmlformats.org/officeDocument/2006/relationships/table" Target="../tables/table23.xml"/><Relationship Id="rId2" Type="http://schemas.openxmlformats.org/officeDocument/2006/relationships/drawing" Target="../drawings/drawing2.xml"/><Relationship Id="rId16" Type="http://schemas.openxmlformats.org/officeDocument/2006/relationships/table" Target="../tables/table22.xml"/><Relationship Id="rId20" Type="http://schemas.openxmlformats.org/officeDocument/2006/relationships/table" Target="../tables/table26.xml"/><Relationship Id="rId1" Type="http://schemas.openxmlformats.org/officeDocument/2006/relationships/printerSettings" Target="../printerSettings/printerSettings4.bin"/><Relationship Id="rId6" Type="http://schemas.openxmlformats.org/officeDocument/2006/relationships/package" Target="../embeddings/Microsoft_Word_Document.docx"/><Relationship Id="rId11" Type="http://schemas.openxmlformats.org/officeDocument/2006/relationships/table" Target="../tables/table17.xml"/><Relationship Id="rId5" Type="http://schemas.openxmlformats.org/officeDocument/2006/relationships/image" Target="../media/image4.emf"/><Relationship Id="rId15" Type="http://schemas.openxmlformats.org/officeDocument/2006/relationships/table" Target="../tables/table21.xml"/><Relationship Id="rId10" Type="http://schemas.openxmlformats.org/officeDocument/2006/relationships/table" Target="../tables/table16.xml"/><Relationship Id="rId19" Type="http://schemas.openxmlformats.org/officeDocument/2006/relationships/table" Target="../tables/table25.xml"/><Relationship Id="rId4" Type="http://schemas.openxmlformats.org/officeDocument/2006/relationships/oleObject" Target="../embeddings/oleObject2.bin"/><Relationship Id="rId9" Type="http://schemas.openxmlformats.org/officeDocument/2006/relationships/table" Target="../tables/table15.xml"/><Relationship Id="rId14" Type="http://schemas.openxmlformats.org/officeDocument/2006/relationships/table" Target="../tables/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9"/>
  <sheetViews>
    <sheetView topLeftCell="A2" zoomScale="82" zoomScaleNormal="82" workbookViewId="0">
      <selection activeCell="B6" sqref="B6:E6"/>
    </sheetView>
  </sheetViews>
  <sheetFormatPr defaultColWidth="8.77734375" defaultRowHeight="14.4"/>
  <cols>
    <col min="1" max="1" width="21.44140625" customWidth="1"/>
    <col min="2" max="2" width="54" customWidth="1"/>
    <col min="3" max="3" width="40.44140625" customWidth="1"/>
    <col min="4" max="4" width="49" style="1" customWidth="1"/>
    <col min="5" max="5" width="63" style="11" customWidth="1"/>
    <col min="7" max="7" width="21.44140625" customWidth="1"/>
    <col min="8" max="8" width="44.109375" style="1" customWidth="1"/>
    <col min="10" max="10" width="21.44140625" customWidth="1"/>
    <col min="11" max="11" width="35.44140625" customWidth="1"/>
    <col min="13" max="13" width="21.44140625" customWidth="1"/>
    <col min="14" max="14" width="70.44140625" customWidth="1"/>
  </cols>
  <sheetData>
    <row r="1" spans="1:19" ht="31.8" thickBot="1">
      <c r="A1" s="201" t="s">
        <v>31</v>
      </c>
      <c r="B1" s="202"/>
      <c r="C1" s="202"/>
      <c r="D1" s="202"/>
      <c r="E1" s="203"/>
    </row>
    <row r="2" spans="1:19" ht="56.55" customHeight="1">
      <c r="A2" s="2" t="s">
        <v>32</v>
      </c>
      <c r="B2" s="204" t="s">
        <v>33</v>
      </c>
      <c r="C2" s="205"/>
      <c r="D2" s="205"/>
      <c r="E2" s="206"/>
    </row>
    <row r="3" spans="1:19" ht="56.55" customHeight="1">
      <c r="A3" s="3" t="s">
        <v>34</v>
      </c>
      <c r="B3" s="75" t="s">
        <v>35</v>
      </c>
      <c r="C3" s="75" t="s">
        <v>36</v>
      </c>
      <c r="D3" s="75" t="s">
        <v>37</v>
      </c>
      <c r="E3" s="76" t="s">
        <v>38</v>
      </c>
    </row>
    <row r="4" spans="1:19" ht="56.55" customHeight="1">
      <c r="A4" s="4" t="s">
        <v>39</v>
      </c>
      <c r="B4" s="5">
        <v>45107</v>
      </c>
      <c r="C4" s="5">
        <v>45198</v>
      </c>
      <c r="D4" s="5">
        <v>45289</v>
      </c>
      <c r="E4" s="6">
        <v>45380</v>
      </c>
    </row>
    <row r="5" spans="1:19" ht="56.55" customHeight="1">
      <c r="A5" s="7" t="s">
        <v>40</v>
      </c>
      <c r="B5" s="8">
        <v>45156</v>
      </c>
      <c r="C5" s="8">
        <v>45247</v>
      </c>
      <c r="D5" s="8">
        <v>45338</v>
      </c>
      <c r="E5" s="9">
        <v>45401</v>
      </c>
    </row>
    <row r="6" spans="1:19" ht="409.5" customHeight="1" thickBot="1">
      <c r="A6" s="10" t="s">
        <v>41</v>
      </c>
      <c r="B6" s="207" t="s">
        <v>42</v>
      </c>
      <c r="C6" s="207"/>
      <c r="D6" s="207"/>
      <c r="E6" s="208"/>
      <c r="H6"/>
    </row>
    <row r="7" spans="1:19" ht="32.549999999999997" customHeight="1">
      <c r="F7" s="12"/>
      <c r="I7" s="12"/>
      <c r="S7" s="12"/>
    </row>
    <row r="8" spans="1:19" ht="31.8" customHeight="1">
      <c r="F8" s="13"/>
      <c r="I8" s="12"/>
      <c r="S8" s="12"/>
    </row>
    <row r="9" spans="1:19" ht="19.8" customHeight="1">
      <c r="F9" s="12"/>
      <c r="I9" s="12"/>
      <c r="S9" s="12"/>
    </row>
    <row r="10" spans="1:19" ht="84" customHeight="1">
      <c r="F10" s="12"/>
      <c r="I10" s="12"/>
      <c r="S10" s="199"/>
    </row>
    <row r="11" spans="1:19" ht="29.55" customHeight="1">
      <c r="F11" s="200"/>
      <c r="I11" s="200"/>
      <c r="S11" s="199"/>
    </row>
    <row r="12" spans="1:19" ht="106.8" customHeight="1">
      <c r="F12" s="200"/>
      <c r="I12" s="200"/>
      <c r="S12" s="199"/>
    </row>
    <row r="13" spans="1:19">
      <c r="F13" s="200"/>
      <c r="I13" s="200"/>
      <c r="S13" s="199"/>
    </row>
    <row r="14" spans="1:19" ht="143.55000000000001" customHeight="1">
      <c r="F14" s="200"/>
      <c r="I14" s="200"/>
      <c r="S14" s="199"/>
    </row>
    <row r="15" spans="1:19">
      <c r="F15" s="200"/>
      <c r="I15" s="200"/>
      <c r="S15" s="199"/>
    </row>
    <row r="16" spans="1:19">
      <c r="F16" s="12"/>
      <c r="I16" s="200"/>
      <c r="S16" s="199"/>
    </row>
    <row r="17" spans="6:19" ht="97.2" customHeight="1">
      <c r="F17" s="12"/>
      <c r="I17" s="200"/>
      <c r="S17" s="199"/>
    </row>
    <row r="18" spans="6:19" ht="166.2" customHeight="1">
      <c r="F18" s="12"/>
      <c r="I18" s="200"/>
      <c r="S18" s="199"/>
    </row>
    <row r="19" spans="6:19" ht="108" customHeight="1">
      <c r="F19" s="12"/>
      <c r="I19" s="12"/>
      <c r="S19" s="12"/>
    </row>
    <row r="20" spans="6:19">
      <c r="F20" s="12"/>
      <c r="I20" s="12"/>
      <c r="S20" s="12"/>
    </row>
    <row r="21" spans="6:19">
      <c r="F21" s="12"/>
      <c r="I21" s="12"/>
      <c r="S21" s="12"/>
    </row>
    <row r="22" spans="6:19">
      <c r="F22" s="12"/>
      <c r="I22" s="12"/>
      <c r="S22" s="12"/>
    </row>
    <row r="23" spans="6:19">
      <c r="F23" s="12"/>
      <c r="I23" s="12"/>
      <c r="S23" s="12"/>
    </row>
    <row r="24" spans="6:19">
      <c r="F24" s="12"/>
      <c r="I24" s="12"/>
      <c r="S24" s="199"/>
    </row>
    <row r="25" spans="6:19">
      <c r="F25" s="12"/>
      <c r="I25" s="200"/>
      <c r="S25" s="199"/>
    </row>
    <row r="26" spans="6:19" ht="32.549999999999997" customHeight="1">
      <c r="F26" s="12"/>
      <c r="I26" s="200"/>
      <c r="S26" s="12"/>
    </row>
    <row r="27" spans="6:19">
      <c r="F27" s="12"/>
      <c r="I27" s="12"/>
      <c r="S27" s="12"/>
    </row>
    <row r="28" spans="6:19">
      <c r="F28" s="12"/>
      <c r="I28" s="12"/>
      <c r="S28" s="12"/>
    </row>
    <row r="29" spans="6:19" ht="100.2" customHeight="1" thickBot="1">
      <c r="F29" s="12"/>
      <c r="G29" s="14"/>
      <c r="H29" s="15"/>
      <c r="I29" s="12"/>
      <c r="S29" s="12"/>
    </row>
    <row r="30" spans="6:19" ht="16.2" customHeight="1">
      <c r="I30" s="12"/>
      <c r="S30" s="12"/>
    </row>
    <row r="31" spans="6:19" ht="31.2" customHeight="1">
      <c r="I31" s="12"/>
      <c r="S31" s="12"/>
    </row>
    <row r="32" spans="6:19" ht="16.2" customHeight="1">
      <c r="I32" s="12"/>
      <c r="S32" s="12"/>
    </row>
    <row r="33" spans="9:19" ht="16.2" customHeight="1">
      <c r="I33" s="12"/>
      <c r="S33" s="12"/>
    </row>
    <row r="34" spans="9:19" ht="16.2" customHeight="1">
      <c r="I34" s="12"/>
      <c r="S34" s="12"/>
    </row>
    <row r="35" spans="9:19" ht="16.2" customHeight="1">
      <c r="I35" s="12"/>
      <c r="S35" s="12"/>
    </row>
    <row r="36" spans="9:19" ht="57.45" customHeight="1">
      <c r="I36" s="12"/>
      <c r="S36" s="12"/>
    </row>
    <row r="37" spans="9:19" ht="82.2" customHeight="1">
      <c r="I37" s="12"/>
      <c r="S37" s="12"/>
    </row>
    <row r="38" spans="9:19" ht="16.2" customHeight="1">
      <c r="I38" s="12"/>
      <c r="S38" s="12"/>
    </row>
    <row r="39" spans="9:19" ht="36" customHeight="1">
      <c r="I39" s="12"/>
      <c r="S39" s="12"/>
    </row>
    <row r="40" spans="9:19" ht="39" customHeight="1">
      <c r="I40" s="12"/>
      <c r="S40" s="12"/>
    </row>
    <row r="41" spans="9:19" ht="73.8" customHeight="1">
      <c r="I41" s="12"/>
      <c r="S41" s="12"/>
    </row>
    <row r="42" spans="9:19" ht="16.2" customHeight="1">
      <c r="I42" s="12"/>
      <c r="S42" s="12"/>
    </row>
    <row r="43" spans="9:19" ht="79.8" customHeight="1">
      <c r="I43" s="12"/>
      <c r="S43" s="12"/>
    </row>
    <row r="44" spans="9:19" ht="54.45" customHeight="1">
      <c r="I44" s="12"/>
      <c r="S44" s="12"/>
    </row>
    <row r="45" spans="9:19" ht="61.2" customHeight="1">
      <c r="I45" s="12"/>
      <c r="S45" s="12"/>
    </row>
    <row r="46" spans="9:19" ht="51.45" customHeight="1">
      <c r="I46" s="12"/>
      <c r="S46" s="12"/>
    </row>
    <row r="47" spans="9:19" ht="51.45" customHeight="1">
      <c r="I47" s="12"/>
      <c r="S47" s="12"/>
    </row>
    <row r="48" spans="9:19" ht="52.2" customHeight="1">
      <c r="I48" s="12"/>
      <c r="S48" s="12"/>
    </row>
    <row r="49" spans="9:19" ht="67.8" customHeight="1">
      <c r="I49" s="12"/>
      <c r="S49" s="12"/>
    </row>
    <row r="50" spans="9:19">
      <c r="I50" s="12"/>
      <c r="S50" s="12"/>
    </row>
    <row r="51" spans="9:19" ht="79.8" customHeight="1">
      <c r="I51" s="12"/>
      <c r="S51" s="12"/>
    </row>
    <row r="52" spans="9:19" ht="94.8" customHeight="1">
      <c r="I52" s="12"/>
      <c r="S52" s="12"/>
    </row>
    <row r="53" spans="9:19">
      <c r="I53" s="12"/>
      <c r="S53" s="12"/>
    </row>
    <row r="54" spans="9:19" ht="52.2" customHeight="1">
      <c r="I54" s="12"/>
      <c r="S54" s="12"/>
    </row>
    <row r="55" spans="9:19">
      <c r="I55" s="12"/>
      <c r="S55" s="12"/>
    </row>
    <row r="56" spans="9:19">
      <c r="I56" s="12"/>
      <c r="S56" s="12"/>
    </row>
    <row r="57" spans="9:19" ht="35.549999999999997" customHeight="1">
      <c r="I57" s="12"/>
      <c r="S57" s="12"/>
    </row>
    <row r="58" spans="9:19" ht="22.2" customHeight="1">
      <c r="I58" s="12"/>
      <c r="S58" s="12"/>
    </row>
    <row r="59" spans="9:19">
      <c r="I59" s="12"/>
      <c r="S59" s="12"/>
    </row>
    <row r="60" spans="9:19" ht="88.2" customHeight="1">
      <c r="I60" s="12"/>
      <c r="S60" s="12"/>
    </row>
    <row r="61" spans="9:19">
      <c r="I61" s="12"/>
      <c r="S61" s="12"/>
    </row>
    <row r="62" spans="9:19" ht="28.8" customHeight="1">
      <c r="I62" s="12"/>
      <c r="S62" s="12"/>
    </row>
    <row r="63" spans="9:19">
      <c r="I63" s="12"/>
      <c r="S63" s="12"/>
    </row>
    <row r="64" spans="9:19">
      <c r="I64" s="12"/>
      <c r="S64" s="12"/>
    </row>
    <row r="65" spans="9:19">
      <c r="I65" s="12"/>
      <c r="S65" s="199"/>
    </row>
    <row r="66" spans="9:19">
      <c r="I66" s="12"/>
      <c r="S66" s="199"/>
    </row>
    <row r="67" spans="9:19">
      <c r="I67" s="12"/>
      <c r="S67" s="199"/>
    </row>
    <row r="68" spans="9:19">
      <c r="I68" s="199"/>
      <c r="S68" s="199"/>
    </row>
    <row r="69" spans="9:19">
      <c r="I69" s="199"/>
      <c r="S69" s="199"/>
    </row>
    <row r="70" spans="9:19">
      <c r="I70" s="199"/>
      <c r="S70" s="199"/>
    </row>
    <row r="71" spans="9:19">
      <c r="I71" s="199"/>
    </row>
    <row r="72" spans="9:19">
      <c r="I72" s="199"/>
    </row>
    <row r="73" spans="9:19">
      <c r="I73" s="199"/>
    </row>
    <row r="75" spans="9:19" ht="79.2" customHeight="1"/>
    <row r="76" spans="9:19" ht="97.8" customHeight="1"/>
    <row r="78" spans="9:19" ht="58.8" customHeight="1"/>
    <row r="80" spans="9:19" ht="97.2" customHeight="1"/>
    <row r="81" ht="34.200000000000003" customHeight="1"/>
    <row r="85" ht="37.799999999999997" customHeight="1"/>
    <row r="86" ht="84" customHeight="1"/>
    <row r="88" ht="40.200000000000003" customHeight="1"/>
    <row r="91" ht="64.2" customHeight="1"/>
    <row r="92" ht="90.45" customHeight="1"/>
    <row r="100" ht="39.450000000000003" customHeight="1"/>
    <row r="105" ht="82.8" customHeight="1"/>
    <row r="106" ht="73.2" customHeight="1"/>
    <row r="107" ht="78.45" customHeight="1"/>
    <row r="108" ht="109.2" customHeight="1"/>
    <row r="109" ht="82.2" customHeight="1"/>
  </sheetData>
  <mergeCells count="11">
    <mergeCell ref="S24:S25"/>
    <mergeCell ref="I25:I26"/>
    <mergeCell ref="S65:S70"/>
    <mergeCell ref="I68:I73"/>
    <mergeCell ref="A1:E1"/>
    <mergeCell ref="B2:E2"/>
    <mergeCell ref="B6:E6"/>
    <mergeCell ref="S10:S18"/>
    <mergeCell ref="F11:F12"/>
    <mergeCell ref="I11:I18"/>
    <mergeCell ref="F13:F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2"/>
  <sheetViews>
    <sheetView zoomScale="60" zoomScaleNormal="60" workbookViewId="0">
      <selection activeCell="B3" sqref="B3"/>
    </sheetView>
  </sheetViews>
  <sheetFormatPr defaultColWidth="8.77734375" defaultRowHeight="14.4"/>
  <cols>
    <col min="1" max="1" width="73.44140625" customWidth="1"/>
    <col min="2" max="2" width="255.77734375" bestFit="1" customWidth="1"/>
  </cols>
  <sheetData>
    <row r="1" spans="1:2" ht="58.8" customHeight="1" thickBot="1">
      <c r="A1" s="253" t="s">
        <v>43</v>
      </c>
      <c r="B1" s="254"/>
    </row>
    <row r="2" spans="1:2" ht="409.2" customHeight="1" thickBot="1">
      <c r="A2" s="16" t="s">
        <v>44</v>
      </c>
      <c r="B2" s="17" t="s">
        <v>216</v>
      </c>
    </row>
    <row r="3" spans="1:2" ht="102" customHeight="1" thickBot="1">
      <c r="A3" s="18" t="s">
        <v>45</v>
      </c>
      <c r="B3" s="19" t="s">
        <v>46</v>
      </c>
    </row>
    <row r="4" spans="1:2" ht="26.4" thickBot="1">
      <c r="A4" s="246" t="s">
        <v>47</v>
      </c>
      <c r="B4" s="255"/>
    </row>
    <row r="5" spans="1:2" ht="30" thickBot="1">
      <c r="A5" s="20" t="s">
        <v>48</v>
      </c>
      <c r="B5" s="21" t="s">
        <v>49</v>
      </c>
    </row>
    <row r="6" spans="1:2">
      <c r="A6" s="239" t="s">
        <v>50</v>
      </c>
      <c r="B6" s="257" t="s">
        <v>51</v>
      </c>
    </row>
    <row r="7" spans="1:2">
      <c r="A7" s="256"/>
      <c r="B7" s="258"/>
    </row>
    <row r="8" spans="1:2">
      <c r="A8" s="256"/>
      <c r="B8" s="258"/>
    </row>
    <row r="9" spans="1:2" ht="15" thickBot="1">
      <c r="A9" s="240"/>
      <c r="B9" s="259"/>
    </row>
    <row r="10" spans="1:2">
      <c r="A10" s="239" t="s">
        <v>52</v>
      </c>
      <c r="B10" s="260" t="s">
        <v>53</v>
      </c>
    </row>
    <row r="11" spans="1:2">
      <c r="A11" s="256"/>
      <c r="B11" s="261"/>
    </row>
    <row r="12" spans="1:2">
      <c r="A12" s="256"/>
      <c r="B12" s="261"/>
    </row>
    <row r="13" spans="1:2">
      <c r="A13" s="256"/>
      <c r="B13" s="261"/>
    </row>
    <row r="14" spans="1:2" ht="15" thickBot="1">
      <c r="A14" s="240"/>
      <c r="B14" s="262"/>
    </row>
    <row r="15" spans="1:2" ht="39" customHeight="1">
      <c r="A15" s="239" t="s">
        <v>54</v>
      </c>
      <c r="B15" s="22" t="s">
        <v>55</v>
      </c>
    </row>
    <row r="16" spans="1:2" ht="42.45" customHeight="1" thickBot="1">
      <c r="A16" s="240"/>
      <c r="B16" s="23" t="s">
        <v>56</v>
      </c>
    </row>
    <row r="17" spans="1:2" ht="21.6" thickBot="1">
      <c r="A17" s="241" t="s">
        <v>57</v>
      </c>
      <c r="B17" s="242"/>
    </row>
    <row r="18" spans="1:2">
      <c r="A18" s="243" t="s">
        <v>58</v>
      </c>
      <c r="B18" s="212" t="s">
        <v>59</v>
      </c>
    </row>
    <row r="19" spans="1:2">
      <c r="A19" s="244"/>
      <c r="B19" s="213"/>
    </row>
    <row r="20" spans="1:2">
      <c r="A20" s="244"/>
      <c r="B20" s="213"/>
    </row>
    <row r="21" spans="1:2">
      <c r="A21" s="244"/>
      <c r="B21" s="213"/>
    </row>
    <row r="22" spans="1:2">
      <c r="A22" s="244"/>
      <c r="B22" s="213"/>
    </row>
    <row r="23" spans="1:2" ht="15" thickBot="1">
      <c r="A23" s="245"/>
      <c r="B23" s="214"/>
    </row>
    <row r="24" spans="1:2">
      <c r="A24" s="243" t="s">
        <v>60</v>
      </c>
      <c r="B24" s="212" t="s">
        <v>61</v>
      </c>
    </row>
    <row r="25" spans="1:2">
      <c r="A25" s="244"/>
      <c r="B25" s="213"/>
    </row>
    <row r="26" spans="1:2" ht="15" thickBot="1">
      <c r="A26" s="245"/>
      <c r="B26" s="214"/>
    </row>
    <row r="27" spans="1:2" ht="25.8">
      <c r="A27" s="246" t="s">
        <v>62</v>
      </c>
      <c r="B27" s="247"/>
    </row>
    <row r="28" spans="1:2" ht="25.8">
      <c r="A28" s="235" t="s">
        <v>63</v>
      </c>
      <c r="B28" s="235"/>
    </row>
    <row r="29" spans="1:2" ht="15.6">
      <c r="A29" s="27" t="s">
        <v>64</v>
      </c>
      <c r="B29" s="28" t="s">
        <v>49</v>
      </c>
    </row>
    <row r="30" spans="1:2" ht="21.6" thickBot="1">
      <c r="A30" s="227" t="s">
        <v>65</v>
      </c>
      <c r="B30" s="228"/>
    </row>
    <row r="31" spans="1:2" ht="15" thickBot="1">
      <c r="A31" s="29" t="s">
        <v>66</v>
      </c>
      <c r="B31" s="30" t="s">
        <v>67</v>
      </c>
    </row>
    <row r="32" spans="1:2" ht="15" thickBot="1">
      <c r="A32" s="31" t="s">
        <v>68</v>
      </c>
      <c r="B32" s="32" t="s">
        <v>69</v>
      </c>
    </row>
    <row r="33" spans="1:2">
      <c r="A33" s="248" t="s">
        <v>70</v>
      </c>
      <c r="B33" s="251" t="s">
        <v>71</v>
      </c>
    </row>
    <row r="34" spans="1:2" ht="1.2" customHeight="1">
      <c r="A34" s="249"/>
      <c r="B34" s="252"/>
    </row>
    <row r="35" spans="1:2">
      <c r="A35" s="249"/>
      <c r="B35" s="35" t="s">
        <v>72</v>
      </c>
    </row>
    <row r="36" spans="1:2" ht="15" thickBot="1">
      <c r="A36" s="250"/>
      <c r="B36" s="36" t="s">
        <v>73</v>
      </c>
    </row>
    <row r="37" spans="1:2" ht="15.6">
      <c r="A37" s="37" t="s">
        <v>74</v>
      </c>
      <c r="B37" s="38" t="s">
        <v>75</v>
      </c>
    </row>
    <row r="38" spans="1:2" ht="15.6">
      <c r="A38" s="39" t="s">
        <v>20</v>
      </c>
      <c r="B38" s="40" t="s">
        <v>76</v>
      </c>
    </row>
    <row r="39" spans="1:2" ht="22.2" customHeight="1">
      <c r="A39" s="41" t="s">
        <v>77</v>
      </c>
      <c r="B39" s="40" t="s">
        <v>78</v>
      </c>
    </row>
    <row r="40" spans="1:2" ht="17.55" customHeight="1" thickBot="1">
      <c r="A40" s="42" t="s">
        <v>21</v>
      </c>
      <c r="B40" s="43" t="s">
        <v>79</v>
      </c>
    </row>
    <row r="41" spans="1:2">
      <c r="A41" s="209" t="s">
        <v>80</v>
      </c>
      <c r="B41" s="45" t="s">
        <v>81</v>
      </c>
    </row>
    <row r="42" spans="1:2" ht="15" thickBot="1">
      <c r="A42" s="211"/>
      <c r="B42" s="47" t="s">
        <v>82</v>
      </c>
    </row>
    <row r="43" spans="1:2">
      <c r="A43" s="209" t="s">
        <v>6</v>
      </c>
      <c r="B43" s="45" t="s">
        <v>81</v>
      </c>
    </row>
    <row r="44" spans="1:2" ht="15" thickBot="1">
      <c r="A44" s="210"/>
      <c r="B44" s="34" t="s">
        <v>83</v>
      </c>
    </row>
    <row r="45" spans="1:2">
      <c r="A45" s="209" t="s">
        <v>84</v>
      </c>
      <c r="B45" s="33" t="s">
        <v>83</v>
      </c>
    </row>
    <row r="46" spans="1:2">
      <c r="A46" s="210"/>
      <c r="B46" s="34" t="s">
        <v>85</v>
      </c>
    </row>
    <row r="47" spans="1:2" ht="15" thickBot="1">
      <c r="A47" s="211"/>
      <c r="B47" s="49"/>
    </row>
    <row r="48" spans="1:2" ht="21.6" thickBot="1">
      <c r="A48" s="227" t="s">
        <v>86</v>
      </c>
      <c r="B48" s="228"/>
    </row>
    <row r="49" spans="1:2" ht="15" thickBot="1">
      <c r="A49" s="50" t="s">
        <v>87</v>
      </c>
      <c r="B49" s="51" t="s">
        <v>88</v>
      </c>
    </row>
    <row r="50" spans="1:2" ht="36" customHeight="1" thickBot="1">
      <c r="A50" s="52" t="s">
        <v>89</v>
      </c>
      <c r="B50" s="53" t="s">
        <v>90</v>
      </c>
    </row>
    <row r="51" spans="1:2">
      <c r="A51" s="229" t="s">
        <v>91</v>
      </c>
      <c r="B51" s="231" t="s">
        <v>92</v>
      </c>
    </row>
    <row r="52" spans="1:2" ht="31.8" customHeight="1" thickBot="1">
      <c r="A52" s="230"/>
      <c r="B52" s="232"/>
    </row>
    <row r="53" spans="1:2" ht="25.8">
      <c r="A53" s="233" t="s">
        <v>93</v>
      </c>
      <c r="B53" s="234"/>
    </row>
    <row r="54" spans="1:2" ht="25.8">
      <c r="A54" s="235" t="s">
        <v>94</v>
      </c>
      <c r="B54" s="235"/>
    </row>
    <row r="55" spans="1:2" ht="16.2" thickBot="1">
      <c r="A55" s="54" t="s">
        <v>95</v>
      </c>
      <c r="B55" s="55" t="s">
        <v>49</v>
      </c>
    </row>
    <row r="56" spans="1:2" ht="21.6" thickBot="1">
      <c r="A56" s="227" t="s">
        <v>96</v>
      </c>
      <c r="B56" s="228"/>
    </row>
    <row r="57" spans="1:2">
      <c r="A57" s="236" t="s">
        <v>97</v>
      </c>
      <c r="B57" s="24" t="s">
        <v>98</v>
      </c>
    </row>
    <row r="58" spans="1:2">
      <c r="A58" s="237"/>
      <c r="B58" s="56" t="s">
        <v>99</v>
      </c>
    </row>
    <row r="59" spans="1:2">
      <c r="A59" s="237"/>
      <c r="B59" s="57" t="s">
        <v>100</v>
      </c>
    </row>
    <row r="60" spans="1:2">
      <c r="A60" s="237"/>
      <c r="B60" s="57" t="s">
        <v>101</v>
      </c>
    </row>
    <row r="61" spans="1:2">
      <c r="A61" s="237"/>
      <c r="B61" s="57" t="s">
        <v>102</v>
      </c>
    </row>
    <row r="62" spans="1:2">
      <c r="A62" s="237"/>
      <c r="B62" s="57" t="s">
        <v>103</v>
      </c>
    </row>
    <row r="63" spans="1:2">
      <c r="A63" s="237"/>
      <c r="B63" s="57" t="s">
        <v>104</v>
      </c>
    </row>
    <row r="64" spans="1:2">
      <c r="A64" s="237"/>
      <c r="B64" s="57" t="s">
        <v>105</v>
      </c>
    </row>
    <row r="65" spans="1:2">
      <c r="A65" s="237"/>
      <c r="B65" s="25"/>
    </row>
    <row r="66" spans="1:2">
      <c r="A66" s="237"/>
      <c r="B66" s="56" t="s">
        <v>106</v>
      </c>
    </row>
    <row r="67" spans="1:2">
      <c r="A67" s="237"/>
      <c r="B67" s="57" t="s">
        <v>107</v>
      </c>
    </row>
    <row r="68" spans="1:2" ht="21.6" thickBot="1">
      <c r="A68" s="227" t="s">
        <v>108</v>
      </c>
      <c r="B68" s="228"/>
    </row>
    <row r="69" spans="1:2">
      <c r="A69" s="44" t="s">
        <v>109</v>
      </c>
      <c r="B69" s="58" t="s">
        <v>110</v>
      </c>
    </row>
    <row r="70" spans="1:2">
      <c r="A70" s="48" t="s">
        <v>111</v>
      </c>
      <c r="B70" s="238" t="s">
        <v>112</v>
      </c>
    </row>
    <row r="71" spans="1:2">
      <c r="A71" s="48" t="s">
        <v>113</v>
      </c>
      <c r="B71" s="238"/>
    </row>
    <row r="72" spans="1:2" ht="15" thickBot="1">
      <c r="A72" s="46" t="s">
        <v>114</v>
      </c>
      <c r="B72" s="59"/>
    </row>
    <row r="73" spans="1:2" ht="21.6" thickBot="1">
      <c r="A73" s="225" t="s">
        <v>115</v>
      </c>
      <c r="B73" s="226"/>
    </row>
    <row r="74" spans="1:2">
      <c r="A74" s="215" t="s">
        <v>116</v>
      </c>
      <c r="B74" s="61" t="s">
        <v>117</v>
      </c>
    </row>
    <row r="75" spans="1:2">
      <c r="A75" s="216"/>
      <c r="B75" s="63" t="s">
        <v>106</v>
      </c>
    </row>
    <row r="76" spans="1:2">
      <c r="A76" s="216"/>
      <c r="B76" s="217" t="s">
        <v>118</v>
      </c>
    </row>
    <row r="77" spans="1:2">
      <c r="A77" s="216"/>
      <c r="B77" s="217"/>
    </row>
    <row r="78" spans="1:2">
      <c r="A78" s="216"/>
      <c r="B78" s="217"/>
    </row>
    <row r="79" spans="1:2">
      <c r="A79" s="65" t="s">
        <v>119</v>
      </c>
      <c r="B79" s="66" t="s">
        <v>120</v>
      </c>
    </row>
    <row r="80" spans="1:2">
      <c r="A80" s="67" t="s">
        <v>121</v>
      </c>
      <c r="B80" s="63" t="s">
        <v>106</v>
      </c>
    </row>
    <row r="81" spans="1:2" ht="15" thickBot="1">
      <c r="A81" s="68" t="s">
        <v>122</v>
      </c>
      <c r="B81" s="69" t="s">
        <v>123</v>
      </c>
    </row>
    <row r="82" spans="1:2">
      <c r="A82" s="218" t="s">
        <v>124</v>
      </c>
      <c r="B82" s="220" t="s">
        <v>125</v>
      </c>
    </row>
    <row r="83" spans="1:2" ht="15" thickBot="1">
      <c r="A83" s="219"/>
      <c r="B83" s="221"/>
    </row>
    <row r="84" spans="1:2">
      <c r="A84" s="60" t="s">
        <v>126</v>
      </c>
      <c r="B84" s="70" t="s">
        <v>106</v>
      </c>
    </row>
    <row r="85" spans="1:2">
      <c r="A85" s="62" t="s">
        <v>127</v>
      </c>
      <c r="B85" s="64" t="s">
        <v>128</v>
      </c>
    </row>
    <row r="86" spans="1:2" ht="15" thickBot="1">
      <c r="A86" s="71" t="s">
        <v>129</v>
      </c>
      <c r="B86" s="72"/>
    </row>
    <row r="87" spans="1:2">
      <c r="A87" s="215" t="s">
        <v>130</v>
      </c>
      <c r="B87" s="70" t="s">
        <v>106</v>
      </c>
    </row>
    <row r="88" spans="1:2">
      <c r="A88" s="216"/>
      <c r="B88" s="64" t="s">
        <v>131</v>
      </c>
    </row>
    <row r="89" spans="1:2" ht="15" thickBot="1">
      <c r="A89" s="222"/>
      <c r="B89" s="72"/>
    </row>
    <row r="90" spans="1:2" ht="21.6" thickBot="1">
      <c r="A90" s="223" t="s">
        <v>132</v>
      </c>
      <c r="B90" s="224"/>
    </row>
    <row r="91" spans="1:2" ht="18">
      <c r="A91" s="209" t="s">
        <v>133</v>
      </c>
      <c r="B91" s="73" t="s">
        <v>134</v>
      </c>
    </row>
    <row r="92" spans="1:2">
      <c r="A92" s="210"/>
      <c r="B92" s="56" t="s">
        <v>135</v>
      </c>
    </row>
    <row r="93" spans="1:2" ht="15" thickBot="1">
      <c r="A93" s="211"/>
      <c r="B93" s="74" t="s">
        <v>136</v>
      </c>
    </row>
    <row r="94" spans="1:2">
      <c r="A94" s="209" t="s">
        <v>137</v>
      </c>
      <c r="B94" s="58" t="s">
        <v>135</v>
      </c>
    </row>
    <row r="95" spans="1:2">
      <c r="A95" s="210"/>
      <c r="B95" s="57" t="s">
        <v>138</v>
      </c>
    </row>
    <row r="96" spans="1:2">
      <c r="A96" s="210"/>
      <c r="B96" s="56" t="s">
        <v>106</v>
      </c>
    </row>
    <row r="97" spans="1:2" ht="15" thickBot="1">
      <c r="A97" s="210"/>
      <c r="B97" s="57" t="s">
        <v>139</v>
      </c>
    </row>
    <row r="98" spans="1:2">
      <c r="A98" s="44" t="s">
        <v>140</v>
      </c>
      <c r="B98" s="212" t="s">
        <v>141</v>
      </c>
    </row>
    <row r="99" spans="1:2">
      <c r="A99" s="25" t="s">
        <v>142</v>
      </c>
      <c r="B99" s="213"/>
    </row>
    <row r="100" spans="1:2" ht="28.8">
      <c r="A100" s="25" t="s">
        <v>143</v>
      </c>
      <c r="B100" s="213"/>
    </row>
    <row r="101" spans="1:2">
      <c r="A101" s="25" t="s">
        <v>144</v>
      </c>
      <c r="B101" s="213"/>
    </row>
    <row r="102" spans="1:2" ht="15" thickBot="1">
      <c r="A102" s="26" t="s">
        <v>145</v>
      </c>
      <c r="B102" s="214"/>
    </row>
  </sheetData>
  <mergeCells count="39">
    <mergeCell ref="A1:B1"/>
    <mergeCell ref="A4:B4"/>
    <mergeCell ref="A6:A9"/>
    <mergeCell ref="B6:B9"/>
    <mergeCell ref="A10:A14"/>
    <mergeCell ref="B10:B14"/>
    <mergeCell ref="A41:A42"/>
    <mergeCell ref="A15:A16"/>
    <mergeCell ref="A17:B17"/>
    <mergeCell ref="A18:A23"/>
    <mergeCell ref="B18:B23"/>
    <mergeCell ref="A24:A26"/>
    <mergeCell ref="B24:B26"/>
    <mergeCell ref="A27:B27"/>
    <mergeCell ref="A28:B28"/>
    <mergeCell ref="A30:B30"/>
    <mergeCell ref="A33:A36"/>
    <mergeCell ref="B33:B34"/>
    <mergeCell ref="A73:B73"/>
    <mergeCell ref="A43:A44"/>
    <mergeCell ref="A45:A47"/>
    <mergeCell ref="A48:B48"/>
    <mergeCell ref="A51:A52"/>
    <mergeCell ref="B51:B52"/>
    <mergeCell ref="A53:B53"/>
    <mergeCell ref="A54:B54"/>
    <mergeCell ref="A56:B56"/>
    <mergeCell ref="A57:A67"/>
    <mergeCell ref="A68:B68"/>
    <mergeCell ref="B70:B71"/>
    <mergeCell ref="A91:A93"/>
    <mergeCell ref="A94:A97"/>
    <mergeCell ref="B98:B102"/>
    <mergeCell ref="A74:A78"/>
    <mergeCell ref="B76:B78"/>
    <mergeCell ref="A82:A83"/>
    <mergeCell ref="B82:B83"/>
    <mergeCell ref="A87:A89"/>
    <mergeCell ref="A90:B90"/>
  </mergeCells>
  <hyperlinks>
    <hyperlink ref="B2" r:id="rId1" display="https://www.mathsisfun.com/median.html" xr:uid="{00000000-0004-0000-0100-000000000000}"/>
    <hyperlink ref="A4" location="_ftn1" display="_ftn1" xr:uid="{00000000-0004-0000-0100-000001000000}"/>
  </hyperlinks>
  <pageMargins left="0.7" right="0.7" top="0.75" bottom="0.75" header="0.3" footer="0.3"/>
  <drawing r:id="rId2"/>
  <legacyDrawing r:id="rId3"/>
  <oleObjects>
    <mc:AlternateContent xmlns:mc="http://schemas.openxmlformats.org/markup-compatibility/2006">
      <mc:Choice Requires="x14">
        <oleObject progId="Acrobat Document" dvAspect="DVASPECT_ICON" shapeId="1026" r:id="rId4">
          <objectPr defaultSize="0" autoPict="0" r:id="rId5">
            <anchor moveWithCells="1">
              <from>
                <xdr:col>1</xdr:col>
                <xdr:colOff>5852160</xdr:colOff>
                <xdr:row>2</xdr:row>
                <xdr:rowOff>213360</xdr:rowOff>
              </from>
              <to>
                <xdr:col>1</xdr:col>
                <xdr:colOff>6819900</xdr:colOff>
                <xdr:row>2</xdr:row>
                <xdr:rowOff>1127760</xdr:rowOff>
              </to>
            </anchor>
          </objectPr>
        </oleObject>
      </mc:Choice>
      <mc:Fallback>
        <oleObject progId="Acrobat Document" dvAspect="DVASPECT_ICON" shapeId="1026"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804B4-7436-E745-B6FE-29E9AF0F7132}">
  <sheetPr filterMode="1"/>
  <dimension ref="A1:Q148"/>
  <sheetViews>
    <sheetView tabSelected="1" topLeftCell="A118" zoomScaleNormal="100" workbookViewId="0">
      <selection activeCell="D90" sqref="D90"/>
    </sheetView>
  </sheetViews>
  <sheetFormatPr defaultColWidth="8.77734375" defaultRowHeight="14.4"/>
  <cols>
    <col min="1" max="1" width="47.109375" customWidth="1"/>
    <col min="2" max="2" width="33" customWidth="1"/>
    <col min="3" max="3" width="15.109375" customWidth="1"/>
    <col min="4" max="4" width="16.6640625" customWidth="1"/>
    <col min="5" max="5" width="13.44140625" customWidth="1"/>
    <col min="6" max="6" width="14.33203125" customWidth="1"/>
    <col min="7" max="7" width="12.109375" customWidth="1"/>
    <col min="8" max="8" width="26.109375" customWidth="1"/>
  </cols>
  <sheetData>
    <row r="1" spans="1:16" ht="14.55" customHeight="1">
      <c r="A1" s="265" t="s">
        <v>381</v>
      </c>
      <c r="B1" s="266"/>
      <c r="C1" s="266"/>
      <c r="D1" s="266"/>
      <c r="E1" s="266"/>
      <c r="F1" s="266"/>
      <c r="G1" s="266"/>
      <c r="H1" s="267"/>
    </row>
    <row r="2" spans="1:16" ht="33.450000000000003" customHeight="1" thickBot="1">
      <c r="A2" s="268"/>
      <c r="B2" s="269"/>
      <c r="C2" s="269"/>
      <c r="D2" s="269"/>
      <c r="E2" s="269"/>
      <c r="F2" s="269"/>
      <c r="G2" s="269"/>
      <c r="H2" s="270"/>
    </row>
    <row r="3" spans="1:16" ht="124.8" customHeight="1" thickBot="1">
      <c r="B3" s="150" t="s">
        <v>382</v>
      </c>
      <c r="C3" s="151" t="s">
        <v>8</v>
      </c>
      <c r="D3" s="151" t="s">
        <v>383</v>
      </c>
      <c r="E3" s="151" t="s">
        <v>5</v>
      </c>
      <c r="F3" s="151" t="s">
        <v>6</v>
      </c>
      <c r="G3" s="151" t="s">
        <v>7</v>
      </c>
      <c r="H3" s="151" t="s">
        <v>384</v>
      </c>
    </row>
    <row r="4" spans="1:16">
      <c r="A4" s="152" t="s">
        <v>385</v>
      </c>
      <c r="B4" s="153"/>
      <c r="C4" s="154"/>
      <c r="D4" s="154"/>
      <c r="E4" s="154"/>
      <c r="F4" s="154"/>
      <c r="G4" s="154"/>
      <c r="H4" s="154"/>
      <c r="J4" s="155" t="s">
        <v>386</v>
      </c>
    </row>
    <row r="5" spans="1:16">
      <c r="A5" s="156" t="s">
        <v>387</v>
      </c>
      <c r="B5" s="157"/>
      <c r="C5" s="158"/>
      <c r="D5" s="158"/>
      <c r="E5" s="158"/>
      <c r="F5" s="158"/>
      <c r="G5" s="158"/>
      <c r="H5" s="158"/>
      <c r="J5" t="s">
        <v>388</v>
      </c>
    </row>
    <row r="6" spans="1:16" ht="15" thickBot="1">
      <c r="A6" s="159" t="str">
        <f>'Adult SU Treatment Beds'!H4</f>
        <v>Pacifica</v>
      </c>
      <c r="B6" s="159">
        <f>'Adult SU Treatment Beds'!I4</f>
        <v>21</v>
      </c>
      <c r="C6" s="159">
        <f>'Adult SU Treatment Beds'!J4</f>
        <v>852</v>
      </c>
      <c r="D6" s="159">
        <f>'Adult SU Treatment Beds'!K4</f>
        <v>0.76</v>
      </c>
      <c r="E6" s="159">
        <f>'Adult SU Treatment Beds'!L4</f>
        <v>82</v>
      </c>
      <c r="F6" s="159">
        <f>'Adult SU Treatment Beds'!M4</f>
        <v>1</v>
      </c>
      <c r="G6" s="159">
        <f>'Adult SU Treatment Beds'!N4</f>
        <v>82</v>
      </c>
      <c r="H6" s="159"/>
      <c r="J6" t="s">
        <v>389</v>
      </c>
    </row>
    <row r="7" spans="1:16" ht="15" hidden="1" thickBot="1">
      <c r="A7" s="159" t="e">
        <f>'Adult SU Treatment Beds'!H5</f>
        <v>#VALUE!</v>
      </c>
      <c r="B7" s="159">
        <f>'Adult SU Treatment Beds'!I5</f>
        <v>0</v>
      </c>
      <c r="C7" s="159">
        <f>'Adult SU Treatment Beds'!J5</f>
        <v>0</v>
      </c>
      <c r="D7" s="159">
        <f>'Adult SU Treatment Beds'!K5</f>
        <v>0</v>
      </c>
      <c r="E7" s="159">
        <f>'Adult SU Treatment Beds'!L5</f>
        <v>0</v>
      </c>
      <c r="F7" s="159">
        <f>'Adult SU Treatment Beds'!M5</f>
        <v>0</v>
      </c>
      <c r="G7" s="159">
        <f>'Adult SU Treatment Beds'!N5</f>
        <v>0</v>
      </c>
      <c r="H7" s="160"/>
      <c r="J7" t="s">
        <v>390</v>
      </c>
    </row>
    <row r="8" spans="1:16" ht="15" hidden="1" thickBot="1">
      <c r="A8" s="159" t="e">
        <f>'Adult SU Treatment Beds'!H6</f>
        <v>#VALUE!</v>
      </c>
      <c r="B8" s="159">
        <f>'Adult SU Treatment Beds'!I6</f>
        <v>0</v>
      </c>
      <c r="C8" s="159">
        <f>'Adult SU Treatment Beds'!J6</f>
        <v>0</v>
      </c>
      <c r="D8" s="159">
        <f>'Adult SU Treatment Beds'!K6</f>
        <v>0</v>
      </c>
      <c r="E8" s="159">
        <f>'Adult SU Treatment Beds'!L6</f>
        <v>0</v>
      </c>
      <c r="F8" s="159">
        <f>'Adult SU Treatment Beds'!M6</f>
        <v>0</v>
      </c>
      <c r="G8" s="159">
        <f>'Adult SU Treatment Beds'!N6</f>
        <v>0</v>
      </c>
      <c r="H8" s="160"/>
      <c r="J8" t="s">
        <v>391</v>
      </c>
    </row>
    <row r="9" spans="1:16" ht="15" hidden="1" thickBot="1">
      <c r="A9" s="159" t="e">
        <f>'Adult SU Treatment Beds'!H7</f>
        <v>#VALUE!</v>
      </c>
      <c r="B9" s="159">
        <f>'Adult SU Treatment Beds'!I7</f>
        <v>0</v>
      </c>
      <c r="C9" s="159">
        <f>'Adult SU Treatment Beds'!J7</f>
        <v>0</v>
      </c>
      <c r="D9" s="159">
        <f>'Adult SU Treatment Beds'!K7</f>
        <v>0</v>
      </c>
      <c r="E9" s="159">
        <f>'Adult SU Treatment Beds'!L7</f>
        <v>0</v>
      </c>
      <c r="F9" s="159">
        <f>'Adult SU Treatment Beds'!M7</f>
        <v>0</v>
      </c>
      <c r="G9" s="159">
        <f>'Adult SU Treatment Beds'!N7</f>
        <v>0</v>
      </c>
      <c r="H9" s="161"/>
      <c r="J9" t="s">
        <v>392</v>
      </c>
    </row>
    <row r="10" spans="1:16" ht="15" hidden="1" thickBot="1">
      <c r="A10" s="159" t="e">
        <f>'Adult SU Treatment Beds'!H8</f>
        <v>#VALUE!</v>
      </c>
      <c r="B10" s="159">
        <f>'Adult SU Treatment Beds'!I8</f>
        <v>0</v>
      </c>
      <c r="C10" s="159">
        <f>'Adult SU Treatment Beds'!J8</f>
        <v>0</v>
      </c>
      <c r="D10" s="159">
        <f>'Adult SU Treatment Beds'!K8</f>
        <v>0</v>
      </c>
      <c r="E10" s="159">
        <f>'Adult SU Treatment Beds'!L8</f>
        <v>0</v>
      </c>
      <c r="F10" s="159">
        <f>'Adult SU Treatment Beds'!M8</f>
        <v>0</v>
      </c>
      <c r="G10" s="159">
        <f>'Adult SU Treatment Beds'!N8</f>
        <v>0</v>
      </c>
      <c r="H10" s="160"/>
      <c r="J10" t="s">
        <v>393</v>
      </c>
      <c r="P10">
        <v>1</v>
      </c>
    </row>
    <row r="11" spans="1:16" ht="15" hidden="1" thickBot="1">
      <c r="A11" s="159" t="e">
        <f>'Adult SU Treatment Beds'!H9</f>
        <v>#VALUE!</v>
      </c>
      <c r="B11" s="159">
        <f>'Adult SU Treatment Beds'!I9</f>
        <v>0</v>
      </c>
      <c r="C11" s="159">
        <f>'Adult SU Treatment Beds'!J9</f>
        <v>0</v>
      </c>
      <c r="D11" s="159">
        <f>'Adult SU Treatment Beds'!K9</f>
        <v>0</v>
      </c>
      <c r="E11" s="159">
        <f>'Adult SU Treatment Beds'!L9</f>
        <v>0</v>
      </c>
      <c r="F11" s="159">
        <f>'Adult SU Treatment Beds'!M9</f>
        <v>0</v>
      </c>
      <c r="G11" s="159">
        <f>'Adult SU Treatment Beds'!N9</f>
        <v>0</v>
      </c>
      <c r="H11" s="160"/>
      <c r="J11" t="s">
        <v>394</v>
      </c>
      <c r="P11" s="162" t="e">
        <f>--SUBSTITUTE(P5, "*", "")</f>
        <v>#VALUE!</v>
      </c>
    </row>
    <row r="12" spans="1:16" ht="15" hidden="1" thickBot="1">
      <c r="A12" s="159" t="e">
        <f>'Adult SU Treatment Beds'!H10</f>
        <v>#VALUE!</v>
      </c>
      <c r="B12" s="159">
        <f>'Adult SU Treatment Beds'!I10</f>
        <v>0</v>
      </c>
      <c r="C12" s="159">
        <f>'Adult SU Treatment Beds'!J10</f>
        <v>0</v>
      </c>
      <c r="D12" s="159">
        <f>'Adult SU Treatment Beds'!K10</f>
        <v>0</v>
      </c>
      <c r="E12" s="159">
        <f>'Adult SU Treatment Beds'!L10</f>
        <v>0</v>
      </c>
      <c r="F12" s="159">
        <f>'Adult SU Treatment Beds'!M10</f>
        <v>0</v>
      </c>
      <c r="G12" s="159">
        <f>'Adult SU Treatment Beds'!N10</f>
        <v>0</v>
      </c>
      <c r="H12" s="160"/>
      <c r="J12" t="s">
        <v>395</v>
      </c>
      <c r="P12" t="e">
        <f>SUM(P10:P11)</f>
        <v>#VALUE!</v>
      </c>
    </row>
    <row r="13" spans="1:16" ht="15" hidden="1" thickBot="1">
      <c r="A13" s="159" t="e">
        <f>'Adult SU Treatment Beds'!H11</f>
        <v>#VALUE!</v>
      </c>
      <c r="B13" s="159">
        <f>'Adult SU Treatment Beds'!I11</f>
        <v>0</v>
      </c>
      <c r="C13" s="159">
        <f>'Adult SU Treatment Beds'!J11</f>
        <v>0</v>
      </c>
      <c r="D13" s="159">
        <f>'Adult SU Treatment Beds'!K11</f>
        <v>0</v>
      </c>
      <c r="E13" s="159">
        <f>'Adult SU Treatment Beds'!L11</f>
        <v>0</v>
      </c>
      <c r="F13" s="159">
        <f>'Adult SU Treatment Beds'!M11</f>
        <v>0</v>
      </c>
      <c r="G13" s="159">
        <f>'Adult SU Treatment Beds'!N11</f>
        <v>0</v>
      </c>
      <c r="H13" s="160"/>
    </row>
    <row r="14" spans="1:16" ht="15" hidden="1" thickBot="1">
      <c r="A14" s="159" t="e">
        <f>'Adult SU Treatment Beds'!H12</f>
        <v>#VALUE!</v>
      </c>
      <c r="B14" s="159">
        <f>'Adult SU Treatment Beds'!I12</f>
        <v>0</v>
      </c>
      <c r="C14" s="159">
        <f>'Adult SU Treatment Beds'!J12</f>
        <v>0</v>
      </c>
      <c r="D14" s="159">
        <f>'Adult SU Treatment Beds'!K12</f>
        <v>0</v>
      </c>
      <c r="E14" s="159">
        <f>'Adult SU Treatment Beds'!L12</f>
        <v>0</v>
      </c>
      <c r="F14" s="159">
        <f>'Adult SU Treatment Beds'!M12</f>
        <v>0</v>
      </c>
      <c r="G14" s="159">
        <f>'Adult SU Treatment Beds'!N12</f>
        <v>0</v>
      </c>
      <c r="H14" s="160"/>
    </row>
    <row r="15" spans="1:16" ht="15" hidden="1" thickBot="1">
      <c r="A15" s="159" t="e">
        <f>'Adult SU Treatment Beds'!H13</f>
        <v>#VALUE!</v>
      </c>
      <c r="B15" s="159">
        <f>'Adult SU Treatment Beds'!I13</f>
        <v>0</v>
      </c>
      <c r="C15" s="159">
        <f>'Adult SU Treatment Beds'!J13</f>
        <v>0</v>
      </c>
      <c r="D15" s="159">
        <f>'Adult SU Treatment Beds'!K13</f>
        <v>0</v>
      </c>
      <c r="E15" s="159">
        <f>'Adult SU Treatment Beds'!L13</f>
        <v>0</v>
      </c>
      <c r="F15" s="159">
        <f>'Adult SU Treatment Beds'!M13</f>
        <v>0</v>
      </c>
      <c r="G15" s="159">
        <f>'Adult SU Treatment Beds'!N13</f>
        <v>0</v>
      </c>
      <c r="H15" s="160"/>
    </row>
    <row r="16" spans="1:16" ht="15" hidden="1" thickBot="1">
      <c r="A16" s="159" t="e">
        <f>'Adult SU Treatment Beds'!H14</f>
        <v>#VALUE!</v>
      </c>
      <c r="B16" s="159">
        <f>'Adult SU Treatment Beds'!I14</f>
        <v>0</v>
      </c>
      <c r="C16" s="159">
        <f>'Adult SU Treatment Beds'!J14</f>
        <v>0</v>
      </c>
      <c r="D16" s="159">
        <f>'Adult SU Treatment Beds'!K14</f>
        <v>0</v>
      </c>
      <c r="E16" s="159">
        <f>'Adult SU Treatment Beds'!L14</f>
        <v>0</v>
      </c>
      <c r="F16" s="159">
        <f>'Adult SU Treatment Beds'!M14</f>
        <v>0</v>
      </c>
      <c r="G16" s="159">
        <f>'Adult SU Treatment Beds'!N14</f>
        <v>0</v>
      </c>
      <c r="H16" s="160"/>
    </row>
    <row r="17" spans="1:17" ht="15" hidden="1" thickBot="1">
      <c r="A17" s="159" t="e">
        <f>'Adult SU Treatment Beds'!H15</f>
        <v>#VALUE!</v>
      </c>
      <c r="B17" s="159">
        <f>'Adult SU Treatment Beds'!I15</f>
        <v>0</v>
      </c>
      <c r="C17" s="159">
        <f>'Adult SU Treatment Beds'!J15</f>
        <v>0</v>
      </c>
      <c r="D17" s="159">
        <f>'Adult SU Treatment Beds'!K15</f>
        <v>0</v>
      </c>
      <c r="E17" s="159">
        <f>'Adult SU Treatment Beds'!L15</f>
        <v>0</v>
      </c>
      <c r="F17" s="159">
        <f>'Adult SU Treatment Beds'!M15</f>
        <v>0</v>
      </c>
      <c r="G17" s="159">
        <f>'Adult SU Treatment Beds'!N15</f>
        <v>0</v>
      </c>
      <c r="H17" s="160"/>
      <c r="P17">
        <v>1</v>
      </c>
      <c r="Q17">
        <v>1</v>
      </c>
    </row>
    <row r="18" spans="1:17" ht="15" hidden="1" thickBot="1">
      <c r="A18" s="159" t="e">
        <f>'Adult SU Treatment Beds'!H16</f>
        <v>#VALUE!</v>
      </c>
      <c r="B18" s="159">
        <f>'Adult SU Treatment Beds'!I16</f>
        <v>0</v>
      </c>
      <c r="C18" s="159">
        <f>'Adult SU Treatment Beds'!J16</f>
        <v>0</v>
      </c>
      <c r="D18" s="159">
        <f>'Adult SU Treatment Beds'!K16</f>
        <v>0</v>
      </c>
      <c r="E18" s="159">
        <f>'Adult SU Treatment Beds'!L16</f>
        <v>0</v>
      </c>
      <c r="F18" s="159">
        <f>'Adult SU Treatment Beds'!M16</f>
        <v>0</v>
      </c>
      <c r="G18" s="159">
        <f>'Adult SU Treatment Beds'!N16</f>
        <v>0</v>
      </c>
      <c r="H18" s="160"/>
    </row>
    <row r="19" spans="1:17" ht="15" hidden="1" thickBot="1">
      <c r="A19" s="159" t="e">
        <f>'Adult SU Treatment Beds'!H17</f>
        <v>#VALUE!</v>
      </c>
      <c r="B19" s="159">
        <f>'Adult SU Treatment Beds'!I17</f>
        <v>0</v>
      </c>
      <c r="C19" s="159">
        <f>'Adult SU Treatment Beds'!J17</f>
        <v>0</v>
      </c>
      <c r="D19" s="159">
        <f>'Adult SU Treatment Beds'!K17</f>
        <v>0</v>
      </c>
      <c r="E19" s="159">
        <f>'Adult SU Treatment Beds'!L17</f>
        <v>0</v>
      </c>
      <c r="F19" s="159">
        <f>'Adult SU Treatment Beds'!M17</f>
        <v>0</v>
      </c>
      <c r="G19" s="159">
        <f>'Adult SU Treatment Beds'!N17</f>
        <v>0</v>
      </c>
      <c r="H19" s="160"/>
    </row>
    <row r="20" spans="1:17" ht="15" hidden="1" thickBot="1">
      <c r="A20" s="159" t="e">
        <f>'Adult SU Treatment Beds'!H18</f>
        <v>#VALUE!</v>
      </c>
      <c r="B20" s="159">
        <f>'Adult SU Treatment Beds'!I18</f>
        <v>0</v>
      </c>
      <c r="C20" s="159">
        <f>'Adult SU Treatment Beds'!J18</f>
        <v>0</v>
      </c>
      <c r="D20" s="159">
        <f>'Adult SU Treatment Beds'!K18</f>
        <v>0</v>
      </c>
      <c r="E20" s="159">
        <f>'Adult SU Treatment Beds'!L18</f>
        <v>0</v>
      </c>
      <c r="F20" s="159">
        <f>'Adult SU Treatment Beds'!M18</f>
        <v>0</v>
      </c>
      <c r="G20" s="159">
        <f>'Adult SU Treatment Beds'!N18</f>
        <v>0</v>
      </c>
      <c r="H20" s="160"/>
    </row>
    <row r="21" spans="1:17" ht="15" hidden="1" thickBot="1">
      <c r="A21" s="159" t="e">
        <f>'Adult SU Treatment Beds'!H19</f>
        <v>#VALUE!</v>
      </c>
      <c r="B21" s="159">
        <f>'Adult SU Treatment Beds'!I19</f>
        <v>0</v>
      </c>
      <c r="C21" s="159">
        <f>'Adult SU Treatment Beds'!J19</f>
        <v>0</v>
      </c>
      <c r="D21" s="159">
        <f>'Adult SU Treatment Beds'!K19</f>
        <v>0</v>
      </c>
      <c r="E21" s="159">
        <f>'Adult SU Treatment Beds'!L19</f>
        <v>0</v>
      </c>
      <c r="F21" s="159">
        <f>'Adult SU Treatment Beds'!M19</f>
        <v>0</v>
      </c>
      <c r="G21" s="159">
        <f>'Adult SU Treatment Beds'!N19</f>
        <v>0</v>
      </c>
      <c r="H21" s="160"/>
      <c r="J21" t="s">
        <v>393</v>
      </c>
    </row>
    <row r="22" spans="1:17" ht="15" hidden="1" thickBot="1">
      <c r="A22" s="159" t="e">
        <f>'Adult SU Treatment Beds'!H20</f>
        <v>#VALUE!</v>
      </c>
      <c r="B22" s="159">
        <f>'Adult SU Treatment Beds'!I20</f>
        <v>0</v>
      </c>
      <c r="C22" s="159">
        <f>'Adult SU Treatment Beds'!J20</f>
        <v>0</v>
      </c>
      <c r="D22" s="159">
        <f>'Adult SU Treatment Beds'!K20</f>
        <v>0</v>
      </c>
      <c r="E22" s="159">
        <f>'Adult SU Treatment Beds'!L20</f>
        <v>0</v>
      </c>
      <c r="F22" s="159">
        <f>'Adult SU Treatment Beds'!M20</f>
        <v>0</v>
      </c>
      <c r="G22" s="159">
        <f>'Adult SU Treatment Beds'!N20</f>
        <v>0</v>
      </c>
      <c r="H22" s="160"/>
      <c r="J22" t="s">
        <v>394</v>
      </c>
    </row>
    <row r="23" spans="1:17" ht="15" hidden="1" thickBot="1">
      <c r="A23" s="159" t="e">
        <f>'Adult SU Treatment Beds'!H21</f>
        <v>#VALUE!</v>
      </c>
      <c r="B23" s="159">
        <f>'Adult SU Treatment Beds'!I21</f>
        <v>0</v>
      </c>
      <c r="C23" s="159">
        <f>'Adult SU Treatment Beds'!J21</f>
        <v>0</v>
      </c>
      <c r="D23" s="159">
        <f>'Adult SU Treatment Beds'!K21</f>
        <v>0</v>
      </c>
      <c r="E23" s="159">
        <f>'Adult SU Treatment Beds'!L21</f>
        <v>0</v>
      </c>
      <c r="F23" s="159">
        <f>'Adult SU Treatment Beds'!M21</f>
        <v>0</v>
      </c>
      <c r="G23" s="159">
        <f>'Adult SU Treatment Beds'!N21</f>
        <v>0</v>
      </c>
      <c r="H23" s="160"/>
      <c r="J23" t="s">
        <v>395</v>
      </c>
    </row>
    <row r="24" spans="1:17" ht="15" hidden="1" thickBot="1">
      <c r="A24" s="159" t="e">
        <f>'Adult SU Treatment Beds'!H22</f>
        <v>#VALUE!</v>
      </c>
      <c r="B24" s="159">
        <f>'Adult SU Treatment Beds'!I22</f>
        <v>0</v>
      </c>
      <c r="C24" s="159">
        <f>'Adult SU Treatment Beds'!J22</f>
        <v>0</v>
      </c>
      <c r="D24" s="159">
        <f>'Adult SU Treatment Beds'!K22</f>
        <v>0</v>
      </c>
      <c r="E24" s="159">
        <f>'Adult SU Treatment Beds'!L22</f>
        <v>0</v>
      </c>
      <c r="F24" s="159">
        <f>'Adult SU Treatment Beds'!M22</f>
        <v>0</v>
      </c>
      <c r="G24" s="159">
        <f>'Adult SU Treatment Beds'!N22</f>
        <v>0</v>
      </c>
      <c r="H24" s="160"/>
    </row>
    <row r="25" spans="1:17" ht="15" hidden="1" thickBot="1">
      <c r="A25" s="159" t="e">
        <f>'Adult SU Treatment Beds'!H23</f>
        <v>#VALUE!</v>
      </c>
      <c r="B25" s="159">
        <f>'Adult SU Treatment Beds'!I23</f>
        <v>0</v>
      </c>
      <c r="C25" s="159">
        <f>'Adult SU Treatment Beds'!J23</f>
        <v>0</v>
      </c>
      <c r="D25" s="159">
        <f>'Adult SU Treatment Beds'!K23</f>
        <v>0</v>
      </c>
      <c r="E25" s="159">
        <f>'Adult SU Treatment Beds'!L23</f>
        <v>0</v>
      </c>
      <c r="F25" s="159">
        <f>'Adult SU Treatment Beds'!M23</f>
        <v>0</v>
      </c>
      <c r="G25" s="159">
        <f>'Adult SU Treatment Beds'!N23</f>
        <v>0</v>
      </c>
      <c r="H25" s="160"/>
    </row>
    <row r="26" spans="1:17" ht="15" hidden="1" thickBot="1">
      <c r="A26" s="159" t="e">
        <f>'Adult SU Treatment Beds'!H24</f>
        <v>#VALUE!</v>
      </c>
      <c r="B26" s="159">
        <f>'Adult SU Treatment Beds'!I24</f>
        <v>0</v>
      </c>
      <c r="C26" s="159">
        <f>'Adult SU Treatment Beds'!J24</f>
        <v>0</v>
      </c>
      <c r="D26" s="159">
        <f>'Adult SU Treatment Beds'!K24</f>
        <v>0</v>
      </c>
      <c r="E26" s="159">
        <f>'Adult SU Treatment Beds'!L24</f>
        <v>0</v>
      </c>
      <c r="F26" s="159">
        <f>'Adult SU Treatment Beds'!M24</f>
        <v>0</v>
      </c>
      <c r="G26" s="159">
        <f>'Adult SU Treatment Beds'!N24</f>
        <v>0</v>
      </c>
      <c r="H26" s="160"/>
    </row>
    <row r="27" spans="1:17" ht="15" hidden="1" thickBot="1">
      <c r="A27" s="159" t="e">
        <f>'Adult SU Treatment Beds'!H25</f>
        <v>#VALUE!</v>
      </c>
      <c r="B27" s="159">
        <f>'Adult SU Treatment Beds'!I25</f>
        <v>0</v>
      </c>
      <c r="C27" s="159">
        <f>'Adult SU Treatment Beds'!J25</f>
        <v>0</v>
      </c>
      <c r="D27" s="159">
        <f>'Adult SU Treatment Beds'!K25</f>
        <v>0</v>
      </c>
      <c r="E27" s="159">
        <f>'Adult SU Treatment Beds'!L25</f>
        <v>0</v>
      </c>
      <c r="F27" s="159">
        <f>'Adult SU Treatment Beds'!M25</f>
        <v>0</v>
      </c>
      <c r="G27" s="159">
        <f>'Adult SU Treatment Beds'!N25</f>
        <v>0</v>
      </c>
      <c r="H27" s="160"/>
    </row>
    <row r="28" spans="1:17" ht="15" hidden="1" thickBot="1">
      <c r="A28" s="159" t="e">
        <f>'Adult SU Treatment Beds'!H26</f>
        <v>#VALUE!</v>
      </c>
      <c r="B28" s="159">
        <f>'Adult SU Treatment Beds'!I26</f>
        <v>0</v>
      </c>
      <c r="C28" s="159">
        <f>'Adult SU Treatment Beds'!J26</f>
        <v>0</v>
      </c>
      <c r="D28" s="159">
        <f>'Adult SU Treatment Beds'!K26</f>
        <v>0</v>
      </c>
      <c r="E28" s="159">
        <f>'Adult SU Treatment Beds'!L26</f>
        <v>0</v>
      </c>
      <c r="F28" s="159">
        <f>'Adult SU Treatment Beds'!M26</f>
        <v>0</v>
      </c>
      <c r="G28" s="159">
        <f>'Adult SU Treatment Beds'!N26</f>
        <v>0</v>
      </c>
      <c r="H28" s="160"/>
    </row>
    <row r="29" spans="1:17" ht="15" hidden="1" thickBot="1">
      <c r="A29" s="159" t="e">
        <f>'Adult SU Treatment Beds'!H27</f>
        <v>#VALUE!</v>
      </c>
      <c r="B29" s="159">
        <f>'Adult SU Treatment Beds'!I27</f>
        <v>0</v>
      </c>
      <c r="C29" s="159">
        <f>'Adult SU Treatment Beds'!J27</f>
        <v>0</v>
      </c>
      <c r="D29" s="159">
        <f>'Adult SU Treatment Beds'!K27</f>
        <v>0</v>
      </c>
      <c r="E29" s="159">
        <f>'Adult SU Treatment Beds'!L27</f>
        <v>0</v>
      </c>
      <c r="F29" s="159">
        <f>'Adult SU Treatment Beds'!M27</f>
        <v>0</v>
      </c>
      <c r="G29" s="159">
        <f>'Adult SU Treatment Beds'!N27</f>
        <v>0</v>
      </c>
      <c r="H29" s="160"/>
    </row>
    <row r="30" spans="1:17" ht="15" hidden="1" thickBot="1">
      <c r="A30" s="159" t="e">
        <f>'Adult SU Treatment Beds'!H28</f>
        <v>#VALUE!</v>
      </c>
      <c r="B30" s="159">
        <f>'Adult SU Treatment Beds'!I28</f>
        <v>0</v>
      </c>
      <c r="C30" s="159">
        <f>'Adult SU Treatment Beds'!J28</f>
        <v>0</v>
      </c>
      <c r="D30" s="159">
        <f>'Adult SU Treatment Beds'!K28</f>
        <v>0</v>
      </c>
      <c r="E30" s="159">
        <f>'Adult SU Treatment Beds'!L28</f>
        <v>0</v>
      </c>
      <c r="F30" s="159">
        <f>'Adult SU Treatment Beds'!M28</f>
        <v>0</v>
      </c>
      <c r="G30" s="159">
        <f>'Adult SU Treatment Beds'!N28</f>
        <v>0</v>
      </c>
      <c r="H30" s="160"/>
    </row>
    <row r="31" spans="1:17" ht="15" hidden="1" thickBot="1">
      <c r="A31" s="159" t="e">
        <f>'Adult SU Treatment Beds'!H29</f>
        <v>#VALUE!</v>
      </c>
      <c r="B31" s="159">
        <f>'Adult SU Treatment Beds'!I29</f>
        <v>0</v>
      </c>
      <c r="C31" s="159">
        <f>'Adult SU Treatment Beds'!J29</f>
        <v>0</v>
      </c>
      <c r="D31" s="159">
        <f>'Adult SU Treatment Beds'!K29</f>
        <v>0</v>
      </c>
      <c r="E31" s="159">
        <f>'Adult SU Treatment Beds'!L29</f>
        <v>0</v>
      </c>
      <c r="F31" s="159">
        <f>'Adult SU Treatment Beds'!M29</f>
        <v>0</v>
      </c>
      <c r="G31" s="159">
        <f>'Adult SU Treatment Beds'!N29</f>
        <v>0</v>
      </c>
      <c r="H31" s="160"/>
    </row>
    <row r="32" spans="1:17">
      <c r="A32" s="163" t="s">
        <v>396</v>
      </c>
      <c r="B32" s="164">
        <f>SUM(B6:B31)</f>
        <v>21</v>
      </c>
      <c r="C32" s="164">
        <f>SUM(C6:C31)</f>
        <v>852</v>
      </c>
      <c r="D32" s="165">
        <f>MEDIAN(D6)</f>
        <v>0.76</v>
      </c>
      <c r="E32" s="166" cm="1">
        <f t="array" ref="E32">MEDIAN(IF(E6:E31&lt;&gt;0, E6:E31))</f>
        <v>82</v>
      </c>
      <c r="F32" s="166" cm="1">
        <f t="array" ref="F32">MEDIAN(IF(F6:F31&lt;&gt;0, F6:F31))</f>
        <v>1</v>
      </c>
      <c r="G32" s="166" cm="1">
        <f t="array" ref="G32">MEDIAN(IF(G6:G31&lt;&gt;0, G6:G31))</f>
        <v>82</v>
      </c>
      <c r="H32" s="167"/>
    </row>
    <row r="33" spans="1:8">
      <c r="A33" s="156" t="s">
        <v>397</v>
      </c>
      <c r="B33" s="157"/>
      <c r="C33" s="158"/>
      <c r="D33" s="158"/>
      <c r="E33" s="158"/>
      <c r="F33" s="158"/>
      <c r="G33" s="158"/>
      <c r="H33" s="158"/>
    </row>
    <row r="34" spans="1:8">
      <c r="A34" s="168" t="str">
        <f>'Adult Supportive Recovery'!H4</f>
        <v>Central City Lodge</v>
      </c>
      <c r="B34" s="168">
        <f>'Adult Supportive Recovery'!I4</f>
        <v>32</v>
      </c>
      <c r="C34" s="168">
        <f>'Adult Supportive Recovery'!J4</f>
        <v>1343</v>
      </c>
      <c r="D34" s="168">
        <f>'Adult Supportive Recovery'!K4</f>
        <v>0.82</v>
      </c>
      <c r="E34" s="168">
        <f>'Adult Supportive Recovery'!L4</f>
        <v>25</v>
      </c>
      <c r="F34" s="168">
        <f>'Adult Supportive Recovery'!M4</f>
        <v>1</v>
      </c>
      <c r="G34" s="168">
        <f>'Adult Supportive Recovery'!N4</f>
        <v>25</v>
      </c>
      <c r="H34" s="159"/>
    </row>
    <row r="35" spans="1:8">
      <c r="A35" s="168" t="str">
        <f>'Adult Supportive Recovery'!H5</f>
        <v>New Dawn</v>
      </c>
      <c r="B35" s="168">
        <f>'Adult Supportive Recovery'!I5</f>
        <v>15</v>
      </c>
      <c r="C35" s="168">
        <f>'Adult Supportive Recovery'!J5</f>
        <v>701</v>
      </c>
      <c r="D35" s="168">
        <f>'Adult Supportive Recovery'!K5</f>
        <v>0.77</v>
      </c>
      <c r="E35" s="168">
        <f>'Adult Supportive Recovery'!L5</f>
        <v>9</v>
      </c>
      <c r="F35" s="168">
        <f>'Adult Supportive Recovery'!M5</f>
        <v>1</v>
      </c>
      <c r="G35" s="168">
        <f>'Adult Supportive Recovery'!N5</f>
        <v>9</v>
      </c>
      <c r="H35" s="159"/>
    </row>
    <row r="36" spans="1:8">
      <c r="A36" s="168" t="str">
        <f>'Adult Supportive Recovery'!H6</f>
        <v>Together We Can</v>
      </c>
      <c r="B36" s="168">
        <f>'Adult Supportive Recovery'!I6</f>
        <v>11</v>
      </c>
      <c r="C36" s="168">
        <f>'Adult Supportive Recovery'!J6</f>
        <v>540</v>
      </c>
      <c r="D36" s="168">
        <f>'Adult Supportive Recovery'!K6</f>
        <v>100</v>
      </c>
      <c r="E36" s="168">
        <f>'Adult Supportive Recovery'!L6</f>
        <v>26</v>
      </c>
      <c r="F36" s="168">
        <f>'Adult Supportive Recovery'!M6</f>
        <v>1</v>
      </c>
      <c r="G36" s="168">
        <f>'Adult Supportive Recovery'!N6</f>
        <v>26</v>
      </c>
      <c r="H36" s="159"/>
    </row>
    <row r="37" spans="1:8" ht="15" thickBot="1">
      <c r="A37" s="168" t="str">
        <f>'Adult Supportive Recovery'!H7</f>
        <v>Turning Point</v>
      </c>
      <c r="B37" s="168">
        <f>'Adult Supportive Recovery'!I7</f>
        <v>21</v>
      </c>
      <c r="C37" s="168">
        <f>'Adult Supportive Recovery'!J7</f>
        <v>867</v>
      </c>
      <c r="D37" s="168">
        <f>'Adult Supportive Recovery'!K7</f>
        <v>0.79</v>
      </c>
      <c r="E37" s="168">
        <f>'Adult Supportive Recovery'!L7</f>
        <v>6</v>
      </c>
      <c r="F37" s="168">
        <f>'Adult Supportive Recovery'!M7</f>
        <v>1</v>
      </c>
      <c r="G37" s="168">
        <f>'Adult Supportive Recovery'!N7</f>
        <v>6</v>
      </c>
      <c r="H37" s="159"/>
    </row>
    <row r="38" spans="1:8" ht="15" hidden="1" thickBot="1">
      <c r="A38" s="168" t="e">
        <f>'Adult Supportive Recovery'!H8</f>
        <v>#VALUE!</v>
      </c>
      <c r="B38" s="168">
        <f>'Adult Supportive Recovery'!I8</f>
        <v>0</v>
      </c>
      <c r="C38" s="168">
        <f>'Adult Supportive Recovery'!J8</f>
        <v>0</v>
      </c>
      <c r="D38" s="168">
        <f>'Adult Supportive Recovery'!K8</f>
        <v>0</v>
      </c>
      <c r="E38" s="168">
        <f>'Adult Supportive Recovery'!L8</f>
        <v>0</v>
      </c>
      <c r="F38" s="168">
        <f>'Adult Supportive Recovery'!M8</f>
        <v>0</v>
      </c>
      <c r="G38" s="168">
        <f>'Adult Supportive Recovery'!N8</f>
        <v>0</v>
      </c>
      <c r="H38" s="159"/>
    </row>
    <row r="39" spans="1:8" ht="15" hidden="1" thickBot="1">
      <c r="A39" s="168" t="e">
        <f>'Adult Supportive Recovery'!H9</f>
        <v>#VALUE!</v>
      </c>
      <c r="B39" s="168">
        <f>'Adult Supportive Recovery'!I9</f>
        <v>0</v>
      </c>
      <c r="C39" s="168">
        <f>'Adult Supportive Recovery'!J9</f>
        <v>0</v>
      </c>
      <c r="D39" s="168">
        <f>'Adult Supportive Recovery'!K9</f>
        <v>0</v>
      </c>
      <c r="E39" s="168">
        <f>'Adult Supportive Recovery'!L9</f>
        <v>0</v>
      </c>
      <c r="F39" s="168">
        <f>'Adult Supportive Recovery'!M9</f>
        <v>0</v>
      </c>
      <c r="G39" s="168">
        <f>'Adult Supportive Recovery'!N9</f>
        <v>0</v>
      </c>
      <c r="H39" s="159"/>
    </row>
    <row r="40" spans="1:8" ht="15" hidden="1" thickBot="1">
      <c r="A40" s="168" t="e">
        <f>'Adult Supportive Recovery'!H10</f>
        <v>#VALUE!</v>
      </c>
      <c r="B40" s="168">
        <f>'Adult Supportive Recovery'!I10</f>
        <v>0</v>
      </c>
      <c r="C40" s="168">
        <f>'Adult Supportive Recovery'!J10</f>
        <v>0</v>
      </c>
      <c r="D40" s="168">
        <f>'Adult Supportive Recovery'!K10</f>
        <v>0</v>
      </c>
      <c r="E40" s="168">
        <f>'Adult Supportive Recovery'!L10</f>
        <v>0</v>
      </c>
      <c r="F40" s="168">
        <f>'Adult Supportive Recovery'!M10</f>
        <v>0</v>
      </c>
      <c r="G40" s="168">
        <f>'Adult Supportive Recovery'!N10</f>
        <v>0</v>
      </c>
      <c r="H40" s="159"/>
    </row>
    <row r="41" spans="1:8" ht="15" hidden="1" thickBot="1">
      <c r="A41" s="168" t="e">
        <f>'Adult Supportive Recovery'!H11</f>
        <v>#VALUE!</v>
      </c>
      <c r="B41" s="168">
        <f>'Adult Supportive Recovery'!I11</f>
        <v>0</v>
      </c>
      <c r="C41" s="168">
        <f>'Adult Supportive Recovery'!J11</f>
        <v>0</v>
      </c>
      <c r="D41" s="168">
        <f>'Adult Supportive Recovery'!K11</f>
        <v>0</v>
      </c>
      <c r="E41" s="168">
        <f>'Adult Supportive Recovery'!L11</f>
        <v>0</v>
      </c>
      <c r="F41" s="168">
        <f>'Adult Supportive Recovery'!M11</f>
        <v>0</v>
      </c>
      <c r="G41" s="168">
        <f>'Adult Supportive Recovery'!N11</f>
        <v>0</v>
      </c>
      <c r="H41" s="159"/>
    </row>
    <row r="42" spans="1:8" ht="15" hidden="1" thickBot="1">
      <c r="A42" s="168" t="e">
        <f>'Adult Supportive Recovery'!H12</f>
        <v>#VALUE!</v>
      </c>
      <c r="B42" s="168">
        <f>'Adult Supportive Recovery'!I12</f>
        <v>0</v>
      </c>
      <c r="C42" s="168">
        <f>'Adult Supportive Recovery'!J12</f>
        <v>0</v>
      </c>
      <c r="D42" s="168">
        <f>'Adult Supportive Recovery'!K12</f>
        <v>0</v>
      </c>
      <c r="E42" s="168">
        <f>'Adult Supportive Recovery'!L12</f>
        <v>0</v>
      </c>
      <c r="F42" s="168">
        <f>'Adult Supportive Recovery'!M12</f>
        <v>0</v>
      </c>
      <c r="G42" s="168">
        <f>'Adult Supportive Recovery'!N12</f>
        <v>0</v>
      </c>
      <c r="H42" s="159"/>
    </row>
    <row r="43" spans="1:8" ht="15" hidden="1" thickBot="1">
      <c r="A43" s="168" t="e">
        <f>'Adult Supportive Recovery'!H13</f>
        <v>#VALUE!</v>
      </c>
      <c r="B43" s="168">
        <f>'Adult Supportive Recovery'!I13</f>
        <v>0</v>
      </c>
      <c r="C43" s="168">
        <f>'Adult Supportive Recovery'!J13</f>
        <v>0</v>
      </c>
      <c r="D43" s="168">
        <f>'Adult Supportive Recovery'!K13</f>
        <v>0</v>
      </c>
      <c r="E43" s="168">
        <f>'Adult Supportive Recovery'!L13</f>
        <v>0</v>
      </c>
      <c r="F43" s="168">
        <f>'Adult Supportive Recovery'!M13</f>
        <v>0</v>
      </c>
      <c r="G43" s="168">
        <f>'Adult Supportive Recovery'!N13</f>
        <v>0</v>
      </c>
      <c r="H43" s="159"/>
    </row>
    <row r="44" spans="1:8" ht="15" hidden="1" thickBot="1">
      <c r="A44" s="168" t="e">
        <f>'Adult Supportive Recovery'!H14</f>
        <v>#VALUE!</v>
      </c>
      <c r="B44" s="168">
        <f>'Adult Supportive Recovery'!I14</f>
        <v>0</v>
      </c>
      <c r="C44" s="168">
        <f>'Adult Supportive Recovery'!J14</f>
        <v>0</v>
      </c>
      <c r="D44" s="168">
        <f>'Adult Supportive Recovery'!K14</f>
        <v>0</v>
      </c>
      <c r="E44" s="168">
        <f>'Adult Supportive Recovery'!L14</f>
        <v>0</v>
      </c>
      <c r="F44" s="168">
        <f>'Adult Supportive Recovery'!M14</f>
        <v>0</v>
      </c>
      <c r="G44" s="168">
        <f>'Adult Supportive Recovery'!N14</f>
        <v>0</v>
      </c>
      <c r="H44" s="159"/>
    </row>
    <row r="45" spans="1:8" ht="15" hidden="1" thickBot="1">
      <c r="A45" s="168" t="e">
        <f>'Adult Supportive Recovery'!H15</f>
        <v>#VALUE!</v>
      </c>
      <c r="B45" s="168">
        <f>'Adult Supportive Recovery'!I15</f>
        <v>0</v>
      </c>
      <c r="C45" s="168">
        <f>'Adult Supportive Recovery'!J15</f>
        <v>0</v>
      </c>
      <c r="D45" s="168">
        <f>'Adult Supportive Recovery'!K15</f>
        <v>0</v>
      </c>
      <c r="E45" s="168">
        <f>'Adult Supportive Recovery'!L15</f>
        <v>0</v>
      </c>
      <c r="F45" s="168">
        <f>'Adult Supportive Recovery'!M15</f>
        <v>0</v>
      </c>
      <c r="G45" s="168">
        <f>'Adult Supportive Recovery'!N15</f>
        <v>0</v>
      </c>
      <c r="H45" s="159"/>
    </row>
    <row r="46" spans="1:8" ht="15" hidden="1" thickBot="1">
      <c r="A46" s="168" t="e">
        <f>'Adult Supportive Recovery'!H16</f>
        <v>#VALUE!</v>
      </c>
      <c r="B46" s="168">
        <f>'Adult Supportive Recovery'!I16</f>
        <v>0</v>
      </c>
      <c r="C46" s="168">
        <f>'Adult Supportive Recovery'!J16</f>
        <v>0</v>
      </c>
      <c r="D46" s="168">
        <f>'Adult Supportive Recovery'!K16</f>
        <v>0</v>
      </c>
      <c r="E46" s="168">
        <f>'Adult Supportive Recovery'!L16</f>
        <v>0</v>
      </c>
      <c r="F46" s="168">
        <f>'Adult Supportive Recovery'!M16</f>
        <v>0</v>
      </c>
      <c r="G46" s="168">
        <f>'Adult Supportive Recovery'!N16</f>
        <v>0</v>
      </c>
      <c r="H46" s="159"/>
    </row>
    <row r="47" spans="1:8" ht="15" hidden="1" thickBot="1">
      <c r="A47" s="168" t="e">
        <f>'Adult Supportive Recovery'!H17</f>
        <v>#VALUE!</v>
      </c>
      <c r="B47" s="168">
        <f>'Adult Supportive Recovery'!I17</f>
        <v>0</v>
      </c>
      <c r="C47" s="168">
        <f>'Adult Supportive Recovery'!J17</f>
        <v>0</v>
      </c>
      <c r="D47" s="168">
        <f>'Adult Supportive Recovery'!K17</f>
        <v>0</v>
      </c>
      <c r="E47" s="168">
        <f>'Adult Supportive Recovery'!L17</f>
        <v>0</v>
      </c>
      <c r="F47" s="168">
        <f>'Adult Supportive Recovery'!M17</f>
        <v>0</v>
      </c>
      <c r="G47" s="168">
        <f>'Adult Supportive Recovery'!N17</f>
        <v>0</v>
      </c>
      <c r="H47" s="159"/>
    </row>
    <row r="48" spans="1:8" ht="15" hidden="1" thickBot="1">
      <c r="A48" s="168" t="e">
        <f>'Adult Supportive Recovery'!H18</f>
        <v>#VALUE!</v>
      </c>
      <c r="B48" s="168">
        <f>'Adult Supportive Recovery'!I18</f>
        <v>0</v>
      </c>
      <c r="C48" s="168">
        <f>'Adult Supportive Recovery'!J18</f>
        <v>0</v>
      </c>
      <c r="D48" s="168">
        <f>'Adult Supportive Recovery'!K18</f>
        <v>0</v>
      </c>
      <c r="E48" s="168">
        <f>'Adult Supportive Recovery'!L18</f>
        <v>0</v>
      </c>
      <c r="F48" s="168">
        <f>'Adult Supportive Recovery'!M18</f>
        <v>0</v>
      </c>
      <c r="G48" s="168">
        <f>'Adult Supportive Recovery'!N18</f>
        <v>0</v>
      </c>
      <c r="H48" s="159"/>
    </row>
    <row r="49" spans="1:8" ht="15" hidden="1" thickBot="1">
      <c r="A49" s="168" t="e">
        <f>'Adult Supportive Recovery'!H19</f>
        <v>#VALUE!</v>
      </c>
      <c r="B49" s="168">
        <f>'Adult Supportive Recovery'!I19</f>
        <v>0</v>
      </c>
      <c r="C49" s="168">
        <f>'Adult Supportive Recovery'!J19</f>
        <v>0</v>
      </c>
      <c r="D49" s="168">
        <f>'Adult Supportive Recovery'!K19</f>
        <v>0</v>
      </c>
      <c r="E49" s="168">
        <f>'Adult Supportive Recovery'!L19</f>
        <v>0</v>
      </c>
      <c r="F49" s="168">
        <f>'Adult Supportive Recovery'!M19</f>
        <v>0</v>
      </c>
      <c r="G49" s="168">
        <f>'Adult Supportive Recovery'!N19</f>
        <v>0</v>
      </c>
      <c r="H49" s="159"/>
    </row>
    <row r="50" spans="1:8" ht="15" hidden="1" thickBot="1">
      <c r="A50" s="168" t="e">
        <f>'Adult Supportive Recovery'!H20</f>
        <v>#VALUE!</v>
      </c>
      <c r="B50" s="168">
        <f>'Adult Supportive Recovery'!I20</f>
        <v>0</v>
      </c>
      <c r="C50" s="168">
        <f>'Adult Supportive Recovery'!J20</f>
        <v>0</v>
      </c>
      <c r="D50" s="168">
        <f>'Adult Supportive Recovery'!K20</f>
        <v>0</v>
      </c>
      <c r="E50" s="168">
        <f>'Adult Supportive Recovery'!L20</f>
        <v>0</v>
      </c>
      <c r="F50" s="168">
        <f>'Adult Supportive Recovery'!M20</f>
        <v>0</v>
      </c>
      <c r="G50" s="168">
        <f>'Adult Supportive Recovery'!N20</f>
        <v>0</v>
      </c>
      <c r="H50" s="160"/>
    </row>
    <row r="51" spans="1:8" ht="15" hidden="1" thickBot="1">
      <c r="A51" s="168" t="e">
        <f>'Adult Supportive Recovery'!H21</f>
        <v>#VALUE!</v>
      </c>
      <c r="B51" s="168">
        <f>'Adult Supportive Recovery'!I21</f>
        <v>0</v>
      </c>
      <c r="C51" s="168">
        <f>'Adult Supportive Recovery'!J21</f>
        <v>0</v>
      </c>
      <c r="D51" s="168">
        <f>'Adult Supportive Recovery'!K21</f>
        <v>0</v>
      </c>
      <c r="E51" s="168">
        <f>'Adult Supportive Recovery'!L21</f>
        <v>0</v>
      </c>
      <c r="F51" s="168">
        <f>'Adult Supportive Recovery'!M21</f>
        <v>0</v>
      </c>
      <c r="G51" s="168">
        <f>'Adult Supportive Recovery'!N21</f>
        <v>0</v>
      </c>
      <c r="H51" s="160"/>
    </row>
    <row r="52" spans="1:8" ht="15" hidden="1" thickBot="1">
      <c r="A52" s="168" t="e">
        <f>'Adult Supportive Recovery'!H22</f>
        <v>#VALUE!</v>
      </c>
      <c r="B52" s="168">
        <f>'Adult Supportive Recovery'!I22</f>
        <v>0</v>
      </c>
      <c r="C52" s="168">
        <f>'Adult Supportive Recovery'!J22</f>
        <v>0</v>
      </c>
      <c r="D52" s="168">
        <f>'Adult Supportive Recovery'!K22</f>
        <v>0</v>
      </c>
      <c r="E52" s="168">
        <f>'Adult Supportive Recovery'!L22</f>
        <v>0</v>
      </c>
      <c r="F52" s="168">
        <f>'Adult Supportive Recovery'!M22</f>
        <v>0</v>
      </c>
      <c r="G52" s="168">
        <f>'Adult Supportive Recovery'!N22</f>
        <v>0</v>
      </c>
      <c r="H52" s="160"/>
    </row>
    <row r="53" spans="1:8" ht="15" hidden="1" thickBot="1">
      <c r="A53" s="168" t="e">
        <f>'Adult Supportive Recovery'!H23</f>
        <v>#VALUE!</v>
      </c>
      <c r="B53" s="168">
        <f>'Adult Supportive Recovery'!I23</f>
        <v>0</v>
      </c>
      <c r="C53" s="168">
        <f>'Adult Supportive Recovery'!J23</f>
        <v>0</v>
      </c>
      <c r="D53" s="168">
        <f>'Adult Supportive Recovery'!K23</f>
        <v>0</v>
      </c>
      <c r="E53" s="168">
        <f>'Adult Supportive Recovery'!L23</f>
        <v>0</v>
      </c>
      <c r="F53" s="168">
        <f>'Adult Supportive Recovery'!M23</f>
        <v>0</v>
      </c>
      <c r="G53" s="168">
        <f>'Adult Supportive Recovery'!N23</f>
        <v>0</v>
      </c>
      <c r="H53" s="160"/>
    </row>
    <row r="54" spans="1:8" ht="15" hidden="1" thickBot="1">
      <c r="A54" s="168" t="e">
        <f>'Adult Supportive Recovery'!H24</f>
        <v>#VALUE!</v>
      </c>
      <c r="B54" s="168">
        <f>'Adult Supportive Recovery'!I24</f>
        <v>0</v>
      </c>
      <c r="C54" s="168">
        <f>'Adult Supportive Recovery'!J24</f>
        <v>0</v>
      </c>
      <c r="D54" s="168">
        <f>'Adult Supportive Recovery'!K24</f>
        <v>0</v>
      </c>
      <c r="E54" s="168">
        <f>'Adult Supportive Recovery'!L24</f>
        <v>0</v>
      </c>
      <c r="F54" s="168">
        <f>'Adult Supportive Recovery'!M24</f>
        <v>0</v>
      </c>
      <c r="G54" s="168">
        <f>'Adult Supportive Recovery'!N24</f>
        <v>0</v>
      </c>
      <c r="H54" s="160"/>
    </row>
    <row r="55" spans="1:8" ht="15" hidden="1" thickBot="1">
      <c r="A55" s="168" t="e">
        <f>'Adult Supportive Recovery'!H25</f>
        <v>#VALUE!</v>
      </c>
      <c r="B55" s="168">
        <f>'Adult Supportive Recovery'!I25</f>
        <v>0</v>
      </c>
      <c r="C55" s="168">
        <f>'Adult Supportive Recovery'!J25</f>
        <v>0</v>
      </c>
      <c r="D55" s="168">
        <f>'Adult Supportive Recovery'!K25</f>
        <v>0</v>
      </c>
      <c r="E55" s="168">
        <f>'Adult Supportive Recovery'!L25</f>
        <v>0</v>
      </c>
      <c r="F55" s="168">
        <f>'Adult Supportive Recovery'!M25</f>
        <v>0</v>
      </c>
      <c r="G55" s="168">
        <f>'Adult Supportive Recovery'!N25</f>
        <v>0</v>
      </c>
      <c r="H55" s="160"/>
    </row>
    <row r="56" spans="1:8" ht="15" hidden="1" thickBot="1">
      <c r="A56" s="168" t="e">
        <f>'Adult Supportive Recovery'!H26</f>
        <v>#VALUE!</v>
      </c>
      <c r="B56" s="168">
        <f>'Adult Supportive Recovery'!I26</f>
        <v>0</v>
      </c>
      <c r="C56" s="168">
        <f>'Adult Supportive Recovery'!J26</f>
        <v>0</v>
      </c>
      <c r="D56" s="168">
        <f>'Adult Supportive Recovery'!K26</f>
        <v>0</v>
      </c>
      <c r="E56" s="168">
        <f>'Adult Supportive Recovery'!L26</f>
        <v>0</v>
      </c>
      <c r="F56" s="168">
        <f>'Adult Supportive Recovery'!M26</f>
        <v>0</v>
      </c>
      <c r="G56" s="168">
        <f>'Adult Supportive Recovery'!N26</f>
        <v>0</v>
      </c>
      <c r="H56" s="161"/>
    </row>
    <row r="57" spans="1:8" ht="15" hidden="1" thickBot="1">
      <c r="A57" s="168" t="e">
        <f>'Adult Supportive Recovery'!H27</f>
        <v>#VALUE!</v>
      </c>
      <c r="B57" s="168">
        <f>'Adult Supportive Recovery'!I27</f>
        <v>0</v>
      </c>
      <c r="C57" s="168">
        <f>'Adult Supportive Recovery'!J27</f>
        <v>0</v>
      </c>
      <c r="D57" s="168">
        <f>'Adult Supportive Recovery'!K27</f>
        <v>0</v>
      </c>
      <c r="E57" s="168">
        <f>'Adult Supportive Recovery'!L27</f>
        <v>0</v>
      </c>
      <c r="F57" s="168">
        <f>'Adult Supportive Recovery'!M27</f>
        <v>0</v>
      </c>
      <c r="G57" s="168">
        <f>'Adult Supportive Recovery'!N27</f>
        <v>0</v>
      </c>
      <c r="H57" s="160"/>
    </row>
    <row r="58" spans="1:8" ht="15" hidden="1" thickBot="1">
      <c r="A58" s="168" t="e">
        <f>'Adult Supportive Recovery'!H28</f>
        <v>#VALUE!</v>
      </c>
      <c r="B58" s="168">
        <f>'Adult Supportive Recovery'!I28</f>
        <v>0</v>
      </c>
      <c r="C58" s="168">
        <f>'Adult Supportive Recovery'!J28</f>
        <v>0</v>
      </c>
      <c r="D58" s="168">
        <f>'Adult Supportive Recovery'!K28</f>
        <v>0</v>
      </c>
      <c r="E58" s="168">
        <f>'Adult Supportive Recovery'!L28</f>
        <v>0</v>
      </c>
      <c r="F58" s="168">
        <f>'Adult Supportive Recovery'!M28</f>
        <v>0</v>
      </c>
      <c r="G58" s="168">
        <f>'Adult Supportive Recovery'!N28</f>
        <v>0</v>
      </c>
      <c r="H58" s="160"/>
    </row>
    <row r="59" spans="1:8" ht="15" hidden="1" thickBot="1">
      <c r="A59" s="168" t="e">
        <f>'Adult Supportive Recovery'!H29</f>
        <v>#VALUE!</v>
      </c>
      <c r="B59" s="168">
        <f>'Adult Supportive Recovery'!I29</f>
        <v>0</v>
      </c>
      <c r="C59" s="168">
        <f>'Adult Supportive Recovery'!J29</f>
        <v>0</v>
      </c>
      <c r="D59" s="168">
        <f>'Adult Supportive Recovery'!K29</f>
        <v>0</v>
      </c>
      <c r="E59" s="168">
        <f>'Adult Supportive Recovery'!L29</f>
        <v>0</v>
      </c>
      <c r="F59" s="168">
        <f>'Adult Supportive Recovery'!M29</f>
        <v>0</v>
      </c>
      <c r="G59" s="168">
        <f>'Adult Supportive Recovery'!N29</f>
        <v>0</v>
      </c>
      <c r="H59" s="160"/>
    </row>
    <row r="60" spans="1:8">
      <c r="A60" s="163" t="s">
        <v>396</v>
      </c>
      <c r="B60" s="164">
        <f>SUM(B34:B59)</f>
        <v>79</v>
      </c>
      <c r="C60" s="164">
        <f>SUM(C34:C59)</f>
        <v>3451</v>
      </c>
      <c r="D60" s="165" cm="1">
        <f t="array" ref="D60">MEDIAN(IF(D34:D59&lt;&gt;0, D34:D59))</f>
        <v>0.80499999999999994</v>
      </c>
      <c r="E60" s="166" cm="1">
        <f t="array" ref="E60">MEDIAN(IF(E34:E59&lt;&gt;0, E34:E59))</f>
        <v>17</v>
      </c>
      <c r="F60" s="166" cm="1">
        <f t="array" ref="F60">MEDIAN(IF(F34:F59&lt;&gt;0, F34:F59))</f>
        <v>1</v>
      </c>
      <c r="G60" s="166" cm="1">
        <f t="array" ref="G60">MEDIAN(IF(G34:G59&lt;&gt;0, G34:G59))</f>
        <v>17</v>
      </c>
      <c r="H60" s="167"/>
    </row>
    <row r="61" spans="1:8">
      <c r="A61" s="156" t="s">
        <v>398</v>
      </c>
      <c r="B61" s="157"/>
      <c r="C61" s="158"/>
      <c r="D61" s="158"/>
      <c r="E61" s="158"/>
      <c r="F61" s="158"/>
      <c r="G61" s="158"/>
      <c r="H61" s="158"/>
    </row>
    <row r="62" spans="1:8">
      <c r="A62" s="168" t="str">
        <f>'Adult Withdrawal Management Bed'!H4</f>
        <v>Vancouver Detox</v>
      </c>
      <c r="B62" s="168">
        <f>'Adult Withdrawal Management Bed'!I4</f>
        <v>329</v>
      </c>
      <c r="C62" s="168">
        <f>'Adult Withdrawal Management Bed'!J4</f>
        <v>1870</v>
      </c>
      <c r="D62" s="168">
        <f>'Adult Withdrawal Management Bed'!K4</f>
        <v>0.85</v>
      </c>
      <c r="E62" s="168">
        <f>'Adult Withdrawal Management Bed'!L4</f>
        <v>1</v>
      </c>
      <c r="F62" s="168">
        <f>'Adult Withdrawal Management Bed'!M4</f>
        <v>7</v>
      </c>
      <c r="G62" s="168">
        <f>'Adult Withdrawal Management Bed'!N4</f>
        <v>6</v>
      </c>
      <c r="H62" s="159"/>
    </row>
    <row r="63" spans="1:8">
      <c r="A63" s="168" t="str">
        <f>'Adult Withdrawal Management Bed'!H5</f>
        <v>Harbour Light</v>
      </c>
      <c r="B63" s="168">
        <f>'Adult Withdrawal Management Bed'!I5</f>
        <v>153</v>
      </c>
      <c r="C63" s="168">
        <f>'Adult Withdrawal Management Bed'!J5</f>
        <v>1215</v>
      </c>
      <c r="D63" s="168">
        <f>'Adult Withdrawal Management Bed'!K5</f>
        <v>0.74</v>
      </c>
      <c r="E63" s="168">
        <f>'Adult Withdrawal Management Bed'!L5</f>
        <v>9.5</v>
      </c>
      <c r="F63" s="168">
        <f>'Adult Withdrawal Management Bed'!M5</f>
        <v>1</v>
      </c>
      <c r="G63" s="168">
        <f>'Adult Withdrawal Management Bed'!N5</f>
        <v>10</v>
      </c>
      <c r="H63" s="159"/>
    </row>
    <row r="64" spans="1:8">
      <c r="A64" s="168" t="str">
        <f>'Adult Withdrawal Management Bed'!H6</f>
        <v>Onsite 2</v>
      </c>
      <c r="B64" s="168">
        <f>'Adult Withdrawal Management Bed'!I6</f>
        <v>66</v>
      </c>
      <c r="C64" s="168">
        <f>'Adult Withdrawal Management Bed'!J6</f>
        <v>756</v>
      </c>
      <c r="D64" s="168">
        <f>'Adult Withdrawal Management Bed'!K6</f>
        <v>0.7</v>
      </c>
      <c r="E64" s="168">
        <f>'Adult Withdrawal Management Bed'!L6</f>
        <v>7</v>
      </c>
      <c r="F64" s="168">
        <f>'Adult Withdrawal Management Bed'!M6</f>
        <v>1</v>
      </c>
      <c r="G64" s="168">
        <f>'Adult Withdrawal Management Bed'!N6</f>
        <v>6</v>
      </c>
      <c r="H64" s="159"/>
    </row>
    <row r="65" spans="1:8" ht="15" thickBot="1">
      <c r="A65" s="168" t="str">
        <f>'Adult Withdrawal Management Bed'!H7</f>
        <v>Powell River: New 24/7 WM facility with 8 beds</v>
      </c>
      <c r="B65" s="168">
        <f>'Adult Withdrawal Management Bed'!I7</f>
        <v>0</v>
      </c>
      <c r="C65" s="168">
        <f>'Adult Withdrawal Management Bed'!J7</f>
        <v>0</v>
      </c>
      <c r="D65" s="168">
        <f>'Adult Withdrawal Management Bed'!K7</f>
        <v>0</v>
      </c>
      <c r="E65" s="168">
        <f>'Adult Withdrawal Management Bed'!L7</f>
        <v>0</v>
      </c>
      <c r="F65" s="168">
        <f>'Adult Withdrawal Management Bed'!M7</f>
        <v>0</v>
      </c>
      <c r="G65" s="168">
        <f>'Adult Withdrawal Management Bed'!N7</f>
        <v>0</v>
      </c>
      <c r="H65" s="159"/>
    </row>
    <row r="66" spans="1:8" ht="15" hidden="1" thickBot="1">
      <c r="A66" s="168" t="e">
        <f>'Adult Withdrawal Management Bed'!H8</f>
        <v>#VALUE!</v>
      </c>
      <c r="B66" s="168">
        <f>'Adult Withdrawal Management Bed'!I8</f>
        <v>0</v>
      </c>
      <c r="C66" s="168">
        <f>'Adult Withdrawal Management Bed'!J8</f>
        <v>0</v>
      </c>
      <c r="D66" s="168">
        <f>'Adult Withdrawal Management Bed'!K8</f>
        <v>0</v>
      </c>
      <c r="E66" s="168">
        <f>'Adult Withdrawal Management Bed'!L8</f>
        <v>0</v>
      </c>
      <c r="F66" s="168">
        <f>'Adult Withdrawal Management Bed'!M8</f>
        <v>0</v>
      </c>
      <c r="G66" s="168">
        <f>'Adult Withdrawal Management Bed'!N8</f>
        <v>0</v>
      </c>
      <c r="H66" s="159"/>
    </row>
    <row r="67" spans="1:8" ht="15" hidden="1" thickBot="1">
      <c r="A67" s="168" t="e">
        <f>'Adult Withdrawal Management Bed'!H9</f>
        <v>#VALUE!</v>
      </c>
      <c r="B67" s="168">
        <f>'Adult Withdrawal Management Bed'!I9</f>
        <v>0</v>
      </c>
      <c r="C67" s="168">
        <f>'Adult Withdrawal Management Bed'!J9</f>
        <v>0</v>
      </c>
      <c r="D67" s="168">
        <f>'Adult Withdrawal Management Bed'!K9</f>
        <v>0</v>
      </c>
      <c r="E67" s="168">
        <f>'Adult Withdrawal Management Bed'!L9</f>
        <v>0</v>
      </c>
      <c r="F67" s="168">
        <f>'Adult Withdrawal Management Bed'!M9</f>
        <v>0</v>
      </c>
      <c r="G67" s="168">
        <f>'Adult Withdrawal Management Bed'!N9</f>
        <v>0</v>
      </c>
      <c r="H67" s="169"/>
    </row>
    <row r="68" spans="1:8" ht="15" hidden="1" thickBot="1">
      <c r="A68" s="168" t="e">
        <f>'Adult Withdrawal Management Bed'!H10</f>
        <v>#VALUE!</v>
      </c>
      <c r="B68" s="168">
        <f>'Adult Withdrawal Management Bed'!I10</f>
        <v>0</v>
      </c>
      <c r="C68" s="168">
        <f>'Adult Withdrawal Management Bed'!J10</f>
        <v>0</v>
      </c>
      <c r="D68" s="168">
        <f>'Adult Withdrawal Management Bed'!K10</f>
        <v>0</v>
      </c>
      <c r="E68" s="168">
        <f>'Adult Withdrawal Management Bed'!L10</f>
        <v>0</v>
      </c>
      <c r="F68" s="168">
        <f>'Adult Withdrawal Management Bed'!M10</f>
        <v>0</v>
      </c>
      <c r="G68" s="168">
        <f>'Adult Withdrawal Management Bed'!N10</f>
        <v>0</v>
      </c>
      <c r="H68" s="159"/>
    </row>
    <row r="69" spans="1:8" ht="15" hidden="1" thickBot="1">
      <c r="A69" s="168" t="e">
        <f>'Adult Withdrawal Management Bed'!H11</f>
        <v>#VALUE!</v>
      </c>
      <c r="B69" s="168">
        <f>'Adult Withdrawal Management Bed'!I11</f>
        <v>0</v>
      </c>
      <c r="C69" s="168">
        <f>'Adult Withdrawal Management Bed'!J11</f>
        <v>0</v>
      </c>
      <c r="D69" s="168">
        <f>'Adult Withdrawal Management Bed'!K11</f>
        <v>0</v>
      </c>
      <c r="E69" s="168">
        <f>'Adult Withdrawal Management Bed'!L11</f>
        <v>0</v>
      </c>
      <c r="F69" s="168">
        <f>'Adult Withdrawal Management Bed'!M11</f>
        <v>0</v>
      </c>
      <c r="G69" s="168">
        <f>'Adult Withdrawal Management Bed'!N11</f>
        <v>0</v>
      </c>
      <c r="H69" s="159"/>
    </row>
    <row r="70" spans="1:8" ht="15" hidden="1" thickBot="1">
      <c r="A70" s="168" t="e">
        <f>'Adult Withdrawal Management Bed'!H12</f>
        <v>#VALUE!</v>
      </c>
      <c r="B70" s="168">
        <f>'Adult Withdrawal Management Bed'!I12</f>
        <v>0</v>
      </c>
      <c r="C70" s="168">
        <f>'Adult Withdrawal Management Bed'!J12</f>
        <v>0</v>
      </c>
      <c r="D70" s="168">
        <f>'Adult Withdrawal Management Bed'!K12</f>
        <v>0</v>
      </c>
      <c r="E70" s="168">
        <f>'Adult Withdrawal Management Bed'!L12</f>
        <v>0</v>
      </c>
      <c r="F70" s="168">
        <f>'Adult Withdrawal Management Bed'!M12</f>
        <v>0</v>
      </c>
      <c r="G70" s="168">
        <f>'Adult Withdrawal Management Bed'!N12</f>
        <v>0</v>
      </c>
      <c r="H70" s="159"/>
    </row>
    <row r="71" spans="1:8" ht="15" hidden="1" thickBot="1">
      <c r="A71" s="168" t="e">
        <f>'Adult Withdrawal Management Bed'!H13</f>
        <v>#VALUE!</v>
      </c>
      <c r="B71" s="168">
        <f>'Adult Withdrawal Management Bed'!I13</f>
        <v>0</v>
      </c>
      <c r="C71" s="168">
        <f>'Adult Withdrawal Management Bed'!J13</f>
        <v>0</v>
      </c>
      <c r="D71" s="168">
        <f>'Adult Withdrawal Management Bed'!K13</f>
        <v>0</v>
      </c>
      <c r="E71" s="168">
        <f>'Adult Withdrawal Management Bed'!L13</f>
        <v>0</v>
      </c>
      <c r="F71" s="168">
        <f>'Adult Withdrawal Management Bed'!M13</f>
        <v>0</v>
      </c>
      <c r="G71" s="168">
        <f>'Adult Withdrawal Management Bed'!N13</f>
        <v>0</v>
      </c>
      <c r="H71" s="159"/>
    </row>
    <row r="72" spans="1:8" ht="15" hidden="1" thickBot="1">
      <c r="A72" s="168" t="e">
        <f>'Adult Withdrawal Management Bed'!H14</f>
        <v>#VALUE!</v>
      </c>
      <c r="B72" s="168">
        <f>'Adult Withdrawal Management Bed'!I14</f>
        <v>0</v>
      </c>
      <c r="C72" s="168">
        <f>'Adult Withdrawal Management Bed'!J14</f>
        <v>0</v>
      </c>
      <c r="D72" s="168">
        <f>'Adult Withdrawal Management Bed'!K14</f>
        <v>0</v>
      </c>
      <c r="E72" s="168">
        <f>'Adult Withdrawal Management Bed'!L14</f>
        <v>0</v>
      </c>
      <c r="F72" s="168">
        <f>'Adult Withdrawal Management Bed'!M14</f>
        <v>0</v>
      </c>
      <c r="G72" s="168">
        <f>'Adult Withdrawal Management Bed'!N14</f>
        <v>0</v>
      </c>
      <c r="H72" s="159"/>
    </row>
    <row r="73" spans="1:8" ht="15" hidden="1" thickBot="1">
      <c r="A73" s="168" t="e">
        <f>'Adult Withdrawal Management Bed'!H15</f>
        <v>#VALUE!</v>
      </c>
      <c r="B73" s="168">
        <f>'Adult Withdrawal Management Bed'!I15</f>
        <v>0</v>
      </c>
      <c r="C73" s="168">
        <f>'Adult Withdrawal Management Bed'!J15</f>
        <v>0</v>
      </c>
      <c r="D73" s="168">
        <f>'Adult Withdrawal Management Bed'!K15</f>
        <v>0</v>
      </c>
      <c r="E73" s="168">
        <f>'Adult Withdrawal Management Bed'!L15</f>
        <v>0</v>
      </c>
      <c r="F73" s="168">
        <f>'Adult Withdrawal Management Bed'!M15</f>
        <v>0</v>
      </c>
      <c r="G73" s="168">
        <f>'Adult Withdrawal Management Bed'!N15</f>
        <v>0</v>
      </c>
      <c r="H73" s="159"/>
    </row>
    <row r="74" spans="1:8" ht="15" hidden="1" thickBot="1">
      <c r="A74" s="168" t="e">
        <f>'Adult Withdrawal Management Bed'!H16</f>
        <v>#VALUE!</v>
      </c>
      <c r="B74" s="168">
        <f>'Adult Withdrawal Management Bed'!I16</f>
        <v>0</v>
      </c>
      <c r="C74" s="168">
        <f>'Adult Withdrawal Management Bed'!J16</f>
        <v>0</v>
      </c>
      <c r="D74" s="168">
        <f>'Adult Withdrawal Management Bed'!K16</f>
        <v>0</v>
      </c>
      <c r="E74" s="168">
        <f>'Adult Withdrawal Management Bed'!L16</f>
        <v>0</v>
      </c>
      <c r="F74" s="168">
        <f>'Adult Withdrawal Management Bed'!M16</f>
        <v>0</v>
      </c>
      <c r="G74" s="168">
        <f>'Adult Withdrawal Management Bed'!N16</f>
        <v>0</v>
      </c>
      <c r="H74" s="159"/>
    </row>
    <row r="75" spans="1:8" ht="15" hidden="1" thickBot="1">
      <c r="A75" s="168" t="e">
        <f>'Adult Withdrawal Management Bed'!H17</f>
        <v>#VALUE!</v>
      </c>
      <c r="B75" s="168">
        <f>'Adult Withdrawal Management Bed'!I17</f>
        <v>0</v>
      </c>
      <c r="C75" s="168">
        <f>'Adult Withdrawal Management Bed'!J17</f>
        <v>0</v>
      </c>
      <c r="D75" s="168">
        <f>'Adult Withdrawal Management Bed'!K17</f>
        <v>0</v>
      </c>
      <c r="E75" s="168">
        <f>'Adult Withdrawal Management Bed'!L17</f>
        <v>0</v>
      </c>
      <c r="F75" s="168">
        <f>'Adult Withdrawal Management Bed'!M17</f>
        <v>0</v>
      </c>
      <c r="G75" s="168">
        <f>'Adult Withdrawal Management Bed'!N17</f>
        <v>0</v>
      </c>
      <c r="H75" s="159"/>
    </row>
    <row r="76" spans="1:8" ht="15" hidden="1" thickBot="1">
      <c r="A76" s="168" t="e">
        <f>'Adult Withdrawal Management Bed'!H18</f>
        <v>#VALUE!</v>
      </c>
      <c r="B76" s="168">
        <f>'Adult Withdrawal Management Bed'!I18</f>
        <v>0</v>
      </c>
      <c r="C76" s="168">
        <f>'Adult Withdrawal Management Bed'!J18</f>
        <v>0</v>
      </c>
      <c r="D76" s="168">
        <f>'Adult Withdrawal Management Bed'!K18</f>
        <v>0</v>
      </c>
      <c r="E76" s="168">
        <f>'Adult Withdrawal Management Bed'!L18</f>
        <v>0</v>
      </c>
      <c r="F76" s="168">
        <f>'Adult Withdrawal Management Bed'!M18</f>
        <v>0</v>
      </c>
      <c r="G76" s="168">
        <f>'Adult Withdrawal Management Bed'!N18</f>
        <v>0</v>
      </c>
      <c r="H76" s="159"/>
    </row>
    <row r="77" spans="1:8" ht="15" hidden="1" thickBot="1">
      <c r="A77" s="168" t="e">
        <f>'Adult Withdrawal Management Bed'!H19</f>
        <v>#VALUE!</v>
      </c>
      <c r="B77" s="168">
        <f>'Adult Withdrawal Management Bed'!I19</f>
        <v>0</v>
      </c>
      <c r="C77" s="168">
        <f>'Adult Withdrawal Management Bed'!J19</f>
        <v>0</v>
      </c>
      <c r="D77" s="168">
        <f>'Adult Withdrawal Management Bed'!K19</f>
        <v>0</v>
      </c>
      <c r="E77" s="168">
        <f>'Adult Withdrawal Management Bed'!L19</f>
        <v>0</v>
      </c>
      <c r="F77" s="168">
        <f>'Adult Withdrawal Management Bed'!M19</f>
        <v>0</v>
      </c>
      <c r="G77" s="168">
        <f>'Adult Withdrawal Management Bed'!N19</f>
        <v>0</v>
      </c>
      <c r="H77" s="159"/>
    </row>
    <row r="78" spans="1:8" ht="15" hidden="1" thickBot="1">
      <c r="A78" s="168" t="e">
        <f>'Adult Withdrawal Management Bed'!H20</f>
        <v>#VALUE!</v>
      </c>
      <c r="B78" s="168">
        <f>'Adult Withdrawal Management Bed'!I20</f>
        <v>0</v>
      </c>
      <c r="C78" s="168">
        <f>'Adult Withdrawal Management Bed'!J20</f>
        <v>0</v>
      </c>
      <c r="D78" s="168">
        <f>'Adult Withdrawal Management Bed'!K20</f>
        <v>0</v>
      </c>
      <c r="E78" s="168">
        <f>'Adult Withdrawal Management Bed'!L20</f>
        <v>0</v>
      </c>
      <c r="F78" s="168">
        <f>'Adult Withdrawal Management Bed'!M20</f>
        <v>0</v>
      </c>
      <c r="G78" s="168">
        <f>'Adult Withdrawal Management Bed'!N20</f>
        <v>0</v>
      </c>
      <c r="H78" s="159"/>
    </row>
    <row r="79" spans="1:8" ht="15" hidden="1" thickBot="1">
      <c r="A79" s="168" t="e">
        <f>'Adult Withdrawal Management Bed'!H21</f>
        <v>#VALUE!</v>
      </c>
      <c r="B79" s="168">
        <f>'Adult Withdrawal Management Bed'!I21</f>
        <v>0</v>
      </c>
      <c r="C79" s="168">
        <f>'Adult Withdrawal Management Bed'!J21</f>
        <v>0</v>
      </c>
      <c r="D79" s="168">
        <f>'Adult Withdrawal Management Bed'!K21</f>
        <v>0</v>
      </c>
      <c r="E79" s="168">
        <f>'Adult Withdrawal Management Bed'!L21</f>
        <v>0</v>
      </c>
      <c r="F79" s="168">
        <f>'Adult Withdrawal Management Bed'!M21</f>
        <v>0</v>
      </c>
      <c r="G79" s="168">
        <f>'Adult Withdrawal Management Bed'!N21</f>
        <v>0</v>
      </c>
      <c r="H79" s="159"/>
    </row>
    <row r="80" spans="1:8" ht="15" hidden="1" thickBot="1">
      <c r="A80" s="168" t="e">
        <f>'Adult Withdrawal Management Bed'!H22</f>
        <v>#VALUE!</v>
      </c>
      <c r="B80" s="168">
        <f>'Adult Withdrawal Management Bed'!I22</f>
        <v>0</v>
      </c>
      <c r="C80" s="168">
        <f>'Adult Withdrawal Management Bed'!J22</f>
        <v>0</v>
      </c>
      <c r="D80" s="168">
        <f>'Adult Withdrawal Management Bed'!K22</f>
        <v>0</v>
      </c>
      <c r="E80" s="168">
        <f>'Adult Withdrawal Management Bed'!L22</f>
        <v>0</v>
      </c>
      <c r="F80" s="168">
        <f>'Adult Withdrawal Management Bed'!M22</f>
        <v>0</v>
      </c>
      <c r="G80" s="168">
        <f>'Adult Withdrawal Management Bed'!N22</f>
        <v>0</v>
      </c>
      <c r="H80" s="159"/>
    </row>
    <row r="81" spans="1:8" ht="15" hidden="1" thickBot="1">
      <c r="A81" s="168" t="e">
        <f>'Adult Withdrawal Management Bed'!H23</f>
        <v>#VALUE!</v>
      </c>
      <c r="B81" s="168">
        <f>'Adult Withdrawal Management Bed'!I23</f>
        <v>0</v>
      </c>
      <c r="C81" s="168">
        <f>'Adult Withdrawal Management Bed'!J23</f>
        <v>0</v>
      </c>
      <c r="D81" s="168">
        <f>'Adult Withdrawal Management Bed'!K23</f>
        <v>0</v>
      </c>
      <c r="E81" s="168">
        <f>'Adult Withdrawal Management Bed'!L23</f>
        <v>0</v>
      </c>
      <c r="F81" s="168">
        <f>'Adult Withdrawal Management Bed'!M23</f>
        <v>0</v>
      </c>
      <c r="G81" s="168">
        <f>'Adult Withdrawal Management Bed'!N23</f>
        <v>0</v>
      </c>
      <c r="H81" s="159"/>
    </row>
    <row r="82" spans="1:8" ht="18" hidden="1" customHeight="1">
      <c r="A82" s="168" t="e">
        <f>'Adult Withdrawal Management Bed'!H24</f>
        <v>#VALUE!</v>
      </c>
      <c r="B82" s="168">
        <f>'Adult Withdrawal Management Bed'!I24</f>
        <v>0</v>
      </c>
      <c r="C82" s="168">
        <f>'Adult Withdrawal Management Bed'!J24</f>
        <v>0</v>
      </c>
      <c r="D82" s="168">
        <f>'Adult Withdrawal Management Bed'!K24</f>
        <v>0</v>
      </c>
      <c r="E82" s="168">
        <f>'Adult Withdrawal Management Bed'!L24</f>
        <v>0</v>
      </c>
      <c r="F82" s="168">
        <f>'Adult Withdrawal Management Bed'!M24</f>
        <v>0</v>
      </c>
      <c r="G82" s="168">
        <f>'Adult Withdrawal Management Bed'!N24</f>
        <v>0</v>
      </c>
      <c r="H82" s="159"/>
    </row>
    <row r="83" spans="1:8" ht="18" hidden="1" customHeight="1">
      <c r="A83" s="168" t="e">
        <f>'Adult Withdrawal Management Bed'!H25</f>
        <v>#VALUE!</v>
      </c>
      <c r="B83" s="168">
        <f>'Adult Withdrawal Management Bed'!I25</f>
        <v>0</v>
      </c>
      <c r="C83" s="168">
        <f>'Adult Withdrawal Management Bed'!J25</f>
        <v>0</v>
      </c>
      <c r="D83" s="168">
        <f>'Adult Withdrawal Management Bed'!K25</f>
        <v>0</v>
      </c>
      <c r="E83" s="168">
        <f>'Adult Withdrawal Management Bed'!L25</f>
        <v>0</v>
      </c>
      <c r="F83" s="168">
        <f>'Adult Withdrawal Management Bed'!M25</f>
        <v>0</v>
      </c>
      <c r="G83" s="168">
        <f>'Adult Withdrawal Management Bed'!N25</f>
        <v>0</v>
      </c>
      <c r="H83" s="159"/>
    </row>
    <row r="84" spans="1:8" ht="18" hidden="1" customHeight="1">
      <c r="A84" s="168" t="e">
        <f>'Adult Withdrawal Management Bed'!H26</f>
        <v>#VALUE!</v>
      </c>
      <c r="B84" s="168">
        <f>'Adult Withdrawal Management Bed'!I26</f>
        <v>0</v>
      </c>
      <c r="C84" s="168">
        <f>'Adult Withdrawal Management Bed'!J26</f>
        <v>0</v>
      </c>
      <c r="D84" s="168">
        <f>'Adult Withdrawal Management Bed'!K26</f>
        <v>0</v>
      </c>
      <c r="E84" s="168">
        <f>'Adult Withdrawal Management Bed'!L26</f>
        <v>0</v>
      </c>
      <c r="F84" s="168">
        <f>'Adult Withdrawal Management Bed'!M26</f>
        <v>0</v>
      </c>
      <c r="G84" s="168">
        <f>'Adult Withdrawal Management Bed'!N26</f>
        <v>0</v>
      </c>
      <c r="H84" s="159"/>
    </row>
    <row r="85" spans="1:8" ht="15" hidden="1" thickBot="1">
      <c r="A85" s="168" t="e">
        <f>'Adult Withdrawal Management Bed'!H27</f>
        <v>#VALUE!</v>
      </c>
      <c r="B85" s="168">
        <f>'Adult Withdrawal Management Bed'!I27</f>
        <v>0</v>
      </c>
      <c r="C85" s="168">
        <f>'Adult Withdrawal Management Bed'!J27</f>
        <v>0</v>
      </c>
      <c r="D85" s="168">
        <f>'Adult Withdrawal Management Bed'!K27</f>
        <v>0</v>
      </c>
      <c r="E85" s="168">
        <f>'Adult Withdrawal Management Bed'!L27</f>
        <v>0</v>
      </c>
      <c r="F85" s="168">
        <f>'Adult Withdrawal Management Bed'!M27</f>
        <v>0</v>
      </c>
      <c r="G85" s="168">
        <f>'Adult Withdrawal Management Bed'!N27</f>
        <v>0</v>
      </c>
      <c r="H85" s="159"/>
    </row>
    <row r="86" spans="1:8" ht="15" hidden="1" thickBot="1">
      <c r="A86" s="168" t="e">
        <f>'Adult Withdrawal Management Bed'!H28</f>
        <v>#VALUE!</v>
      </c>
      <c r="B86" s="168">
        <f>'Adult Withdrawal Management Bed'!I28</f>
        <v>0</v>
      </c>
      <c r="C86" s="168">
        <f>'Adult Withdrawal Management Bed'!J28</f>
        <v>0</v>
      </c>
      <c r="D86" s="168">
        <f>'Adult Withdrawal Management Bed'!K28</f>
        <v>0</v>
      </c>
      <c r="E86" s="168">
        <f>'Adult Withdrawal Management Bed'!L28</f>
        <v>0</v>
      </c>
      <c r="F86" s="168">
        <f>'Adult Withdrawal Management Bed'!M28</f>
        <v>0</v>
      </c>
      <c r="G86" s="168">
        <f>'Adult Withdrawal Management Bed'!N28</f>
        <v>0</v>
      </c>
      <c r="H86" s="159"/>
    </row>
    <row r="87" spans="1:8" ht="15" hidden="1" thickBot="1">
      <c r="A87" s="168" t="e">
        <f>'Adult Withdrawal Management Bed'!H29</f>
        <v>#VALUE!</v>
      </c>
      <c r="B87" s="168">
        <f>'Adult Withdrawal Management Bed'!I29</f>
        <v>0</v>
      </c>
      <c r="C87" s="168">
        <f>'Adult Withdrawal Management Bed'!J29</f>
        <v>0</v>
      </c>
      <c r="D87" s="168">
        <f>'Adult Withdrawal Management Bed'!K29</f>
        <v>0</v>
      </c>
      <c r="E87" s="168">
        <f>'Adult Withdrawal Management Bed'!L29</f>
        <v>0</v>
      </c>
      <c r="F87" s="168">
        <f>'Adult Withdrawal Management Bed'!M29</f>
        <v>0</v>
      </c>
      <c r="G87" s="168">
        <f>'Adult Withdrawal Management Bed'!N29</f>
        <v>0</v>
      </c>
      <c r="H87" s="159"/>
    </row>
    <row r="88" spans="1:8">
      <c r="A88" s="163" t="s">
        <v>396</v>
      </c>
      <c r="B88" s="164">
        <f>SUM(B62:B87)</f>
        <v>548</v>
      </c>
      <c r="C88" s="164">
        <f>SUM(C62:C87)</f>
        <v>3841</v>
      </c>
      <c r="D88" s="165" cm="1">
        <f t="array" ref="D88">MEDIAN(IF(D62:D87&lt;&gt;0, D62:D87))</f>
        <v>0.74</v>
      </c>
      <c r="E88" s="166" cm="1">
        <f t="array" ref="E88">MEDIAN(IF(E62:E87&lt;&gt;0, E62:E87))</f>
        <v>7</v>
      </c>
      <c r="F88" s="166" cm="1">
        <f t="array" ref="F88">MEDIAN(IF(F62:F87&lt;&gt;0, F62:F87))</f>
        <v>1</v>
      </c>
      <c r="G88" s="166" cm="1">
        <f t="array" ref="G88">MEDIAN(IF(G62:G87&lt;&gt;0, G62:G87))</f>
        <v>6</v>
      </c>
      <c r="H88" s="167"/>
    </row>
    <row r="89" spans="1:8">
      <c r="A89" s="156" t="s">
        <v>399</v>
      </c>
      <c r="B89" s="157"/>
      <c r="C89" s="158"/>
      <c r="D89" s="158"/>
      <c r="E89" s="158"/>
      <c r="F89" s="158"/>
      <c r="G89" s="158"/>
      <c r="H89" s="158"/>
    </row>
    <row r="90" spans="1:8">
      <c r="A90" s="168" t="str">
        <f>'Adult SU Stabilization'!H4</f>
        <v>Onsite 3</v>
      </c>
      <c r="B90" s="168">
        <f>'Adult SU Stabilization'!I4</f>
        <v>19</v>
      </c>
      <c r="C90" s="168">
        <f>'Adult SU Stabilization'!J4</f>
        <v>1019</v>
      </c>
      <c r="D90" s="168">
        <f>'Adult SU Stabilization'!K4</f>
        <v>0.62</v>
      </c>
      <c r="E90" s="168">
        <f>'Adult SU Stabilization'!L4</f>
        <v>1</v>
      </c>
      <c r="F90" s="168">
        <f>'Adult SU Stabilization'!M4</f>
        <v>1</v>
      </c>
      <c r="G90" s="168">
        <f>'Adult SU Stabilization'!N4</f>
        <v>1</v>
      </c>
      <c r="H90" s="159"/>
    </row>
    <row r="91" spans="1:8">
      <c r="A91" s="168" t="str">
        <f>'Adult SU Stabilization'!H5</f>
        <v>Rice Block</v>
      </c>
      <c r="B91" s="168">
        <f>'Adult SU Stabilization'!I5</f>
        <v>8</v>
      </c>
      <c r="C91" s="168">
        <f>'Adult SU Stabilization'!J5</f>
        <v>411</v>
      </c>
      <c r="D91" s="168">
        <f>'Adult SU Stabilization'!K5</f>
        <v>0.56000000000000005</v>
      </c>
      <c r="E91" s="168">
        <f>'Adult SU Stabilization'!L5</f>
        <v>1</v>
      </c>
      <c r="F91" s="168">
        <f>'Adult SU Stabilization'!M5</f>
        <v>2</v>
      </c>
      <c r="G91" s="168">
        <f>'Adult SU Stabilization'!N5</f>
        <v>2</v>
      </c>
      <c r="H91" s="159"/>
    </row>
    <row r="92" spans="1:8">
      <c r="A92" s="168" t="str">
        <f>'Adult SU Stabilization'!H6</f>
        <v>Pacifica</v>
      </c>
      <c r="B92" s="168">
        <f>'Adult SU Stabilization'!I6</f>
        <v>11</v>
      </c>
      <c r="C92" s="168">
        <f>'Adult SU Stabilization'!J6</f>
        <v>348</v>
      </c>
      <c r="D92" s="168">
        <f>'Adult SU Stabilization'!K6</f>
        <v>0.76</v>
      </c>
      <c r="E92" s="168">
        <f>'Adult SU Stabilization'!L6</f>
        <v>5</v>
      </c>
      <c r="F92" s="168">
        <f>'Adult SU Stabilization'!M6</f>
        <v>1</v>
      </c>
      <c r="G92" s="168">
        <f>'Adult SU Stabilization'!N6</f>
        <v>5</v>
      </c>
      <c r="H92" s="160"/>
    </row>
    <row r="93" spans="1:8" ht="15" thickBot="1">
      <c r="A93" s="168" t="str">
        <f>'Adult SU Stabilization'!H7</f>
        <v>20 Transition Beds located at new Vancouver Detox</v>
      </c>
      <c r="B93" s="168">
        <f>'Adult SU Stabilization'!I7</f>
        <v>0</v>
      </c>
      <c r="C93" s="168">
        <f>'Adult SU Stabilization'!J7</f>
        <v>0</v>
      </c>
      <c r="D93" s="168">
        <f>'Adult SU Stabilization'!K7</f>
        <v>0</v>
      </c>
      <c r="E93" s="168">
        <f>'Adult SU Stabilization'!L7</f>
        <v>0</v>
      </c>
      <c r="F93" s="168">
        <f>'Adult SU Stabilization'!M7</f>
        <v>0</v>
      </c>
      <c r="G93" s="168">
        <f>'Adult SU Stabilization'!N7</f>
        <v>0</v>
      </c>
      <c r="H93" s="160"/>
    </row>
    <row r="94" spans="1:8" ht="15" hidden="1" thickBot="1">
      <c r="A94" s="168" t="e">
        <f>'Adult SU Stabilization'!H8</f>
        <v>#VALUE!</v>
      </c>
      <c r="B94" s="168">
        <f>'Adult SU Stabilization'!I8</f>
        <v>0</v>
      </c>
      <c r="C94" s="168">
        <f>'Adult SU Stabilization'!J8</f>
        <v>0</v>
      </c>
      <c r="D94" s="168">
        <f>'Adult SU Stabilization'!K8</f>
        <v>0</v>
      </c>
      <c r="E94" s="168">
        <f>'Adult SU Stabilization'!L8</f>
        <v>0</v>
      </c>
      <c r="F94" s="168">
        <f>'Adult SU Stabilization'!M8</f>
        <v>0</v>
      </c>
      <c r="G94" s="168">
        <f>'Adult SU Stabilization'!N8</f>
        <v>0</v>
      </c>
      <c r="H94" s="161"/>
    </row>
    <row r="95" spans="1:8" ht="15" hidden="1" thickBot="1">
      <c r="A95" s="168" t="e">
        <f>'Adult SU Stabilization'!H9</f>
        <v>#VALUE!</v>
      </c>
      <c r="B95" s="168">
        <f>'Adult SU Stabilization'!I9</f>
        <v>0</v>
      </c>
      <c r="C95" s="168">
        <f>'Adult SU Stabilization'!J9</f>
        <v>0</v>
      </c>
      <c r="D95" s="168">
        <f>'Adult SU Stabilization'!K9</f>
        <v>0</v>
      </c>
      <c r="E95" s="168">
        <f>'Adult SU Stabilization'!L9</f>
        <v>0</v>
      </c>
      <c r="F95" s="168">
        <f>'Adult SU Stabilization'!M9</f>
        <v>0</v>
      </c>
      <c r="G95" s="168">
        <f>'Adult SU Stabilization'!N9</f>
        <v>0</v>
      </c>
      <c r="H95" s="160"/>
    </row>
    <row r="96" spans="1:8" ht="15" hidden="1" thickBot="1">
      <c r="A96" s="168" t="e">
        <f>'Adult SU Stabilization'!H10</f>
        <v>#VALUE!</v>
      </c>
      <c r="B96" s="168">
        <f>'Adult SU Stabilization'!I10</f>
        <v>0</v>
      </c>
      <c r="C96" s="168">
        <f>'Adult SU Stabilization'!J10</f>
        <v>0</v>
      </c>
      <c r="D96" s="168">
        <f>'Adult SU Stabilization'!K10</f>
        <v>0</v>
      </c>
      <c r="E96" s="168">
        <f>'Adult SU Stabilization'!L10</f>
        <v>0</v>
      </c>
      <c r="F96" s="168">
        <f>'Adult SU Stabilization'!M10</f>
        <v>0</v>
      </c>
      <c r="G96" s="168">
        <f>'Adult SU Stabilization'!N10</f>
        <v>0</v>
      </c>
      <c r="H96" s="160"/>
    </row>
    <row r="97" spans="1:8" ht="15" hidden="1" thickBot="1">
      <c r="A97" s="168" t="e">
        <f>'Adult SU Stabilization'!H11</f>
        <v>#VALUE!</v>
      </c>
      <c r="B97" s="168">
        <f>'Adult SU Stabilization'!I11</f>
        <v>0</v>
      </c>
      <c r="C97" s="168">
        <f>'Adult SU Stabilization'!J11</f>
        <v>0</v>
      </c>
      <c r="D97" s="168">
        <f>'Adult SU Stabilization'!K11</f>
        <v>0</v>
      </c>
      <c r="E97" s="168">
        <f>'Adult SU Stabilization'!L11</f>
        <v>0</v>
      </c>
      <c r="F97" s="168">
        <f>'Adult SU Stabilization'!M11</f>
        <v>0</v>
      </c>
      <c r="G97" s="168">
        <f>'Adult SU Stabilization'!N11</f>
        <v>0</v>
      </c>
      <c r="H97" s="160"/>
    </row>
    <row r="98" spans="1:8" ht="15" hidden="1" thickBot="1">
      <c r="A98" s="168" t="e">
        <f>'Adult SU Stabilization'!H12</f>
        <v>#VALUE!</v>
      </c>
      <c r="B98" s="168">
        <f>'Adult SU Stabilization'!I12</f>
        <v>0</v>
      </c>
      <c r="C98" s="168">
        <f>'Adult SU Stabilization'!J12</f>
        <v>0</v>
      </c>
      <c r="D98" s="168">
        <f>'Adult SU Stabilization'!K12</f>
        <v>0</v>
      </c>
      <c r="E98" s="168">
        <f>'Adult SU Stabilization'!L12</f>
        <v>0</v>
      </c>
      <c r="F98" s="168">
        <f>'Adult SU Stabilization'!M12</f>
        <v>0</v>
      </c>
      <c r="G98" s="168">
        <f>'Adult SU Stabilization'!N12</f>
        <v>0</v>
      </c>
      <c r="H98" s="160"/>
    </row>
    <row r="99" spans="1:8" ht="15" hidden="1" thickBot="1">
      <c r="A99" s="168" t="e">
        <f>'Adult SU Stabilization'!H13</f>
        <v>#VALUE!</v>
      </c>
      <c r="B99" s="168">
        <f>'Adult SU Stabilization'!I13</f>
        <v>0</v>
      </c>
      <c r="C99" s="168">
        <f>'Adult SU Stabilization'!J13</f>
        <v>0</v>
      </c>
      <c r="D99" s="168">
        <f>'Adult SU Stabilization'!K13</f>
        <v>0</v>
      </c>
      <c r="E99" s="168">
        <f>'Adult SU Stabilization'!L13</f>
        <v>0</v>
      </c>
      <c r="F99" s="168">
        <f>'Adult SU Stabilization'!M13</f>
        <v>0</v>
      </c>
      <c r="G99" s="168">
        <f>'Adult SU Stabilization'!N13</f>
        <v>0</v>
      </c>
      <c r="H99" s="160"/>
    </row>
    <row r="100" spans="1:8" ht="15" hidden="1" thickBot="1">
      <c r="A100" s="168" t="e">
        <f>'Adult SU Stabilization'!H14</f>
        <v>#VALUE!</v>
      </c>
      <c r="B100" s="168">
        <f>'Adult SU Stabilization'!I14</f>
        <v>0</v>
      </c>
      <c r="C100" s="168">
        <f>'Adult SU Stabilization'!J14</f>
        <v>0</v>
      </c>
      <c r="D100" s="168">
        <f>'Adult SU Stabilization'!K14</f>
        <v>0</v>
      </c>
      <c r="E100" s="168">
        <f>'Adult SU Stabilization'!L14</f>
        <v>0</v>
      </c>
      <c r="F100" s="168">
        <f>'Adult SU Stabilization'!M14</f>
        <v>0</v>
      </c>
      <c r="G100" s="168">
        <f>'Adult SU Stabilization'!N14</f>
        <v>0</v>
      </c>
      <c r="H100" s="160"/>
    </row>
    <row r="101" spans="1:8" ht="15" hidden="1" thickBot="1">
      <c r="A101" s="168" t="e">
        <f>'Adult SU Stabilization'!H15</f>
        <v>#VALUE!</v>
      </c>
      <c r="B101" s="168">
        <f>'Adult SU Stabilization'!I15</f>
        <v>0</v>
      </c>
      <c r="C101" s="168">
        <f>'Adult SU Stabilization'!J15</f>
        <v>0</v>
      </c>
      <c r="D101" s="168">
        <f>'Adult SU Stabilization'!K15</f>
        <v>0</v>
      </c>
      <c r="E101" s="168">
        <f>'Adult SU Stabilization'!L15</f>
        <v>0</v>
      </c>
      <c r="F101" s="168">
        <f>'Adult SU Stabilization'!M15</f>
        <v>0</v>
      </c>
      <c r="G101" s="168">
        <f>'Adult SU Stabilization'!N15</f>
        <v>0</v>
      </c>
      <c r="H101" s="160"/>
    </row>
    <row r="102" spans="1:8" ht="15" hidden="1" thickBot="1">
      <c r="A102" s="168" t="e">
        <f>'Adult SU Stabilization'!H16</f>
        <v>#VALUE!</v>
      </c>
      <c r="B102" s="168">
        <f>'Adult SU Stabilization'!I16</f>
        <v>0</v>
      </c>
      <c r="C102" s="168">
        <f>'Adult SU Stabilization'!J16</f>
        <v>0</v>
      </c>
      <c r="D102" s="168">
        <f>'Adult SU Stabilization'!K16</f>
        <v>0</v>
      </c>
      <c r="E102" s="168">
        <f>'Adult SU Stabilization'!L16</f>
        <v>0</v>
      </c>
      <c r="F102" s="168">
        <f>'Adult SU Stabilization'!M16</f>
        <v>0</v>
      </c>
      <c r="G102" s="168">
        <f>'Adult SU Stabilization'!N16</f>
        <v>0</v>
      </c>
      <c r="H102" s="160"/>
    </row>
    <row r="103" spans="1:8" ht="15" hidden="1" thickBot="1">
      <c r="A103" s="168" t="e">
        <f>'Adult SU Stabilization'!H17</f>
        <v>#VALUE!</v>
      </c>
      <c r="B103" s="168">
        <f>'Adult SU Stabilization'!I17</f>
        <v>0</v>
      </c>
      <c r="C103" s="168">
        <f>'Adult SU Stabilization'!J17</f>
        <v>0</v>
      </c>
      <c r="D103" s="168">
        <f>'Adult SU Stabilization'!K17</f>
        <v>0</v>
      </c>
      <c r="E103" s="168">
        <f>'Adult SU Stabilization'!L17</f>
        <v>0</v>
      </c>
      <c r="F103" s="168">
        <f>'Adult SU Stabilization'!M17</f>
        <v>0</v>
      </c>
      <c r="G103" s="168">
        <f>'Adult SU Stabilization'!N17</f>
        <v>0</v>
      </c>
      <c r="H103" s="160"/>
    </row>
    <row r="104" spans="1:8" ht="15" hidden="1" thickBot="1">
      <c r="A104" s="168" t="e">
        <f>'Adult SU Stabilization'!H18</f>
        <v>#VALUE!</v>
      </c>
      <c r="B104" s="168">
        <f>'Adult SU Stabilization'!I18</f>
        <v>0</v>
      </c>
      <c r="C104" s="168">
        <f>'Adult SU Stabilization'!J18</f>
        <v>0</v>
      </c>
      <c r="D104" s="168">
        <f>'Adult SU Stabilization'!K18</f>
        <v>0</v>
      </c>
      <c r="E104" s="168">
        <f>'Adult SU Stabilization'!L18</f>
        <v>0</v>
      </c>
      <c r="F104" s="168">
        <f>'Adult SU Stabilization'!M18</f>
        <v>0</v>
      </c>
      <c r="G104" s="168">
        <f>'Adult SU Stabilization'!N18</f>
        <v>0</v>
      </c>
      <c r="H104" s="160"/>
    </row>
    <row r="105" spans="1:8" ht="15" hidden="1" thickBot="1">
      <c r="A105" s="168" t="e">
        <f>'Adult SU Stabilization'!H19</f>
        <v>#VALUE!</v>
      </c>
      <c r="B105" s="168">
        <f>'Adult SU Stabilization'!I19</f>
        <v>0</v>
      </c>
      <c r="C105" s="168">
        <f>'Adult SU Stabilization'!J19</f>
        <v>0</v>
      </c>
      <c r="D105" s="168">
        <f>'Adult SU Stabilization'!K19</f>
        <v>0</v>
      </c>
      <c r="E105" s="168">
        <f>'Adult SU Stabilization'!L19</f>
        <v>0</v>
      </c>
      <c r="F105" s="168">
        <f>'Adult SU Stabilization'!M19</f>
        <v>0</v>
      </c>
      <c r="G105" s="168">
        <f>'Adult SU Stabilization'!N19</f>
        <v>0</v>
      </c>
      <c r="H105" s="160"/>
    </row>
    <row r="106" spans="1:8" ht="15" hidden="1" thickBot="1">
      <c r="A106" s="168" t="e">
        <f>'Adult SU Stabilization'!H20</f>
        <v>#VALUE!</v>
      </c>
      <c r="B106" s="168">
        <f>'Adult SU Stabilization'!I20</f>
        <v>0</v>
      </c>
      <c r="C106" s="168">
        <f>'Adult SU Stabilization'!J20</f>
        <v>0</v>
      </c>
      <c r="D106" s="168">
        <f>'Adult SU Stabilization'!K20</f>
        <v>0</v>
      </c>
      <c r="E106" s="168">
        <f>'Adult SU Stabilization'!L20</f>
        <v>0</v>
      </c>
      <c r="F106" s="168">
        <f>'Adult SU Stabilization'!M20</f>
        <v>0</v>
      </c>
      <c r="G106" s="168">
        <f>'Adult SU Stabilization'!N20</f>
        <v>0</v>
      </c>
      <c r="H106" s="160"/>
    </row>
    <row r="107" spans="1:8" ht="15" hidden="1" thickBot="1">
      <c r="A107" s="168" t="e">
        <f>'Adult SU Stabilization'!H21</f>
        <v>#VALUE!</v>
      </c>
      <c r="B107" s="168">
        <f>'Adult SU Stabilization'!I21</f>
        <v>0</v>
      </c>
      <c r="C107" s="168">
        <f>'Adult SU Stabilization'!J21</f>
        <v>0</v>
      </c>
      <c r="D107" s="168">
        <f>'Adult SU Stabilization'!K21</f>
        <v>0</v>
      </c>
      <c r="E107" s="168">
        <f>'Adult SU Stabilization'!L21</f>
        <v>0</v>
      </c>
      <c r="F107" s="168">
        <f>'Adult SU Stabilization'!M21</f>
        <v>0</v>
      </c>
      <c r="G107" s="168">
        <f>'Adult SU Stabilization'!N21</f>
        <v>0</v>
      </c>
      <c r="H107" s="160"/>
    </row>
    <row r="108" spans="1:8" ht="15" hidden="1" thickBot="1">
      <c r="A108" s="168" t="e">
        <f>'Adult SU Stabilization'!H22</f>
        <v>#VALUE!</v>
      </c>
      <c r="B108" s="168">
        <f>'Adult SU Stabilization'!I22</f>
        <v>0</v>
      </c>
      <c r="C108" s="168">
        <f>'Adult SU Stabilization'!J22</f>
        <v>0</v>
      </c>
      <c r="D108" s="168">
        <f>'Adult SU Stabilization'!K22</f>
        <v>0</v>
      </c>
      <c r="E108" s="168">
        <f>'Adult SU Stabilization'!L22</f>
        <v>0</v>
      </c>
      <c r="F108" s="168">
        <f>'Adult SU Stabilization'!M22</f>
        <v>0</v>
      </c>
      <c r="G108" s="168">
        <f>'Adult SU Stabilization'!N22</f>
        <v>0</v>
      </c>
      <c r="H108" s="160"/>
    </row>
    <row r="109" spans="1:8" ht="15" hidden="1" thickBot="1">
      <c r="A109" s="168" t="e">
        <f>'Adult SU Stabilization'!H23</f>
        <v>#VALUE!</v>
      </c>
      <c r="B109" s="168">
        <f>'Adult SU Stabilization'!I23</f>
        <v>0</v>
      </c>
      <c r="C109" s="168">
        <f>'Adult SU Stabilization'!J23</f>
        <v>0</v>
      </c>
      <c r="D109" s="168">
        <f>'Adult SU Stabilization'!K23</f>
        <v>0</v>
      </c>
      <c r="E109" s="168">
        <f>'Adult SU Stabilization'!L23</f>
        <v>0</v>
      </c>
      <c r="F109" s="168">
        <f>'Adult SU Stabilization'!M23</f>
        <v>0</v>
      </c>
      <c r="G109" s="168">
        <f>'Adult SU Stabilization'!N23</f>
        <v>0</v>
      </c>
      <c r="H109" s="160"/>
    </row>
    <row r="110" spans="1:8" ht="15" hidden="1" thickBot="1">
      <c r="A110" s="168" t="e">
        <f>'Adult SU Stabilization'!H24</f>
        <v>#VALUE!</v>
      </c>
      <c r="B110" s="168">
        <f>'Adult SU Stabilization'!I24</f>
        <v>0</v>
      </c>
      <c r="C110" s="168">
        <f>'Adult SU Stabilization'!J24</f>
        <v>0</v>
      </c>
      <c r="D110" s="168">
        <f>'Adult SU Stabilization'!K24</f>
        <v>0</v>
      </c>
      <c r="E110" s="168">
        <f>'Adult SU Stabilization'!L24</f>
        <v>0</v>
      </c>
      <c r="F110" s="168">
        <f>'Adult SU Stabilization'!M24</f>
        <v>0</v>
      </c>
      <c r="G110" s="168">
        <f>'Adult SU Stabilization'!N24</f>
        <v>0</v>
      </c>
      <c r="H110" s="160"/>
    </row>
    <row r="111" spans="1:8" ht="15" hidden="1" thickBot="1">
      <c r="A111" s="168" t="e">
        <f>'Adult SU Stabilization'!H25</f>
        <v>#VALUE!</v>
      </c>
      <c r="B111" s="168">
        <f>'Adult SU Stabilization'!I25</f>
        <v>0</v>
      </c>
      <c r="C111" s="168">
        <f>'Adult SU Stabilization'!J25</f>
        <v>0</v>
      </c>
      <c r="D111" s="168">
        <f>'Adult SU Stabilization'!K25</f>
        <v>0</v>
      </c>
      <c r="E111" s="168">
        <f>'Adult SU Stabilization'!L25</f>
        <v>0</v>
      </c>
      <c r="F111" s="168">
        <f>'Adult SU Stabilization'!M25</f>
        <v>0</v>
      </c>
      <c r="G111" s="168">
        <f>'Adult SU Stabilization'!N25</f>
        <v>0</v>
      </c>
      <c r="H111" s="160"/>
    </row>
    <row r="112" spans="1:8" ht="15" hidden="1" thickBot="1">
      <c r="A112" s="168" t="e">
        <f>'Adult SU Stabilization'!H26</f>
        <v>#VALUE!</v>
      </c>
      <c r="B112" s="168">
        <f>'Adult SU Stabilization'!I26</f>
        <v>0</v>
      </c>
      <c r="C112" s="168">
        <f>'Adult SU Stabilization'!J26</f>
        <v>0</v>
      </c>
      <c r="D112" s="168">
        <f>'Adult SU Stabilization'!K26</f>
        <v>0</v>
      </c>
      <c r="E112" s="168">
        <f>'Adult SU Stabilization'!L26</f>
        <v>0</v>
      </c>
      <c r="F112" s="168">
        <f>'Adult SU Stabilization'!M26</f>
        <v>0</v>
      </c>
      <c r="G112" s="168">
        <f>'Adult SU Stabilization'!N26</f>
        <v>0</v>
      </c>
      <c r="H112" s="160"/>
    </row>
    <row r="113" spans="1:8" ht="15" hidden="1" thickBot="1">
      <c r="A113" s="168" t="e">
        <f>'Adult SU Stabilization'!H27</f>
        <v>#VALUE!</v>
      </c>
      <c r="B113" s="168">
        <f>'Adult SU Stabilization'!I27</f>
        <v>0</v>
      </c>
      <c r="C113" s="168">
        <f>'Adult SU Stabilization'!J27</f>
        <v>0</v>
      </c>
      <c r="D113" s="168">
        <f>'Adult SU Stabilization'!K27</f>
        <v>0</v>
      </c>
      <c r="E113" s="168">
        <f>'Adult SU Stabilization'!L27</f>
        <v>0</v>
      </c>
      <c r="F113" s="168">
        <f>'Adult SU Stabilization'!M27</f>
        <v>0</v>
      </c>
      <c r="G113" s="168">
        <f>'Adult SU Stabilization'!N27</f>
        <v>0</v>
      </c>
      <c r="H113" s="160"/>
    </row>
    <row r="114" spans="1:8" ht="15" hidden="1" thickBot="1">
      <c r="A114" s="168" t="e">
        <f>'Adult SU Stabilization'!H28</f>
        <v>#VALUE!</v>
      </c>
      <c r="B114" s="168">
        <f>'Adult SU Stabilization'!I28</f>
        <v>0</v>
      </c>
      <c r="C114" s="168">
        <f>'Adult SU Stabilization'!J28</f>
        <v>0</v>
      </c>
      <c r="D114" s="168">
        <f>'Adult SU Stabilization'!K28</f>
        <v>0</v>
      </c>
      <c r="E114" s="168">
        <f>'Adult SU Stabilization'!L28</f>
        <v>0</v>
      </c>
      <c r="F114" s="168">
        <f>'Adult SU Stabilization'!M28</f>
        <v>0</v>
      </c>
      <c r="G114" s="168">
        <f>'Adult SU Stabilization'!N28</f>
        <v>0</v>
      </c>
      <c r="H114" s="160"/>
    </row>
    <row r="115" spans="1:8" ht="15" hidden="1" thickBot="1">
      <c r="A115" s="168" t="e">
        <f>'Adult SU Stabilization'!H29</f>
        <v>#VALUE!</v>
      </c>
      <c r="B115" s="168">
        <f>'Adult SU Stabilization'!I29</f>
        <v>0</v>
      </c>
      <c r="C115" s="168">
        <f>'Adult SU Stabilization'!J29</f>
        <v>0</v>
      </c>
      <c r="D115" s="168">
        <f>'Adult SU Stabilization'!K29</f>
        <v>0</v>
      </c>
      <c r="E115" s="168">
        <f>'Adult SU Stabilization'!L29</f>
        <v>0</v>
      </c>
      <c r="F115" s="168">
        <f>'Adult SU Stabilization'!M29</f>
        <v>0</v>
      </c>
      <c r="G115" s="168">
        <f>'Adult SU Stabilization'!N29</f>
        <v>0</v>
      </c>
      <c r="H115" s="160"/>
    </row>
    <row r="116" spans="1:8" ht="15" thickBot="1">
      <c r="A116" s="170" t="s">
        <v>396</v>
      </c>
      <c r="B116" s="171">
        <f>SUM(B90:B115)</f>
        <v>38</v>
      </c>
      <c r="C116" s="171">
        <f>SUM(C90:C115)</f>
        <v>1778</v>
      </c>
      <c r="D116" s="165" cm="1">
        <f t="array" ref="D116">MEDIAN(IF(D90:D115&lt;&gt;0, D90:D115))</f>
        <v>0.62</v>
      </c>
      <c r="E116" s="166" cm="1">
        <f t="array" ref="E116">MEDIAN(IF(E90:E115&lt;&gt;0, E90:E115))</f>
        <v>1</v>
      </c>
      <c r="F116" s="166" cm="1">
        <f t="array" ref="F116">MEDIAN(IF(F90:F115&lt;&gt;0, F90:F115))</f>
        <v>1</v>
      </c>
      <c r="G116" s="166" cm="1">
        <f t="array" ref="G116">MEDIAN(IF(G90:G115&lt;&gt;0, G90:G115))</f>
        <v>2</v>
      </c>
      <c r="H116" s="172"/>
    </row>
    <row r="117" spans="1:8" ht="15" thickBot="1">
      <c r="B117" s="155"/>
    </row>
    <row r="118" spans="1:8" ht="21.6" thickBot="1">
      <c r="A118" s="271" t="s">
        <v>400</v>
      </c>
      <c r="B118" s="272"/>
      <c r="C118" s="273"/>
    </row>
    <row r="119" spans="1:8">
      <c r="A119" s="274" t="s">
        <v>401</v>
      </c>
      <c r="B119" s="173" t="s">
        <v>402</v>
      </c>
      <c r="C119" s="174"/>
    </row>
    <row r="120" spans="1:8">
      <c r="A120" s="275"/>
      <c r="B120" s="173" t="s">
        <v>403</v>
      </c>
      <c r="C120" s="175"/>
    </row>
    <row r="121" spans="1:8">
      <c r="A121" s="275"/>
      <c r="B121" s="173" t="s">
        <v>404</v>
      </c>
      <c r="C121" s="174"/>
      <c r="D121" s="176"/>
    </row>
    <row r="122" spans="1:8" ht="15" thickBot="1">
      <c r="A122" s="276"/>
      <c r="B122" s="177" t="s">
        <v>405</v>
      </c>
      <c r="C122" s="178"/>
    </row>
    <row r="123" spans="1:8" ht="15" thickBot="1">
      <c r="A123" s="179"/>
      <c r="C123" s="81"/>
    </row>
    <row r="124" spans="1:8">
      <c r="A124" s="277" t="s">
        <v>406</v>
      </c>
      <c r="B124" s="180" t="s">
        <v>407</v>
      </c>
      <c r="C124" s="181"/>
    </row>
    <row r="125" spans="1:8">
      <c r="A125" s="278"/>
      <c r="B125" s="180" t="s">
        <v>408</v>
      </c>
      <c r="C125" s="181"/>
    </row>
    <row r="126" spans="1:8">
      <c r="A126" s="278"/>
      <c r="B126" s="180" t="s">
        <v>409</v>
      </c>
      <c r="C126" s="181"/>
    </row>
    <row r="127" spans="1:8" ht="15" thickBot="1">
      <c r="A127" s="279"/>
      <c r="B127" s="180" t="s">
        <v>410</v>
      </c>
      <c r="C127" s="181"/>
    </row>
    <row r="128" spans="1:8" ht="15" thickBot="1">
      <c r="A128" s="179"/>
      <c r="C128" s="81"/>
    </row>
    <row r="129" spans="1:3">
      <c r="A129" s="280" t="s">
        <v>411</v>
      </c>
      <c r="B129" s="182" t="s">
        <v>412</v>
      </c>
      <c r="C129" s="183"/>
    </row>
    <row r="130" spans="1:3">
      <c r="A130" s="281"/>
      <c r="B130" s="184" t="s">
        <v>413</v>
      </c>
      <c r="C130" s="185"/>
    </row>
    <row r="131" spans="1:3">
      <c r="A131" s="281"/>
      <c r="B131" s="184" t="s">
        <v>414</v>
      </c>
      <c r="C131" s="186"/>
    </row>
    <row r="132" spans="1:3" ht="18.600000000000001" thickBot="1">
      <c r="A132" s="187"/>
      <c r="B132" s="188" t="s">
        <v>415</v>
      </c>
      <c r="C132" s="189"/>
    </row>
    <row r="133" spans="1:3" ht="15" thickBot="1">
      <c r="A133" s="179"/>
      <c r="C133" s="81"/>
    </row>
    <row r="134" spans="1:3">
      <c r="A134" s="282" t="s">
        <v>416</v>
      </c>
      <c r="B134" s="190" t="s">
        <v>417</v>
      </c>
      <c r="C134" s="191"/>
    </row>
    <row r="135" spans="1:3">
      <c r="A135" s="283"/>
      <c r="B135" s="190" t="s">
        <v>418</v>
      </c>
      <c r="C135" s="192"/>
    </row>
    <row r="136" spans="1:3">
      <c r="A136" s="283"/>
      <c r="B136" s="190" t="s">
        <v>419</v>
      </c>
      <c r="C136" s="193"/>
    </row>
    <row r="137" spans="1:3" ht="18.600000000000001" thickBot="1">
      <c r="A137" s="194"/>
      <c r="B137" s="190" t="s">
        <v>420</v>
      </c>
      <c r="C137" s="193"/>
    </row>
    <row r="138" spans="1:3" ht="15" thickBot="1">
      <c r="A138" s="179"/>
      <c r="C138" s="81"/>
    </row>
    <row r="139" spans="1:3">
      <c r="A139" s="263" t="s">
        <v>421</v>
      </c>
      <c r="B139" s="195" t="s">
        <v>422</v>
      </c>
      <c r="C139" s="191"/>
    </row>
    <row r="140" spans="1:3">
      <c r="A140" s="264"/>
      <c r="B140" s="195" t="s">
        <v>423</v>
      </c>
      <c r="C140" s="192"/>
    </row>
    <row r="141" spans="1:3">
      <c r="A141" s="264"/>
      <c r="B141" s="195" t="s">
        <v>424</v>
      </c>
      <c r="C141" s="193"/>
    </row>
    <row r="142" spans="1:3" ht="18.600000000000001" thickBot="1">
      <c r="A142" s="194"/>
      <c r="B142" s="190" t="s">
        <v>425</v>
      </c>
      <c r="C142" s="193"/>
    </row>
    <row r="143" spans="1:3" ht="15" thickBot="1">
      <c r="A143" s="179"/>
      <c r="C143" s="81"/>
    </row>
    <row r="144" spans="1:3">
      <c r="A144" s="263" t="s">
        <v>426</v>
      </c>
      <c r="B144" s="195" t="s">
        <v>427</v>
      </c>
      <c r="C144" s="191"/>
    </row>
    <row r="145" spans="1:3">
      <c r="A145" s="264"/>
      <c r="B145" s="195" t="s">
        <v>428</v>
      </c>
      <c r="C145" s="192"/>
    </row>
    <row r="146" spans="1:3">
      <c r="A146" s="264"/>
      <c r="B146" s="195" t="s">
        <v>429</v>
      </c>
      <c r="C146" s="193"/>
    </row>
    <row r="147" spans="1:3" ht="18.600000000000001" thickBot="1">
      <c r="A147" s="196"/>
      <c r="B147" s="197" t="s">
        <v>430</v>
      </c>
      <c r="C147" s="198"/>
    </row>
    <row r="148" spans="1:3">
      <c r="A148" s="179"/>
    </row>
  </sheetData>
  <autoFilter ref="A3:Q116" xr:uid="{101804B4-7436-E745-B6FE-29E9AF0F7132}">
    <filterColumn colId="0">
      <filters>
        <filter val="20 Transition Beds located at new Vancouver Detox"/>
        <filter val="Central City Lodge"/>
        <filter val="Fraser Health Authority (FHA)"/>
        <filter val="Harbour Light"/>
        <filter val="New Dawn"/>
        <filter val="Onsite 2"/>
        <filter val="Onsite 3"/>
        <filter val="Pacifica"/>
        <filter val="Powell River: New 24/7 WM facility with 8 beds"/>
        <filter val="Rice Block"/>
        <filter val="Stabilization/Transition Beds"/>
        <filter val="Supportive Recovery Beds"/>
        <filter val="Together We Can"/>
        <filter val="Totals"/>
        <filter val="Treatment Beds"/>
        <filter val="Turning Point"/>
        <filter val="Vancouver Detox"/>
        <filter val="Withdrawal Management Beds"/>
      </filters>
    </filterColumn>
  </autoFilter>
  <mergeCells count="8">
    <mergeCell ref="A139:A141"/>
    <mergeCell ref="A144:A146"/>
    <mergeCell ref="A1:H2"/>
    <mergeCell ref="A118:C118"/>
    <mergeCell ref="A119:A122"/>
    <mergeCell ref="A124:A127"/>
    <mergeCell ref="A129:A131"/>
    <mergeCell ref="A134:A136"/>
  </mergeCells>
  <conditionalFormatting sqref="A6:G116">
    <cfRule type="beginsWith" dxfId="2" priority="2" operator="beginsWith" text="*">
      <formula>LEFT(A6,LEN("*"))="*"</formula>
    </cfRule>
    <cfRule type="endsWith" dxfId="1" priority="3" operator="endsWith" text="*">
      <formula>RIGHT(A6,LEN("*"))="*"</formula>
    </cfRule>
  </conditionalFormatting>
  <conditionalFormatting sqref="B5:G31 B33:G59 B61:G115">
    <cfRule type="expression" dxfId="0" priority="1">
      <formula>AND(B5=0, B5&lt;&gt;"")</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9"/>
  <sheetViews>
    <sheetView zoomScale="70" zoomScaleNormal="70" workbookViewId="0">
      <selection activeCell="B8" sqref="B8"/>
    </sheetView>
  </sheetViews>
  <sheetFormatPr defaultColWidth="8.77734375" defaultRowHeight="14.4"/>
  <cols>
    <col min="1" max="1" width="74.44140625" style="1" customWidth="1"/>
    <col min="2" max="2" width="28.33203125" style="11" customWidth="1"/>
    <col min="3" max="3" width="33" customWidth="1"/>
    <col min="4" max="4" width="35.44140625" customWidth="1"/>
    <col min="5" max="5" width="32" customWidth="1"/>
    <col min="7" max="14" width="22.77734375" customWidth="1"/>
  </cols>
  <sheetData>
    <row r="1" spans="1:14">
      <c r="A1" s="287"/>
      <c r="B1" s="288"/>
      <c r="C1" s="288"/>
      <c r="D1" s="288"/>
      <c r="E1" s="289"/>
    </row>
    <row r="2" spans="1:14" ht="28.8">
      <c r="A2" s="284" t="s">
        <v>30</v>
      </c>
      <c r="B2" s="285"/>
      <c r="C2" s="285"/>
      <c r="D2" s="285"/>
      <c r="E2" s="286"/>
      <c r="G2" s="144"/>
      <c r="H2" s="144"/>
      <c r="I2" s="145" t="str">
        <f t="shared" ref="I2:N2" si="0">IF(COUNTIF($H$4:$H$23, "*") = COUNTIF($A:$E, I3), "Normal", "VERIFICATION NEEDED")</f>
        <v>Normal</v>
      </c>
      <c r="J2" s="145" t="str">
        <f t="shared" si="0"/>
        <v>Normal</v>
      </c>
      <c r="K2" s="145" t="str">
        <f t="shared" si="0"/>
        <v>Normal</v>
      </c>
      <c r="L2" s="145" t="str">
        <f t="shared" si="0"/>
        <v>Normal</v>
      </c>
      <c r="M2" s="145" t="str">
        <f t="shared" si="0"/>
        <v>Normal</v>
      </c>
      <c r="N2" s="145" t="str">
        <f t="shared" si="0"/>
        <v>Normal</v>
      </c>
    </row>
    <row r="3" spans="1:14" ht="43.2">
      <c r="A3" s="80" t="s">
        <v>18</v>
      </c>
      <c r="B3" s="89" t="s">
        <v>1</v>
      </c>
      <c r="C3" t="s">
        <v>0</v>
      </c>
      <c r="D3" t="s">
        <v>2</v>
      </c>
      <c r="E3" s="81" t="s">
        <v>3</v>
      </c>
      <c r="G3" s="146" t="s">
        <v>379</v>
      </c>
      <c r="H3" s="146" t="s">
        <v>380</v>
      </c>
      <c r="I3" s="147" t="str">
        <f>A5</f>
        <v>Total # of unique clients served</v>
      </c>
      <c r="J3" s="147" t="str">
        <f>A6</f>
        <v>Total Bed Days</v>
      </c>
      <c r="K3" s="147" t="str">
        <f>A7</f>
        <v>Occupancy Rate (%)</v>
      </c>
      <c r="L3" s="147" t="str">
        <f>A16</f>
        <v>Median # of days between client referral and service initiation</v>
      </c>
      <c r="M3" s="147" t="str">
        <f>A17</f>
        <v>Median # of days between client referral and waitlist</v>
      </c>
      <c r="N3" s="147" t="str">
        <f>A18</f>
        <v>Median # of days between waitlist and service initiation</v>
      </c>
    </row>
    <row r="4" spans="1:14" ht="15.6">
      <c r="A4" s="103" t="s">
        <v>151</v>
      </c>
      <c r="B4" s="123"/>
      <c r="C4" s="100"/>
      <c r="D4" s="100"/>
      <c r="E4" s="101"/>
      <c r="G4" s="144" t="str" cm="1">
        <f t="array" ref="G4">TRANSPOSE(_xlfn.TEXTSPLIT(_xlfn.TEXTJOIN("%%", TRUE, IF((A:A="Indicator")+(A:A="Indicators"), INDEX(A:A, ROW(A:A)-1), "")), "%%"))</f>
        <v>Pacifica (31 Beds)</v>
      </c>
      <c r="H4" s="148" t="str">
        <f t="shared" ref="H4:H8" si="1">LEFT(G4, FIND(" (", G4) - 1)</f>
        <v>Pacifica</v>
      </c>
      <c r="I4" s="144" cm="1">
        <f t="array" ref="I4">_xlfn._xlws.FILTER($B$2:$B$1000, $A$2:$A$1000=I3)</f>
        <v>21</v>
      </c>
      <c r="J4" s="144" cm="1">
        <f t="array" ref="J4">_xlfn._xlws.FILTER($B$2:$B$1000, $A$2:$A$1000=J3)</f>
        <v>852</v>
      </c>
      <c r="K4" s="144" cm="1">
        <f t="array" ref="K4">_xlfn._xlws.FILTER($B$2:$B$1000, $A$2:$A$1000=K3)</f>
        <v>0.76</v>
      </c>
      <c r="L4" s="144" cm="1">
        <f t="array" ref="L4">_xlfn._xlws.FILTER($B$2:$B$1000, $A$2:$A$1000=L3)</f>
        <v>82</v>
      </c>
      <c r="M4" s="144" cm="1">
        <f t="array" ref="M4">_xlfn._xlws.FILTER($B$2:$B$1000, $A$2:$A$1000=M3)</f>
        <v>1</v>
      </c>
      <c r="N4" s="144" cm="1">
        <f t="array" ref="N4">_xlfn._xlws.FILTER($B$2:$B$1000, $A$2:$A$1000=N3)</f>
        <v>82</v>
      </c>
    </row>
    <row r="5" spans="1:14" ht="15.6">
      <c r="A5" s="85" t="s">
        <v>152</v>
      </c>
      <c r="B5" s="11">
        <v>21</v>
      </c>
      <c r="E5" s="81"/>
      <c r="G5" s="144"/>
      <c r="H5" s="144" t="e">
        <f t="shared" si="1"/>
        <v>#VALUE!</v>
      </c>
      <c r="I5" s="144"/>
      <c r="J5" s="144"/>
      <c r="K5" s="144"/>
      <c r="L5" s="144"/>
      <c r="M5" s="144"/>
      <c r="N5" s="144"/>
    </row>
    <row r="6" spans="1:14" ht="15.6">
      <c r="A6" s="85" t="s">
        <v>8</v>
      </c>
      <c r="B6" s="11">
        <v>852</v>
      </c>
      <c r="E6" s="81"/>
      <c r="G6" s="144"/>
      <c r="H6" s="144" t="e">
        <f t="shared" si="1"/>
        <v>#VALUE!</v>
      </c>
      <c r="I6" s="144"/>
      <c r="J6" s="144"/>
      <c r="K6" s="144"/>
      <c r="L6" s="144"/>
      <c r="M6" s="144"/>
      <c r="N6" s="144"/>
    </row>
    <row r="7" spans="1:14" ht="15.6">
      <c r="A7" s="85" t="s">
        <v>9</v>
      </c>
      <c r="B7" s="11">
        <v>0.76</v>
      </c>
      <c r="E7" s="81"/>
      <c r="G7" s="144"/>
      <c r="H7" s="144" t="e">
        <f t="shared" si="1"/>
        <v>#VALUE!</v>
      </c>
      <c r="I7" s="144"/>
      <c r="J7" s="144"/>
      <c r="K7" s="144"/>
      <c r="L7" s="144"/>
      <c r="M7" s="144"/>
      <c r="N7" s="144"/>
    </row>
    <row r="8" spans="1:14" ht="15.6">
      <c r="A8" s="84" t="s">
        <v>10</v>
      </c>
      <c r="B8" s="11">
        <v>8</v>
      </c>
      <c r="E8" s="81"/>
      <c r="G8" s="144"/>
      <c r="H8" s="144" t="e">
        <f t="shared" si="1"/>
        <v>#VALUE!</v>
      </c>
      <c r="I8" s="144"/>
      <c r="J8" s="144"/>
      <c r="K8" s="144"/>
      <c r="L8" s="144"/>
      <c r="M8" s="144"/>
      <c r="N8" s="144"/>
    </row>
    <row r="9" spans="1:14" ht="15.6">
      <c r="A9" s="84" t="s">
        <v>11</v>
      </c>
      <c r="B9" s="11">
        <v>13</v>
      </c>
      <c r="E9" s="81"/>
      <c r="G9" s="144"/>
      <c r="H9" s="144" t="e">
        <f>LEFT(G9, FIND(" (", G9) - 1)</f>
        <v>#VALUE!</v>
      </c>
      <c r="I9" s="144"/>
      <c r="J9" s="144"/>
      <c r="K9" s="144"/>
      <c r="L9" s="144"/>
      <c r="M9" s="144"/>
      <c r="N9" s="144"/>
    </row>
    <row r="10" spans="1:14" ht="15.6">
      <c r="A10" s="84" t="s">
        <v>12</v>
      </c>
      <c r="E10" s="81"/>
      <c r="G10" s="144"/>
      <c r="H10" s="144" t="e">
        <f t="shared" ref="H10:H29" si="2">LEFT(G10, FIND(" (", G10) - 1)</f>
        <v>#VALUE!</v>
      </c>
      <c r="I10" s="144"/>
      <c r="J10" s="144"/>
      <c r="K10" s="144"/>
      <c r="L10" s="144"/>
      <c r="M10" s="144"/>
      <c r="N10" s="144"/>
    </row>
    <row r="11" spans="1:14" ht="15.6">
      <c r="A11" s="104" t="s">
        <v>13</v>
      </c>
      <c r="B11" s="123"/>
      <c r="C11" s="100"/>
      <c r="D11" s="100"/>
      <c r="E11" s="101"/>
      <c r="G11" s="144"/>
      <c r="H11" s="144" t="e">
        <f t="shared" si="2"/>
        <v>#VALUE!</v>
      </c>
      <c r="I11" s="144"/>
      <c r="J11" s="144"/>
      <c r="K11" s="144"/>
      <c r="L11" s="144"/>
      <c r="M11" s="144"/>
      <c r="N11" s="144"/>
    </row>
    <row r="12" spans="1:14" ht="15.6">
      <c r="A12" s="104" t="s">
        <v>14</v>
      </c>
      <c r="B12" s="123"/>
      <c r="C12" s="100"/>
      <c r="D12" s="100"/>
      <c r="E12" s="101"/>
      <c r="G12" s="144"/>
      <c r="H12" s="144" t="e">
        <f t="shared" si="2"/>
        <v>#VALUE!</v>
      </c>
      <c r="I12" s="144"/>
      <c r="J12" s="144"/>
      <c r="K12" s="144"/>
      <c r="L12" s="144"/>
      <c r="M12" s="144"/>
      <c r="N12" s="144"/>
    </row>
    <row r="13" spans="1:14" ht="15.6">
      <c r="A13" s="104" t="s">
        <v>15</v>
      </c>
      <c r="B13" s="123"/>
      <c r="C13" s="100"/>
      <c r="D13" s="100"/>
      <c r="E13" s="101"/>
      <c r="G13" s="144"/>
      <c r="H13" s="144" t="e">
        <f t="shared" si="2"/>
        <v>#VALUE!</v>
      </c>
      <c r="I13" s="144"/>
      <c r="J13" s="144"/>
      <c r="K13" s="144"/>
      <c r="L13" s="144"/>
      <c r="M13" s="144"/>
      <c r="N13" s="144"/>
    </row>
    <row r="14" spans="1:14" ht="15.6">
      <c r="A14" s="104" t="s">
        <v>16</v>
      </c>
      <c r="B14" s="123"/>
      <c r="C14" s="100"/>
      <c r="D14" s="100"/>
      <c r="E14" s="101"/>
      <c r="G14" s="144"/>
      <c r="H14" s="144" t="e">
        <f t="shared" si="2"/>
        <v>#VALUE!</v>
      </c>
      <c r="I14" s="144"/>
      <c r="J14" s="144"/>
      <c r="K14" s="144"/>
      <c r="L14" s="144"/>
      <c r="M14" s="144"/>
      <c r="N14" s="144"/>
    </row>
    <row r="15" spans="1:14" ht="15.6">
      <c r="A15" s="104" t="s">
        <v>17</v>
      </c>
      <c r="B15" s="123"/>
      <c r="C15" s="100"/>
      <c r="D15" s="100"/>
      <c r="E15" s="101"/>
      <c r="G15" s="144"/>
      <c r="H15" s="144" t="e">
        <f t="shared" si="2"/>
        <v>#VALUE!</v>
      </c>
      <c r="I15" s="144"/>
      <c r="J15" s="144"/>
      <c r="K15" s="144"/>
      <c r="L15" s="144"/>
      <c r="M15" s="144"/>
      <c r="N15" s="144"/>
    </row>
    <row r="16" spans="1:14" ht="15.6">
      <c r="A16" s="85" t="s">
        <v>5</v>
      </c>
      <c r="B16" s="11">
        <v>82</v>
      </c>
      <c r="E16" s="81"/>
      <c r="G16" s="144"/>
      <c r="H16" s="144" t="e">
        <f t="shared" si="2"/>
        <v>#VALUE!</v>
      </c>
      <c r="I16" s="144"/>
      <c r="J16" s="144"/>
      <c r="K16" s="144"/>
      <c r="L16" s="144"/>
      <c r="M16" s="144"/>
      <c r="N16" s="144"/>
    </row>
    <row r="17" spans="1:14" ht="15.6">
      <c r="A17" s="85" t="s">
        <v>6</v>
      </c>
      <c r="B17" s="11">
        <v>1</v>
      </c>
      <c r="E17" s="81"/>
      <c r="G17" s="144"/>
      <c r="H17" s="144" t="e">
        <f t="shared" si="2"/>
        <v>#VALUE!</v>
      </c>
      <c r="I17" s="144"/>
      <c r="J17" s="144"/>
      <c r="K17" s="144"/>
      <c r="L17" s="144"/>
      <c r="M17" s="144"/>
      <c r="N17" s="144"/>
    </row>
    <row r="18" spans="1:14" ht="15.6">
      <c r="A18" s="85" t="s">
        <v>7</v>
      </c>
      <c r="B18" s="11">
        <v>82</v>
      </c>
      <c r="E18" s="81"/>
      <c r="G18" s="144"/>
      <c r="H18" s="144" t="e">
        <f t="shared" si="2"/>
        <v>#VALUE!</v>
      </c>
      <c r="I18" s="144"/>
      <c r="J18" s="144"/>
      <c r="K18" s="144"/>
      <c r="L18" s="144"/>
      <c r="M18" s="144"/>
      <c r="N18" s="144"/>
    </row>
    <row r="19" spans="1:14" ht="31.2">
      <c r="A19" s="103" t="s">
        <v>19</v>
      </c>
      <c r="B19" s="123"/>
      <c r="C19" s="100"/>
      <c r="D19" s="100"/>
      <c r="E19" s="101"/>
      <c r="G19" s="144"/>
      <c r="H19" s="144" t="e">
        <f t="shared" si="2"/>
        <v>#VALUE!</v>
      </c>
      <c r="I19" s="144"/>
      <c r="J19" s="144"/>
      <c r="K19" s="144"/>
      <c r="L19" s="144"/>
      <c r="M19" s="144"/>
      <c r="N19" s="144"/>
    </row>
    <row r="20" spans="1:14" ht="15.6">
      <c r="A20" s="103" t="s">
        <v>153</v>
      </c>
      <c r="B20" s="123"/>
      <c r="C20" s="100"/>
      <c r="D20" s="100"/>
      <c r="E20" s="101"/>
      <c r="G20" s="144"/>
      <c r="H20" s="144" t="e">
        <f t="shared" si="2"/>
        <v>#VALUE!</v>
      </c>
      <c r="I20" s="144"/>
      <c r="J20" s="144"/>
      <c r="K20" s="144"/>
      <c r="L20" s="144"/>
      <c r="M20" s="144"/>
      <c r="N20" s="144"/>
    </row>
    <row r="21" spans="1:14" ht="31.2">
      <c r="A21" s="103" t="s">
        <v>154</v>
      </c>
      <c r="B21" s="123"/>
      <c r="C21" s="100"/>
      <c r="D21" s="100"/>
      <c r="E21" s="101"/>
      <c r="G21" s="144"/>
      <c r="H21" s="144" t="e">
        <f t="shared" si="2"/>
        <v>#VALUE!</v>
      </c>
      <c r="I21" s="144"/>
      <c r="J21" s="144"/>
      <c r="K21" s="144"/>
      <c r="L21" s="144"/>
      <c r="M21" s="144"/>
      <c r="N21" s="144"/>
    </row>
    <row r="22" spans="1:14" ht="31.2">
      <c r="A22" s="103" t="s">
        <v>155</v>
      </c>
      <c r="B22" s="123"/>
      <c r="C22" s="100"/>
      <c r="D22" s="100"/>
      <c r="E22" s="101"/>
      <c r="G22" s="144"/>
      <c r="H22" s="144" t="e">
        <f t="shared" si="2"/>
        <v>#VALUE!</v>
      </c>
      <c r="I22" s="144"/>
      <c r="J22" s="144"/>
      <c r="K22" s="144"/>
      <c r="L22" s="144"/>
      <c r="M22" s="144"/>
      <c r="N22" s="144"/>
    </row>
    <row r="23" spans="1:14" ht="28.8">
      <c r="A23" s="77" t="s">
        <v>217</v>
      </c>
      <c r="C23" s="78"/>
      <c r="D23" s="78"/>
      <c r="E23" s="79"/>
      <c r="G23" s="144"/>
      <c r="H23" s="144" t="e">
        <f t="shared" si="2"/>
        <v>#VALUE!</v>
      </c>
      <c r="I23" s="144"/>
      <c r="J23" s="144"/>
      <c r="K23" s="144"/>
      <c r="L23" s="144"/>
      <c r="M23" s="144"/>
      <c r="N23" s="144"/>
    </row>
    <row r="24" spans="1:14" ht="46.8">
      <c r="A24" s="85" t="s">
        <v>146</v>
      </c>
      <c r="B24" s="11" t="s">
        <v>225</v>
      </c>
      <c r="E24" s="81"/>
      <c r="G24" s="144"/>
      <c r="H24" s="144" t="e">
        <f t="shared" si="2"/>
        <v>#VALUE!</v>
      </c>
      <c r="I24" s="144"/>
      <c r="J24" s="144"/>
      <c r="K24" s="144"/>
      <c r="L24" s="144"/>
      <c r="M24" s="144"/>
      <c r="N24" s="144"/>
    </row>
    <row r="25" spans="1:14" ht="57.6">
      <c r="A25" s="85" t="s">
        <v>147</v>
      </c>
      <c r="B25" s="11" t="s">
        <v>226</v>
      </c>
      <c r="E25" s="81"/>
      <c r="G25" s="144"/>
      <c r="H25" s="144" t="e">
        <f t="shared" si="2"/>
        <v>#VALUE!</v>
      </c>
      <c r="I25" s="144"/>
      <c r="J25" s="144"/>
      <c r="K25" s="144"/>
      <c r="L25" s="144"/>
      <c r="M25" s="144"/>
      <c r="N25" s="144"/>
    </row>
    <row r="26" spans="1:14" ht="46.8">
      <c r="A26" s="85" t="s">
        <v>148</v>
      </c>
      <c r="B26" s="11" t="s">
        <v>227</v>
      </c>
      <c r="E26" s="81"/>
      <c r="G26" s="144"/>
      <c r="H26" s="144" t="e">
        <f t="shared" si="2"/>
        <v>#VALUE!</v>
      </c>
      <c r="I26" s="144"/>
      <c r="J26" s="144"/>
      <c r="K26" s="144"/>
      <c r="L26" s="144"/>
      <c r="M26" s="144"/>
      <c r="N26" s="144"/>
    </row>
    <row r="27" spans="1:14" ht="15.6">
      <c r="A27" s="85" t="s">
        <v>149</v>
      </c>
      <c r="E27" s="81"/>
      <c r="G27" s="144"/>
      <c r="H27" s="144" t="e">
        <f t="shared" si="2"/>
        <v>#VALUE!</v>
      </c>
      <c r="I27" s="144"/>
      <c r="J27" s="144"/>
      <c r="K27" s="144"/>
      <c r="L27" s="144"/>
      <c r="M27" s="144"/>
      <c r="N27" s="144"/>
    </row>
    <row r="28" spans="1:14" ht="43.8" thickBot="1">
      <c r="A28" s="86" t="s">
        <v>150</v>
      </c>
      <c r="B28" s="118" t="s">
        <v>228</v>
      </c>
      <c r="C28" s="82"/>
      <c r="D28" s="82"/>
      <c r="E28" s="83"/>
      <c r="G28" s="144"/>
      <c r="H28" s="144" t="e">
        <f t="shared" si="2"/>
        <v>#VALUE!</v>
      </c>
      <c r="I28" s="144"/>
      <c r="J28" s="144"/>
      <c r="K28" s="144"/>
      <c r="L28" s="144"/>
      <c r="M28" s="144"/>
      <c r="N28" s="144"/>
    </row>
    <row r="29" spans="1:14">
      <c r="G29" s="144"/>
      <c r="H29" s="144" t="e">
        <f t="shared" si="2"/>
        <v>#VALUE!</v>
      </c>
      <c r="I29" s="144"/>
      <c r="J29" s="144"/>
      <c r="K29" s="144"/>
      <c r="L29" s="144"/>
      <c r="M29" s="144"/>
      <c r="N29" s="144"/>
    </row>
  </sheetData>
  <mergeCells count="2">
    <mergeCell ref="A2:E2"/>
    <mergeCell ref="A1:E1"/>
  </mergeCell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12"/>
  <sheetViews>
    <sheetView topLeftCell="A98" zoomScale="77" zoomScaleNormal="77" workbookViewId="0">
      <selection activeCell="B96" sqref="B96"/>
    </sheetView>
  </sheetViews>
  <sheetFormatPr defaultColWidth="34.77734375" defaultRowHeight="14.4"/>
  <cols>
    <col min="1" max="1" width="79" style="1" customWidth="1"/>
    <col min="2" max="2" width="34.77734375" style="11"/>
  </cols>
  <sheetData>
    <row r="1" spans="1:14" ht="15" thickBot="1">
      <c r="A1" s="98"/>
      <c r="B1" s="125"/>
      <c r="C1" s="98"/>
      <c r="D1" s="98"/>
      <c r="E1" s="98"/>
    </row>
    <row r="2" spans="1:14" ht="28.8">
      <c r="A2" s="95" t="s">
        <v>163</v>
      </c>
      <c r="B2" s="126"/>
      <c r="C2" s="96"/>
      <c r="D2" s="96"/>
      <c r="E2" s="97"/>
      <c r="G2" s="144"/>
      <c r="H2" s="144"/>
      <c r="I2" s="145" t="str">
        <f t="shared" ref="I2:N2" si="0">IF(COUNTIF($H$4:$H$23, "*") = COUNTIF($A:$E, I3), "Normal", "VERIFICATION NEEDED")</f>
        <v>Normal</v>
      </c>
      <c r="J2" s="145" t="str">
        <f t="shared" si="0"/>
        <v>Normal</v>
      </c>
      <c r="K2" s="145" t="str">
        <f t="shared" si="0"/>
        <v>Normal</v>
      </c>
      <c r="L2" s="145" t="str">
        <f t="shared" si="0"/>
        <v>Normal</v>
      </c>
      <c r="M2" s="145" t="str">
        <f t="shared" si="0"/>
        <v>Normal</v>
      </c>
      <c r="N2" s="145" t="str">
        <f t="shared" si="0"/>
        <v>Normal</v>
      </c>
    </row>
    <row r="3" spans="1:14" ht="28.8">
      <c r="A3" s="80" t="s">
        <v>4</v>
      </c>
      <c r="B3" s="89" t="s">
        <v>1</v>
      </c>
      <c r="C3" s="90" t="s">
        <v>0</v>
      </c>
      <c r="D3" s="90" t="s">
        <v>2</v>
      </c>
      <c r="E3" s="91" t="s">
        <v>3</v>
      </c>
      <c r="G3" s="146" t="s">
        <v>379</v>
      </c>
      <c r="H3" s="146" t="s">
        <v>380</v>
      </c>
      <c r="I3" s="147" t="str">
        <f>A5</f>
        <v>Total # of unique clients served</v>
      </c>
      <c r="J3" s="147" t="str">
        <f>A6</f>
        <v>Total Bed Days</v>
      </c>
      <c r="K3" s="147" t="str">
        <f>A7</f>
        <v>Occupancy Rate (%)</v>
      </c>
      <c r="L3" s="147" t="str">
        <f>A16</f>
        <v>Median # of days between client referral and service initiation</v>
      </c>
      <c r="M3" s="147" t="str">
        <f>A17</f>
        <v>Median # of days between client referral and waitlist</v>
      </c>
      <c r="N3" s="147" t="str">
        <f>A18</f>
        <v>Median # of days between waitlist and service initiation</v>
      </c>
    </row>
    <row r="4" spans="1:14">
      <c r="A4" s="99" t="s">
        <v>162</v>
      </c>
      <c r="B4" s="123"/>
      <c r="C4" s="100"/>
      <c r="D4" s="100"/>
      <c r="E4" s="101"/>
      <c r="G4" s="144" t="str" cm="1">
        <f t="array" ref="G4:G7">TRANSPOSE(_xlfn.TEXTSPLIT(_xlfn.TEXTJOIN("%%", TRUE, IF((A:A="Indicator")+(A:A="Indicators"), INDEX(A:A, ROW(A:A)-1), "")), "%%"))</f>
        <v>Central City Lodge (22 beds)</v>
      </c>
      <c r="H4" s="148" t="str">
        <f t="shared" ref="H4:H8" si="1">LEFT(G4, FIND(" (", G4) - 1)</f>
        <v>Central City Lodge</v>
      </c>
      <c r="I4" s="144" cm="1">
        <f t="array" ref="I4:I7">_xlfn._xlws.FILTER($B$2:$B$1000, $A$2:$A$1000=I3)</f>
        <v>32</v>
      </c>
      <c r="J4" s="144" cm="1">
        <f t="array" ref="J4:J7">_xlfn._xlws.FILTER($B$2:$B$1000, $A$2:$A$1000=J3)</f>
        <v>1343</v>
      </c>
      <c r="K4" s="144" cm="1">
        <f t="array" ref="K4:K7">_xlfn._xlws.FILTER($B$2:$B$1000, $A$2:$A$1000=K3)</f>
        <v>0.82</v>
      </c>
      <c r="L4" s="144" cm="1">
        <f t="array" ref="L4:L7">_xlfn._xlws.FILTER($B$2:$B$1000, $A$2:$A$1000=L3)</f>
        <v>25</v>
      </c>
      <c r="M4" s="144" cm="1">
        <f t="array" ref="M4:M7">_xlfn._xlws.FILTER($B$2:$B$1000, $A$2:$A$1000=M3)</f>
        <v>1</v>
      </c>
      <c r="N4" s="144" cm="1">
        <f t="array" ref="N4:N7">_xlfn._xlws.FILTER($B$2:$B$1000, $A$2:$A$1000=N3)</f>
        <v>25</v>
      </c>
    </row>
    <row r="5" spans="1:14">
      <c r="A5" s="80" t="s">
        <v>157</v>
      </c>
      <c r="B5" s="11">
        <v>32</v>
      </c>
      <c r="E5" s="81"/>
      <c r="G5" s="144" t="str">
        <v>New Dawn (10 beds)</v>
      </c>
      <c r="H5" s="144" t="str">
        <f t="shared" si="1"/>
        <v>New Dawn</v>
      </c>
      <c r="I5" s="144">
        <v>15</v>
      </c>
      <c r="J5" s="144">
        <v>701</v>
      </c>
      <c r="K5" s="144">
        <v>0.77</v>
      </c>
      <c r="L5" s="144">
        <v>9</v>
      </c>
      <c r="M5" s="144">
        <v>1</v>
      </c>
      <c r="N5" s="144">
        <v>9</v>
      </c>
    </row>
    <row r="6" spans="1:14">
      <c r="A6" s="80" t="s">
        <v>8</v>
      </c>
      <c r="B6" s="11">
        <v>1343</v>
      </c>
      <c r="E6" s="81"/>
      <c r="G6" s="144" t="str">
        <v>Together We Can (18 beds)</v>
      </c>
      <c r="H6" s="144" t="str">
        <f t="shared" si="1"/>
        <v>Together We Can</v>
      </c>
      <c r="I6" s="144">
        <v>11</v>
      </c>
      <c r="J6" s="144">
        <v>540</v>
      </c>
      <c r="K6" s="144">
        <v>100</v>
      </c>
      <c r="L6" s="144">
        <v>26</v>
      </c>
      <c r="M6" s="144">
        <v>1</v>
      </c>
      <c r="N6" s="144">
        <v>26</v>
      </c>
    </row>
    <row r="7" spans="1:14">
      <c r="A7" s="80" t="s">
        <v>9</v>
      </c>
      <c r="B7" s="11">
        <v>0.82</v>
      </c>
      <c r="E7" s="81"/>
      <c r="G7" s="144" t="str">
        <v>Turning Point (12 beds)</v>
      </c>
      <c r="H7" s="144" t="str">
        <f t="shared" si="1"/>
        <v>Turning Point</v>
      </c>
      <c r="I7" s="144">
        <v>21</v>
      </c>
      <c r="J7" s="144">
        <v>867</v>
      </c>
      <c r="K7" s="144">
        <v>0.79</v>
      </c>
      <c r="L7" s="144">
        <v>6</v>
      </c>
      <c r="M7" s="144">
        <v>1</v>
      </c>
      <c r="N7" s="144">
        <v>6</v>
      </c>
    </row>
    <row r="8" spans="1:14">
      <c r="A8" s="102" t="s">
        <v>10</v>
      </c>
      <c r="B8" s="123"/>
      <c r="C8" s="100"/>
      <c r="D8" s="100"/>
      <c r="E8" s="101"/>
      <c r="G8" s="144"/>
      <c r="H8" s="144" t="e">
        <f t="shared" si="1"/>
        <v>#VALUE!</v>
      </c>
      <c r="I8" s="144"/>
      <c r="J8" s="144"/>
      <c r="K8" s="144"/>
      <c r="L8" s="144"/>
      <c r="M8" s="144"/>
      <c r="N8" s="144"/>
    </row>
    <row r="9" spans="1:14">
      <c r="A9" s="87" t="s">
        <v>11</v>
      </c>
      <c r="B9" s="11">
        <v>32</v>
      </c>
      <c r="E9" s="81"/>
      <c r="G9" s="144"/>
      <c r="H9" s="144" t="e">
        <f>LEFT(G9, FIND(" (", G9) - 1)</f>
        <v>#VALUE!</v>
      </c>
      <c r="I9" s="144"/>
      <c r="J9" s="144"/>
      <c r="K9" s="144"/>
      <c r="L9" s="144"/>
      <c r="M9" s="144"/>
      <c r="N9" s="144"/>
    </row>
    <row r="10" spans="1:14">
      <c r="A10" s="102" t="s">
        <v>12</v>
      </c>
      <c r="B10" s="123"/>
      <c r="C10" s="100"/>
      <c r="D10" s="100"/>
      <c r="E10" s="101"/>
      <c r="G10" s="144"/>
      <c r="H10" s="144" t="e">
        <f t="shared" ref="H10:H29" si="2">LEFT(G10, FIND(" (", G10) - 1)</f>
        <v>#VALUE!</v>
      </c>
      <c r="I10" s="144"/>
      <c r="J10" s="144"/>
      <c r="K10" s="144"/>
      <c r="L10" s="144"/>
      <c r="M10" s="144"/>
      <c r="N10" s="144"/>
    </row>
    <row r="11" spans="1:14">
      <c r="A11" s="102" t="s">
        <v>13</v>
      </c>
      <c r="B11" s="123"/>
      <c r="C11" s="100"/>
      <c r="D11" s="100"/>
      <c r="E11" s="101"/>
      <c r="G11" s="144"/>
      <c r="H11" s="144" t="e">
        <f t="shared" si="2"/>
        <v>#VALUE!</v>
      </c>
      <c r="I11" s="144"/>
      <c r="J11" s="144"/>
      <c r="K11" s="144"/>
      <c r="L11" s="144"/>
      <c r="M11" s="144"/>
      <c r="N11" s="144"/>
    </row>
    <row r="12" spans="1:14">
      <c r="A12" s="102" t="s">
        <v>14</v>
      </c>
      <c r="B12" s="123"/>
      <c r="C12" s="100"/>
      <c r="D12" s="100"/>
      <c r="E12" s="101"/>
      <c r="G12" s="144"/>
      <c r="H12" s="144" t="e">
        <f t="shared" si="2"/>
        <v>#VALUE!</v>
      </c>
      <c r="I12" s="144"/>
      <c r="J12" s="144"/>
      <c r="K12" s="144"/>
      <c r="L12" s="144"/>
      <c r="M12" s="144"/>
      <c r="N12" s="144"/>
    </row>
    <row r="13" spans="1:14">
      <c r="A13" s="102" t="s">
        <v>156</v>
      </c>
      <c r="B13" s="123"/>
      <c r="C13" s="100"/>
      <c r="D13" s="100"/>
      <c r="E13" s="101"/>
      <c r="G13" s="144"/>
      <c r="H13" s="144" t="e">
        <f t="shared" si="2"/>
        <v>#VALUE!</v>
      </c>
      <c r="I13" s="144"/>
      <c r="J13" s="144"/>
      <c r="K13" s="144"/>
      <c r="L13" s="144"/>
      <c r="M13" s="144"/>
      <c r="N13" s="144"/>
    </row>
    <row r="14" spans="1:14">
      <c r="A14" s="102" t="s">
        <v>16</v>
      </c>
      <c r="B14" s="123"/>
      <c r="C14" s="100"/>
      <c r="D14" s="100"/>
      <c r="E14" s="101"/>
      <c r="G14" s="144"/>
      <c r="H14" s="144" t="e">
        <f t="shared" si="2"/>
        <v>#VALUE!</v>
      </c>
      <c r="I14" s="144"/>
      <c r="J14" s="144"/>
      <c r="K14" s="144"/>
      <c r="L14" s="144"/>
      <c r="M14" s="144"/>
      <c r="N14" s="144"/>
    </row>
    <row r="15" spans="1:14">
      <c r="A15" s="102" t="s">
        <v>17</v>
      </c>
      <c r="B15" s="123"/>
      <c r="C15" s="100"/>
      <c r="D15" s="100"/>
      <c r="E15" s="101"/>
      <c r="G15" s="144"/>
      <c r="H15" s="144" t="e">
        <f t="shared" si="2"/>
        <v>#VALUE!</v>
      </c>
      <c r="I15" s="144"/>
      <c r="J15" s="144"/>
      <c r="K15" s="144"/>
      <c r="L15" s="144"/>
      <c r="M15" s="144"/>
      <c r="N15" s="144"/>
    </row>
    <row r="16" spans="1:14">
      <c r="A16" s="80" t="s">
        <v>5</v>
      </c>
      <c r="B16" s="11">
        <v>25</v>
      </c>
      <c r="E16" s="81"/>
      <c r="G16" s="144"/>
      <c r="H16" s="144" t="e">
        <f t="shared" si="2"/>
        <v>#VALUE!</v>
      </c>
      <c r="I16" s="144"/>
      <c r="J16" s="144"/>
      <c r="K16" s="144"/>
      <c r="L16" s="144"/>
      <c r="M16" s="144"/>
      <c r="N16" s="144"/>
    </row>
    <row r="17" spans="1:14">
      <c r="A17" s="80" t="s">
        <v>6</v>
      </c>
      <c r="B17" s="11">
        <v>1</v>
      </c>
      <c r="E17" s="81"/>
      <c r="G17" s="144"/>
      <c r="H17" s="144" t="e">
        <f t="shared" si="2"/>
        <v>#VALUE!</v>
      </c>
      <c r="I17" s="144"/>
      <c r="J17" s="144"/>
      <c r="K17" s="144"/>
      <c r="L17" s="144"/>
      <c r="M17" s="144"/>
      <c r="N17" s="144"/>
    </row>
    <row r="18" spans="1:14">
      <c r="A18" s="80" t="s">
        <v>7</v>
      </c>
      <c r="B18" s="11">
        <v>25</v>
      </c>
      <c r="E18" s="81"/>
      <c r="G18" s="144"/>
      <c r="H18" s="144" t="e">
        <f t="shared" si="2"/>
        <v>#VALUE!</v>
      </c>
      <c r="I18" s="144"/>
      <c r="J18" s="144"/>
      <c r="K18" s="144"/>
      <c r="L18" s="144"/>
      <c r="M18" s="144"/>
      <c r="N18" s="144"/>
    </row>
    <row r="19" spans="1:14">
      <c r="A19" s="99" t="s">
        <v>158</v>
      </c>
      <c r="B19" s="123"/>
      <c r="C19" s="100"/>
      <c r="D19" s="100"/>
      <c r="E19" s="101"/>
      <c r="G19" s="144"/>
      <c r="H19" s="144" t="e">
        <f t="shared" si="2"/>
        <v>#VALUE!</v>
      </c>
      <c r="I19" s="144"/>
      <c r="J19" s="144"/>
      <c r="K19" s="144"/>
      <c r="L19" s="144"/>
      <c r="M19" s="144"/>
      <c r="N19" s="144"/>
    </row>
    <row r="20" spans="1:14">
      <c r="A20" s="99" t="s">
        <v>159</v>
      </c>
      <c r="B20" s="123"/>
      <c r="C20" s="100"/>
      <c r="D20" s="100"/>
      <c r="E20" s="101"/>
      <c r="G20" s="144"/>
      <c r="H20" s="144" t="e">
        <f t="shared" si="2"/>
        <v>#VALUE!</v>
      </c>
      <c r="I20" s="144"/>
      <c r="J20" s="144"/>
      <c r="K20" s="144"/>
      <c r="L20" s="144"/>
      <c r="M20" s="144"/>
      <c r="N20" s="144"/>
    </row>
    <row r="21" spans="1:14">
      <c r="A21" s="99" t="s">
        <v>160</v>
      </c>
      <c r="B21" s="123"/>
      <c r="C21" s="100"/>
      <c r="D21" s="100"/>
      <c r="E21" s="101"/>
      <c r="G21" s="144"/>
      <c r="H21" s="144" t="e">
        <f t="shared" si="2"/>
        <v>#VALUE!</v>
      </c>
      <c r="I21" s="144"/>
      <c r="J21" s="144"/>
      <c r="K21" s="144"/>
      <c r="L21" s="144"/>
      <c r="M21" s="144"/>
      <c r="N21" s="144"/>
    </row>
    <row r="22" spans="1:14" ht="28.8">
      <c r="A22" s="99" t="s">
        <v>161</v>
      </c>
      <c r="B22" s="123"/>
      <c r="C22" s="100"/>
      <c r="D22" s="100"/>
      <c r="E22" s="101"/>
      <c r="G22" s="144"/>
      <c r="H22" s="144" t="e">
        <f t="shared" si="2"/>
        <v>#VALUE!</v>
      </c>
      <c r="I22" s="144"/>
      <c r="J22" s="144"/>
      <c r="K22" s="144"/>
      <c r="L22" s="144"/>
      <c r="M22" s="144"/>
      <c r="N22" s="144"/>
    </row>
    <row r="23" spans="1:14" ht="28.8">
      <c r="A23" s="77" t="s">
        <v>217</v>
      </c>
      <c r="C23" s="78"/>
      <c r="D23" s="78"/>
      <c r="E23" s="79"/>
      <c r="G23" s="144"/>
      <c r="H23" s="144" t="e">
        <f t="shared" si="2"/>
        <v>#VALUE!</v>
      </c>
      <c r="I23" s="144"/>
      <c r="J23" s="144"/>
      <c r="K23" s="144"/>
      <c r="L23" s="144"/>
      <c r="M23" s="144"/>
      <c r="N23" s="144"/>
    </row>
    <row r="24" spans="1:14">
      <c r="A24" s="80" t="s">
        <v>149</v>
      </c>
      <c r="E24" s="81"/>
      <c r="G24" s="144"/>
      <c r="H24" s="144" t="e">
        <f t="shared" si="2"/>
        <v>#VALUE!</v>
      </c>
      <c r="I24" s="144"/>
      <c r="J24" s="144"/>
      <c r="K24" s="144"/>
      <c r="L24" s="144"/>
      <c r="M24" s="144"/>
      <c r="N24" s="144"/>
    </row>
    <row r="25" spans="1:14" ht="43.2">
      <c r="A25" s="80" t="s">
        <v>150</v>
      </c>
      <c r="B25" s="11" t="s">
        <v>228</v>
      </c>
      <c r="E25" s="81"/>
      <c r="G25" s="144"/>
      <c r="H25" s="144" t="e">
        <f t="shared" si="2"/>
        <v>#VALUE!</v>
      </c>
      <c r="I25" s="144"/>
      <c r="J25" s="144"/>
      <c r="K25" s="144"/>
      <c r="L25" s="144"/>
      <c r="M25" s="144"/>
      <c r="N25" s="144"/>
    </row>
    <row r="26" spans="1:14" ht="43.2">
      <c r="A26" s="80" t="s">
        <v>146</v>
      </c>
      <c r="B26" s="11" t="s">
        <v>225</v>
      </c>
      <c r="E26" s="81"/>
      <c r="G26" s="144"/>
      <c r="H26" s="144" t="e">
        <f t="shared" si="2"/>
        <v>#VALUE!</v>
      </c>
      <c r="I26" s="144"/>
      <c r="J26" s="144"/>
      <c r="K26" s="144"/>
      <c r="L26" s="144"/>
      <c r="M26" s="144"/>
      <c r="N26" s="144"/>
    </row>
    <row r="27" spans="1:14" ht="43.2">
      <c r="A27" s="80" t="s">
        <v>147</v>
      </c>
      <c r="B27" s="11" t="s">
        <v>226</v>
      </c>
      <c r="E27" s="81"/>
      <c r="G27" s="144"/>
      <c r="H27" s="144" t="e">
        <f t="shared" si="2"/>
        <v>#VALUE!</v>
      </c>
      <c r="I27" s="144"/>
      <c r="J27" s="144"/>
      <c r="K27" s="144"/>
      <c r="L27" s="144"/>
      <c r="M27" s="144"/>
      <c r="N27" s="144"/>
    </row>
    <row r="28" spans="1:14" ht="43.8" thickBot="1">
      <c r="A28" s="88" t="s">
        <v>148</v>
      </c>
      <c r="B28" s="118" t="s">
        <v>229</v>
      </c>
      <c r="C28" s="82"/>
      <c r="D28" s="82"/>
      <c r="E28" s="83"/>
      <c r="G28" s="144"/>
      <c r="H28" s="144" t="e">
        <f t="shared" si="2"/>
        <v>#VALUE!</v>
      </c>
      <c r="I28" s="144"/>
      <c r="J28" s="144"/>
      <c r="K28" s="144"/>
      <c r="L28" s="144"/>
      <c r="M28" s="144"/>
      <c r="N28" s="144"/>
    </row>
    <row r="29" spans="1:14" ht="15" thickBot="1">
      <c r="A29" s="98"/>
      <c r="B29" s="125"/>
      <c r="C29" s="98"/>
      <c r="D29" s="98"/>
      <c r="E29" s="98"/>
      <c r="G29" s="144"/>
      <c r="H29" s="144" t="e">
        <f t="shared" si="2"/>
        <v>#VALUE!</v>
      </c>
      <c r="I29" s="144"/>
      <c r="J29" s="144"/>
      <c r="K29" s="144"/>
      <c r="L29" s="144"/>
      <c r="M29" s="144"/>
      <c r="N29" s="144"/>
    </row>
    <row r="30" spans="1:14" ht="28.8">
      <c r="A30" s="95" t="s">
        <v>164</v>
      </c>
      <c r="B30" s="126"/>
      <c r="C30" s="96"/>
      <c r="D30" s="96"/>
      <c r="E30" s="97"/>
    </row>
    <row r="31" spans="1:14">
      <c r="A31" s="80" t="s">
        <v>4</v>
      </c>
      <c r="B31" s="89" t="s">
        <v>1</v>
      </c>
      <c r="C31" t="s">
        <v>0</v>
      </c>
      <c r="D31" t="s">
        <v>2</v>
      </c>
      <c r="E31" s="81" t="s">
        <v>3</v>
      </c>
    </row>
    <row r="32" spans="1:14">
      <c r="A32" s="99" t="s">
        <v>162</v>
      </c>
      <c r="B32" s="123"/>
      <c r="C32" s="100"/>
      <c r="D32" s="100"/>
      <c r="E32" s="101"/>
    </row>
    <row r="33" spans="1:5">
      <c r="A33" s="80" t="s">
        <v>157</v>
      </c>
      <c r="B33" s="11">
        <v>15</v>
      </c>
      <c r="E33" s="81"/>
    </row>
    <row r="34" spans="1:5">
      <c r="A34" s="80" t="s">
        <v>8</v>
      </c>
      <c r="B34" s="11">
        <v>701</v>
      </c>
      <c r="E34" s="81"/>
    </row>
    <row r="35" spans="1:5">
      <c r="A35" s="80" t="s">
        <v>9</v>
      </c>
      <c r="B35" s="11">
        <v>0.77</v>
      </c>
      <c r="E35" s="81"/>
    </row>
    <row r="36" spans="1:5">
      <c r="A36" s="87" t="s">
        <v>10</v>
      </c>
      <c r="B36" s="11">
        <v>15</v>
      </c>
      <c r="E36" s="81"/>
    </row>
    <row r="37" spans="1:5">
      <c r="A37" s="87" t="s">
        <v>11</v>
      </c>
      <c r="E37" s="81"/>
    </row>
    <row r="38" spans="1:5">
      <c r="A38" s="87" t="s">
        <v>12</v>
      </c>
      <c r="E38" s="81"/>
    </row>
    <row r="39" spans="1:5">
      <c r="A39" s="102" t="s">
        <v>13</v>
      </c>
      <c r="B39" s="123"/>
      <c r="C39" s="100"/>
      <c r="D39" s="100"/>
      <c r="E39" s="101"/>
    </row>
    <row r="40" spans="1:5">
      <c r="A40" s="102" t="s">
        <v>14</v>
      </c>
      <c r="B40" s="123"/>
      <c r="C40" s="100"/>
      <c r="D40" s="100"/>
      <c r="E40" s="101"/>
    </row>
    <row r="41" spans="1:5">
      <c r="A41" s="102" t="s">
        <v>156</v>
      </c>
      <c r="B41" s="123"/>
      <c r="C41" s="100"/>
      <c r="D41" s="100"/>
      <c r="E41" s="101"/>
    </row>
    <row r="42" spans="1:5">
      <c r="A42" s="102" t="s">
        <v>16</v>
      </c>
      <c r="B42" s="123"/>
      <c r="C42" s="100"/>
      <c r="D42" s="100"/>
      <c r="E42" s="101"/>
    </row>
    <row r="43" spans="1:5">
      <c r="A43" s="102" t="s">
        <v>17</v>
      </c>
      <c r="B43" s="123"/>
      <c r="C43" s="100"/>
      <c r="D43" s="100"/>
      <c r="E43" s="101"/>
    </row>
    <row r="44" spans="1:5">
      <c r="A44" s="80" t="s">
        <v>5</v>
      </c>
      <c r="B44" s="11">
        <v>9</v>
      </c>
      <c r="E44" s="81"/>
    </row>
    <row r="45" spans="1:5">
      <c r="A45" s="80" t="s">
        <v>6</v>
      </c>
      <c r="B45" s="11">
        <v>1</v>
      </c>
      <c r="E45" s="81"/>
    </row>
    <row r="46" spans="1:5">
      <c r="A46" s="80" t="s">
        <v>7</v>
      </c>
      <c r="B46" s="11">
        <v>9</v>
      </c>
      <c r="E46" s="81"/>
    </row>
    <row r="47" spans="1:5">
      <c r="A47" s="99" t="s">
        <v>158</v>
      </c>
      <c r="B47" s="123"/>
      <c r="C47" s="100"/>
      <c r="D47" s="100"/>
      <c r="E47" s="101"/>
    </row>
    <row r="48" spans="1:5">
      <c r="A48" s="99" t="s">
        <v>159</v>
      </c>
      <c r="B48" s="123"/>
      <c r="C48" s="100"/>
      <c r="D48" s="100"/>
      <c r="E48" s="101"/>
    </row>
    <row r="49" spans="1:5">
      <c r="A49" s="99" t="s">
        <v>160</v>
      </c>
      <c r="B49" s="123"/>
      <c r="C49" s="100"/>
      <c r="D49" s="100"/>
      <c r="E49" s="101"/>
    </row>
    <row r="50" spans="1:5" ht="28.8">
      <c r="A50" s="99" t="s">
        <v>161</v>
      </c>
      <c r="B50" s="123"/>
      <c r="C50" s="100"/>
      <c r="D50" s="100"/>
      <c r="E50" s="101"/>
    </row>
    <row r="51" spans="1:5" ht="28.8">
      <c r="A51" s="105" t="s">
        <v>217</v>
      </c>
      <c r="B51" s="123"/>
      <c r="C51" s="106"/>
      <c r="D51" s="106"/>
      <c r="E51" s="107"/>
    </row>
    <row r="52" spans="1:5">
      <c r="A52" s="80" t="s">
        <v>149</v>
      </c>
      <c r="E52" s="81"/>
    </row>
    <row r="53" spans="1:5">
      <c r="A53" s="80" t="s">
        <v>150</v>
      </c>
      <c r="E53" s="81"/>
    </row>
    <row r="54" spans="1:5" ht="43.2">
      <c r="A54" s="80" t="s">
        <v>146</v>
      </c>
      <c r="E54" s="81"/>
    </row>
    <row r="55" spans="1:5" ht="28.8">
      <c r="A55" s="80" t="s">
        <v>147</v>
      </c>
      <c r="E55" s="81"/>
    </row>
    <row r="56" spans="1:5" ht="43.8" thickBot="1">
      <c r="A56" s="88" t="s">
        <v>148</v>
      </c>
      <c r="B56" s="118"/>
      <c r="C56" s="82"/>
      <c r="D56" s="82"/>
      <c r="E56" s="83"/>
    </row>
    <row r="57" spans="1:5" ht="15" thickBot="1">
      <c r="A57" s="98"/>
      <c r="B57" s="125"/>
      <c r="C57" s="98"/>
      <c r="D57" s="98"/>
      <c r="E57" s="98"/>
    </row>
    <row r="58" spans="1:5" ht="28.8">
      <c r="A58" s="95" t="s">
        <v>165</v>
      </c>
      <c r="B58" s="126"/>
      <c r="C58" s="96"/>
      <c r="D58" s="96"/>
      <c r="E58" s="97"/>
    </row>
    <row r="59" spans="1:5">
      <c r="A59" s="80" t="s">
        <v>4</v>
      </c>
      <c r="B59" s="89" t="s">
        <v>1</v>
      </c>
      <c r="C59" t="s">
        <v>0</v>
      </c>
      <c r="D59" t="s">
        <v>2</v>
      </c>
      <c r="E59" s="81" t="s">
        <v>3</v>
      </c>
    </row>
    <row r="60" spans="1:5">
      <c r="A60" s="99" t="s">
        <v>162</v>
      </c>
      <c r="B60" s="123"/>
      <c r="C60" s="100"/>
      <c r="D60" s="100"/>
      <c r="E60" s="101"/>
    </row>
    <row r="61" spans="1:5">
      <c r="A61" s="80" t="s">
        <v>157</v>
      </c>
      <c r="B61" s="11">
        <v>11</v>
      </c>
      <c r="E61" s="81"/>
    </row>
    <row r="62" spans="1:5">
      <c r="A62" s="80" t="s">
        <v>8</v>
      </c>
      <c r="B62" s="11">
        <v>540</v>
      </c>
      <c r="E62" s="81"/>
    </row>
    <row r="63" spans="1:5">
      <c r="A63" s="80" t="s">
        <v>9</v>
      </c>
      <c r="B63" s="11">
        <v>100</v>
      </c>
      <c r="E63" s="81"/>
    </row>
    <row r="64" spans="1:5">
      <c r="A64" s="102" t="s">
        <v>10</v>
      </c>
      <c r="B64" s="123"/>
      <c r="C64" s="100"/>
      <c r="D64" s="100"/>
      <c r="E64" s="101"/>
    </row>
    <row r="65" spans="1:5">
      <c r="A65" s="87" t="s">
        <v>11</v>
      </c>
      <c r="B65" s="11">
        <v>11</v>
      </c>
      <c r="E65" s="81"/>
    </row>
    <row r="66" spans="1:5">
      <c r="A66" s="102" t="s">
        <v>12</v>
      </c>
      <c r="B66" s="123"/>
      <c r="C66" s="100"/>
      <c r="D66" s="100"/>
      <c r="E66" s="101"/>
    </row>
    <row r="67" spans="1:5">
      <c r="A67" s="102" t="s">
        <v>13</v>
      </c>
      <c r="B67" s="123"/>
      <c r="C67" s="100"/>
      <c r="D67" s="100"/>
      <c r="E67" s="101"/>
    </row>
    <row r="68" spans="1:5">
      <c r="A68" s="102" t="s">
        <v>14</v>
      </c>
      <c r="B68" s="123"/>
      <c r="C68" s="100"/>
      <c r="D68" s="100"/>
      <c r="E68" s="101"/>
    </row>
    <row r="69" spans="1:5">
      <c r="A69" s="102" t="s">
        <v>156</v>
      </c>
      <c r="B69" s="123"/>
      <c r="C69" s="100"/>
      <c r="D69" s="100"/>
      <c r="E69" s="101"/>
    </row>
    <row r="70" spans="1:5">
      <c r="A70" s="102" t="s">
        <v>16</v>
      </c>
      <c r="B70" s="123"/>
      <c r="C70" s="100"/>
      <c r="D70" s="100"/>
      <c r="E70" s="101"/>
    </row>
    <row r="71" spans="1:5">
      <c r="A71" s="102" t="s">
        <v>17</v>
      </c>
      <c r="B71" s="123"/>
      <c r="C71" s="100"/>
      <c r="D71" s="100"/>
      <c r="E71" s="101"/>
    </row>
    <row r="72" spans="1:5">
      <c r="A72" s="80" t="s">
        <v>5</v>
      </c>
      <c r="B72" s="11">
        <v>26</v>
      </c>
      <c r="E72" s="81"/>
    </row>
    <row r="73" spans="1:5">
      <c r="A73" s="80" t="s">
        <v>6</v>
      </c>
      <c r="B73" s="11">
        <v>1</v>
      </c>
      <c r="E73" s="81"/>
    </row>
    <row r="74" spans="1:5">
      <c r="A74" s="80" t="s">
        <v>7</v>
      </c>
      <c r="B74" s="11">
        <v>26</v>
      </c>
      <c r="E74" s="81"/>
    </row>
    <row r="75" spans="1:5">
      <c r="A75" s="99" t="s">
        <v>158</v>
      </c>
      <c r="B75" s="123"/>
      <c r="C75" s="100"/>
      <c r="D75" s="100"/>
      <c r="E75" s="101"/>
    </row>
    <row r="76" spans="1:5">
      <c r="A76" s="99" t="s">
        <v>159</v>
      </c>
      <c r="B76" s="123"/>
      <c r="C76" s="100"/>
      <c r="D76" s="100"/>
      <c r="E76" s="101"/>
    </row>
    <row r="77" spans="1:5">
      <c r="A77" s="99" t="s">
        <v>160</v>
      </c>
      <c r="B77" s="123"/>
      <c r="C77" s="100"/>
      <c r="D77" s="100"/>
      <c r="E77" s="101"/>
    </row>
    <row r="78" spans="1:5" ht="28.8">
      <c r="A78" s="99" t="s">
        <v>161</v>
      </c>
      <c r="B78" s="123"/>
      <c r="C78" s="100"/>
      <c r="D78" s="100"/>
      <c r="E78" s="101"/>
    </row>
    <row r="79" spans="1:5" ht="28.8">
      <c r="A79" s="77" t="s">
        <v>217</v>
      </c>
      <c r="C79" s="78"/>
      <c r="D79" s="78"/>
      <c r="E79" s="79"/>
    </row>
    <row r="80" spans="1:5">
      <c r="A80" s="80" t="s">
        <v>149</v>
      </c>
      <c r="E80" s="81"/>
    </row>
    <row r="81" spans="1:5" ht="43.2">
      <c r="A81" s="111" t="s">
        <v>150</v>
      </c>
      <c r="B81" s="11" t="s">
        <v>228</v>
      </c>
      <c r="E81" s="81"/>
    </row>
    <row r="82" spans="1:5" ht="43.2">
      <c r="A82" s="111" t="s">
        <v>146</v>
      </c>
      <c r="B82" s="11" t="s">
        <v>225</v>
      </c>
      <c r="E82" s="81"/>
    </row>
    <row r="83" spans="1:5" ht="43.2">
      <c r="A83" s="111" t="s">
        <v>147</v>
      </c>
      <c r="B83" s="11" t="s">
        <v>253</v>
      </c>
      <c r="E83" s="81"/>
    </row>
    <row r="84" spans="1:5" ht="43.8" thickBot="1">
      <c r="A84" s="112" t="s">
        <v>148</v>
      </c>
      <c r="B84" s="118" t="s">
        <v>230</v>
      </c>
      <c r="C84" s="82"/>
      <c r="D84" s="82"/>
      <c r="E84" s="83"/>
    </row>
    <row r="85" spans="1:5" ht="15" thickBot="1">
      <c r="A85" s="98"/>
      <c r="B85" s="125"/>
      <c r="C85" s="98"/>
      <c r="D85" s="98"/>
      <c r="E85" s="98"/>
    </row>
    <row r="86" spans="1:5" ht="28.8">
      <c r="A86" s="95" t="s">
        <v>224</v>
      </c>
      <c r="B86" s="126"/>
      <c r="C86" s="96"/>
      <c r="D86" s="96"/>
      <c r="E86" s="97"/>
    </row>
    <row r="87" spans="1:5">
      <c r="A87" s="80" t="s">
        <v>4</v>
      </c>
      <c r="B87" s="89" t="s">
        <v>1</v>
      </c>
      <c r="C87" t="s">
        <v>0</v>
      </c>
      <c r="D87" t="s">
        <v>2</v>
      </c>
      <c r="E87" s="81" t="s">
        <v>3</v>
      </c>
    </row>
    <row r="88" spans="1:5">
      <c r="A88" s="99" t="s">
        <v>162</v>
      </c>
      <c r="B88" s="123"/>
      <c r="C88" s="100"/>
      <c r="D88" s="100"/>
      <c r="E88" s="101"/>
    </row>
    <row r="89" spans="1:5">
      <c r="A89" s="80" t="s">
        <v>157</v>
      </c>
      <c r="B89" s="11">
        <v>21</v>
      </c>
      <c r="E89" s="81"/>
    </row>
    <row r="90" spans="1:5">
      <c r="A90" s="80" t="s">
        <v>8</v>
      </c>
      <c r="B90" s="11">
        <v>867</v>
      </c>
      <c r="E90" s="81"/>
    </row>
    <row r="91" spans="1:5">
      <c r="A91" s="80" t="s">
        <v>9</v>
      </c>
      <c r="B91" s="11">
        <v>0.79</v>
      </c>
      <c r="E91" s="81"/>
    </row>
    <row r="92" spans="1:5">
      <c r="A92" s="87" t="s">
        <v>10</v>
      </c>
      <c r="B92" s="11">
        <v>6</v>
      </c>
      <c r="E92" s="81"/>
    </row>
    <row r="93" spans="1:5">
      <c r="A93" s="87" t="s">
        <v>11</v>
      </c>
      <c r="B93" s="11">
        <v>14</v>
      </c>
      <c r="E93" s="81"/>
    </row>
    <row r="94" spans="1:5">
      <c r="A94" s="87" t="s">
        <v>12</v>
      </c>
      <c r="B94" s="11">
        <v>1</v>
      </c>
      <c r="E94" s="81"/>
    </row>
    <row r="95" spans="1:5">
      <c r="A95" s="102" t="s">
        <v>13</v>
      </c>
      <c r="B95" s="123"/>
      <c r="C95" s="100"/>
      <c r="D95" s="100"/>
      <c r="E95" s="101"/>
    </row>
    <row r="96" spans="1:5">
      <c r="A96" s="102" t="s">
        <v>14</v>
      </c>
      <c r="B96" s="123"/>
      <c r="C96" s="100"/>
      <c r="D96" s="100"/>
      <c r="E96" s="101"/>
    </row>
    <row r="97" spans="1:5">
      <c r="A97" s="102" t="s">
        <v>156</v>
      </c>
      <c r="B97" s="123"/>
      <c r="C97" s="100"/>
      <c r="D97" s="100"/>
      <c r="E97" s="101"/>
    </row>
    <row r="98" spans="1:5">
      <c r="A98" s="102" t="s">
        <v>16</v>
      </c>
      <c r="B98" s="123"/>
      <c r="C98" s="100"/>
      <c r="D98" s="100"/>
      <c r="E98" s="101"/>
    </row>
    <row r="99" spans="1:5">
      <c r="A99" s="102" t="s">
        <v>17</v>
      </c>
      <c r="B99" s="123"/>
      <c r="C99" s="100"/>
      <c r="D99" s="100"/>
      <c r="E99" s="101"/>
    </row>
    <row r="100" spans="1:5">
      <c r="A100" s="80" t="s">
        <v>5</v>
      </c>
      <c r="B100" s="11">
        <v>6</v>
      </c>
      <c r="E100" s="81"/>
    </row>
    <row r="101" spans="1:5">
      <c r="A101" s="80" t="s">
        <v>6</v>
      </c>
      <c r="B101" s="11">
        <v>1</v>
      </c>
      <c r="E101" s="81"/>
    </row>
    <row r="102" spans="1:5">
      <c r="A102" s="80" t="s">
        <v>7</v>
      </c>
      <c r="B102" s="11">
        <v>6</v>
      </c>
      <c r="E102" s="81"/>
    </row>
    <row r="103" spans="1:5">
      <c r="A103" s="99" t="s">
        <v>158</v>
      </c>
      <c r="B103" s="123"/>
      <c r="C103" s="100"/>
      <c r="D103" s="100"/>
      <c r="E103" s="101"/>
    </row>
    <row r="104" spans="1:5">
      <c r="A104" s="99" t="s">
        <v>159</v>
      </c>
      <c r="B104" s="123"/>
      <c r="C104" s="100"/>
      <c r="D104" s="100"/>
      <c r="E104" s="101"/>
    </row>
    <row r="105" spans="1:5">
      <c r="A105" s="99" t="s">
        <v>160</v>
      </c>
      <c r="B105" s="123"/>
      <c r="C105" s="100"/>
      <c r="D105" s="100"/>
      <c r="E105" s="101"/>
    </row>
    <row r="106" spans="1:5" ht="28.8">
      <c r="A106" s="99" t="s">
        <v>161</v>
      </c>
      <c r="B106" s="123"/>
      <c r="C106" s="100"/>
      <c r="D106" s="100"/>
      <c r="E106" s="101"/>
    </row>
    <row r="107" spans="1:5" ht="28.8">
      <c r="A107" s="77" t="s">
        <v>217</v>
      </c>
      <c r="C107" s="78"/>
      <c r="D107" s="78"/>
      <c r="E107" s="79"/>
    </row>
    <row r="108" spans="1:5">
      <c r="A108" s="80" t="s">
        <v>149</v>
      </c>
      <c r="E108" s="81"/>
    </row>
    <row r="109" spans="1:5" ht="43.2">
      <c r="A109" s="80" t="s">
        <v>150</v>
      </c>
      <c r="B109" s="11" t="s">
        <v>228</v>
      </c>
      <c r="E109" s="81"/>
    </row>
    <row r="110" spans="1:5" ht="43.2">
      <c r="A110" s="80" t="s">
        <v>146</v>
      </c>
      <c r="E110" s="81"/>
    </row>
    <row r="111" spans="1:5" ht="43.2">
      <c r="A111" s="80" t="s">
        <v>147</v>
      </c>
      <c r="B111" s="11" t="s">
        <v>226</v>
      </c>
      <c r="E111" s="81"/>
    </row>
    <row r="112" spans="1:5" ht="43.8" thickBot="1">
      <c r="A112" s="88" t="s">
        <v>148</v>
      </c>
      <c r="B112" s="118" t="s">
        <v>231</v>
      </c>
      <c r="C112" s="82"/>
      <c r="D112" s="82"/>
      <c r="E112" s="83"/>
    </row>
  </sheetData>
  <pageMargins left="0.7" right="0.7" top="0.75" bottom="0.75" header="0.3" footer="0.3"/>
  <tableParts count="4">
    <tablePart r:id="rId1"/>
    <tablePart r:id="rId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19"/>
  <sheetViews>
    <sheetView topLeftCell="A109" zoomScale="90" zoomScaleNormal="90" workbookViewId="0">
      <selection activeCell="B105" sqref="B105"/>
    </sheetView>
  </sheetViews>
  <sheetFormatPr defaultColWidth="8.77734375" defaultRowHeight="14.4"/>
  <cols>
    <col min="1" max="1" width="62.77734375" customWidth="1"/>
    <col min="2" max="2" width="34.44140625" style="11" customWidth="1"/>
    <col min="3" max="3" width="35" bestFit="1" customWidth="1"/>
    <col min="4" max="4" width="37.33203125" bestFit="1" customWidth="1"/>
    <col min="5" max="5" width="34.44140625" bestFit="1" customWidth="1"/>
    <col min="7" max="7" width="33.44140625" customWidth="1"/>
    <col min="8" max="14" width="22.77734375" customWidth="1"/>
  </cols>
  <sheetData>
    <row r="1" spans="1:14" ht="15" thickBot="1">
      <c r="A1" s="290"/>
      <c r="B1" s="291"/>
      <c r="C1" s="291"/>
      <c r="D1" s="291"/>
      <c r="E1" s="292"/>
    </row>
    <row r="2" spans="1:14" ht="28.8">
      <c r="A2" s="293" t="s">
        <v>22</v>
      </c>
      <c r="B2" s="294"/>
      <c r="C2" s="294"/>
      <c r="D2" s="294"/>
      <c r="E2" s="295"/>
      <c r="G2" s="144"/>
      <c r="H2" s="144"/>
      <c r="I2" s="145" t="str">
        <f t="shared" ref="I2:N2" si="0">IF(COUNTIF($H$4:$H$23, "*") = COUNTIF($A:$E, I3), "Normal", "VERIFICATION NEEDED")</f>
        <v>Normal</v>
      </c>
      <c r="J2" s="145" t="str">
        <f t="shared" si="0"/>
        <v>Normal</v>
      </c>
      <c r="K2" s="145" t="str">
        <f t="shared" si="0"/>
        <v>Normal</v>
      </c>
      <c r="L2" s="145" t="str">
        <f t="shared" si="0"/>
        <v>Normal</v>
      </c>
      <c r="M2" s="145" t="str">
        <f t="shared" si="0"/>
        <v>Normal</v>
      </c>
      <c r="N2" s="145" t="str">
        <f t="shared" si="0"/>
        <v>Normal</v>
      </c>
    </row>
    <row r="3" spans="1:14" s="78" customFormat="1" ht="43.2">
      <c r="A3" s="77" t="s">
        <v>4</v>
      </c>
      <c r="B3" s="89" t="s">
        <v>1</v>
      </c>
      <c r="C3" s="78" t="s">
        <v>0</v>
      </c>
      <c r="D3" s="78" t="s">
        <v>2</v>
      </c>
      <c r="E3" s="79" t="s">
        <v>3</v>
      </c>
      <c r="G3" s="146" t="s">
        <v>379</v>
      </c>
      <c r="H3" s="146" t="s">
        <v>380</v>
      </c>
      <c r="I3" s="147" t="str">
        <f>A5</f>
        <v>Total # of unique clients served</v>
      </c>
      <c r="J3" s="147" t="str">
        <f>A6</f>
        <v>Total Bed Days</v>
      </c>
      <c r="K3" s="147" t="str">
        <f>A7</f>
        <v>Occupancy Rate (%)</v>
      </c>
      <c r="L3" s="147" t="str">
        <f>A16</f>
        <v>Median # of days between client referral and service initiation</v>
      </c>
      <c r="M3" s="147" t="str">
        <f>A17</f>
        <v>Median # of days between client referral and waitlist</v>
      </c>
      <c r="N3" s="147" t="str">
        <f>A18</f>
        <v>Median # of days between waitlist and service initiation</v>
      </c>
    </row>
    <row r="4" spans="1:14">
      <c r="A4" s="80" t="s">
        <v>162</v>
      </c>
      <c r="B4" s="11">
        <v>505</v>
      </c>
      <c r="E4" s="81"/>
      <c r="G4" s="144" t="str" cm="1">
        <f t="array" ref="G4:G7">TRANSPOSE(_xlfn.TEXTSPLIT(_xlfn.TEXTJOIN("%%", TRUE, IF((A:A="Indicator")+(A:A="Indicators"), INDEX(A:A, ROW(A:A)-1), "")), "%%"))</f>
        <v>Vancouver Detox (Annual funded beds and 4 additional newly funded beds)</v>
      </c>
      <c r="H4" s="148" t="str">
        <f t="shared" ref="H4:H8" si="1">LEFT(G4, FIND(" (", G4) - 1)</f>
        <v>Vancouver Detox</v>
      </c>
      <c r="I4" s="144" cm="1">
        <f t="array" ref="I4:I7">_xlfn._xlws.FILTER($B$2:$B$1000, $A$2:$A$1000=I3)</f>
        <v>329</v>
      </c>
      <c r="J4" s="144" cm="1">
        <f t="array" ref="J4:J7">_xlfn._xlws.FILTER($B$2:$B$1000, $A$2:$A$1000=J3)</f>
        <v>1870</v>
      </c>
      <c r="K4" s="144" cm="1">
        <f t="array" ref="K4:K7">_xlfn._xlws.FILTER($B$2:$B$1000, $A$2:$A$1000=K3)</f>
        <v>0.85</v>
      </c>
      <c r="L4" s="144" cm="1">
        <f t="array" ref="L4:L7">_xlfn._xlws.FILTER($B$2:$B$1000, $A$2:$A$1000=L3)</f>
        <v>1</v>
      </c>
      <c r="M4" s="144" cm="1">
        <f t="array" ref="M4:M7">_xlfn._xlws.FILTER($B$2:$B$1000, $A$2:$A$1000=M3)</f>
        <v>7</v>
      </c>
      <c r="N4" s="144" cm="1">
        <f t="array" ref="N4:N7">_xlfn._xlws.FILTER($B$2:$B$1000, $A$2:$A$1000=N3)</f>
        <v>6</v>
      </c>
    </row>
    <row r="5" spans="1:14">
      <c r="A5" s="80" t="s">
        <v>157</v>
      </c>
      <c r="B5" s="11">
        <v>329</v>
      </c>
      <c r="E5" s="81"/>
      <c r="G5" s="144" t="str">
        <v>Harbour Light (18 beds)</v>
      </c>
      <c r="H5" s="144" t="str">
        <f t="shared" si="1"/>
        <v>Harbour Light</v>
      </c>
      <c r="I5" s="144">
        <v>153</v>
      </c>
      <c r="J5" s="144">
        <v>1215</v>
      </c>
      <c r="K5" s="144">
        <v>0.74</v>
      </c>
      <c r="L5" s="144">
        <v>9.5</v>
      </c>
      <c r="M5" s="144">
        <v>1</v>
      </c>
      <c r="N5" s="144">
        <v>10</v>
      </c>
    </row>
    <row r="6" spans="1:14">
      <c r="A6" s="80" t="s">
        <v>8</v>
      </c>
      <c r="B6" s="11">
        <v>1870</v>
      </c>
      <c r="E6" s="81"/>
      <c r="G6" s="144" t="str">
        <v>Onsite 2 (12 beds)</v>
      </c>
      <c r="H6" s="144" t="str">
        <f t="shared" si="1"/>
        <v>Onsite 2</v>
      </c>
      <c r="I6" s="144">
        <v>66</v>
      </c>
      <c r="J6" s="144">
        <v>756</v>
      </c>
      <c r="K6" s="144">
        <v>0.7</v>
      </c>
      <c r="L6" s="144">
        <v>7</v>
      </c>
      <c r="M6" s="144">
        <v>1</v>
      </c>
      <c r="N6" s="144">
        <v>6</v>
      </c>
    </row>
    <row r="7" spans="1:14">
      <c r="A7" s="80" t="s">
        <v>9</v>
      </c>
      <c r="B7" s="306">
        <v>0.85</v>
      </c>
      <c r="E7" s="81"/>
      <c r="G7" s="149" t="str">
        <v>Powell River: New 24/7 WM facility with 8 beds</v>
      </c>
      <c r="H7" s="144" t="s">
        <v>24</v>
      </c>
      <c r="I7" s="144">
        <v>0</v>
      </c>
      <c r="J7" s="144">
        <v>0</v>
      </c>
      <c r="K7" s="144">
        <v>0</v>
      </c>
      <c r="L7" s="144">
        <v>0</v>
      </c>
      <c r="M7" s="144">
        <v>0</v>
      </c>
      <c r="N7" s="144">
        <v>0</v>
      </c>
    </row>
    <row r="8" spans="1:14">
      <c r="A8" s="87" t="s">
        <v>10</v>
      </c>
      <c r="B8" s="11">
        <v>213</v>
      </c>
      <c r="E8" s="81"/>
      <c r="G8" s="144"/>
      <c r="H8" s="144" t="e">
        <f t="shared" si="1"/>
        <v>#VALUE!</v>
      </c>
      <c r="I8" s="144"/>
      <c r="J8" s="144"/>
      <c r="K8" s="144"/>
      <c r="L8" s="144"/>
      <c r="M8" s="144"/>
      <c r="N8" s="144"/>
    </row>
    <row r="9" spans="1:14">
      <c r="A9" s="87" t="s">
        <v>11</v>
      </c>
      <c r="B9" s="11">
        <v>112</v>
      </c>
      <c r="E9" s="81"/>
      <c r="G9" s="144"/>
      <c r="H9" s="144" t="e">
        <f>LEFT(G9, FIND(" (", G9) - 1)</f>
        <v>#VALUE!</v>
      </c>
      <c r="I9" s="144"/>
      <c r="J9" s="144"/>
      <c r="K9" s="144"/>
      <c r="L9" s="144"/>
      <c r="M9" s="144"/>
      <c r="N9" s="144"/>
    </row>
    <row r="10" spans="1:14">
      <c r="A10" s="87" t="s">
        <v>12</v>
      </c>
      <c r="B10" s="11">
        <v>4</v>
      </c>
      <c r="E10" s="81"/>
      <c r="G10" s="144"/>
      <c r="H10" s="144" t="e">
        <f t="shared" ref="H10:H29" si="2">LEFT(G10, FIND(" (", G10) - 1)</f>
        <v>#VALUE!</v>
      </c>
      <c r="I10" s="144"/>
      <c r="J10" s="144"/>
      <c r="K10" s="144"/>
      <c r="L10" s="144"/>
      <c r="M10" s="144"/>
      <c r="N10" s="144"/>
    </row>
    <row r="11" spans="1:14">
      <c r="A11" s="102" t="s">
        <v>13</v>
      </c>
      <c r="B11" s="123"/>
      <c r="C11" s="100"/>
      <c r="D11" s="100"/>
      <c r="E11" s="101"/>
      <c r="G11" s="144"/>
      <c r="H11" s="144" t="e">
        <f t="shared" si="2"/>
        <v>#VALUE!</v>
      </c>
      <c r="I11" s="144"/>
      <c r="J11" s="144"/>
      <c r="K11" s="144"/>
      <c r="L11" s="144"/>
      <c r="M11" s="144"/>
      <c r="N11" s="144"/>
    </row>
    <row r="12" spans="1:14">
      <c r="A12" s="102" t="s">
        <v>14</v>
      </c>
      <c r="B12" s="123"/>
      <c r="C12" s="100"/>
      <c r="D12" s="100"/>
      <c r="E12" s="101"/>
      <c r="G12" s="144"/>
      <c r="H12" s="144" t="e">
        <f t="shared" si="2"/>
        <v>#VALUE!</v>
      </c>
      <c r="I12" s="144"/>
      <c r="J12" s="144"/>
      <c r="K12" s="144"/>
      <c r="L12" s="144"/>
      <c r="M12" s="144"/>
      <c r="N12" s="144"/>
    </row>
    <row r="13" spans="1:14">
      <c r="A13" s="102" t="s">
        <v>156</v>
      </c>
      <c r="B13" s="123"/>
      <c r="C13" s="100"/>
      <c r="D13" s="100"/>
      <c r="E13" s="101"/>
      <c r="G13" s="144"/>
      <c r="H13" s="144" t="e">
        <f t="shared" si="2"/>
        <v>#VALUE!</v>
      </c>
      <c r="I13" s="144"/>
      <c r="J13" s="144"/>
      <c r="K13" s="144"/>
      <c r="L13" s="144"/>
      <c r="M13" s="144"/>
      <c r="N13" s="144"/>
    </row>
    <row r="14" spans="1:14">
      <c r="A14" s="102" t="s">
        <v>16</v>
      </c>
      <c r="B14" s="123"/>
      <c r="C14" s="100"/>
      <c r="D14" s="100"/>
      <c r="E14" s="101"/>
      <c r="G14" s="144"/>
      <c r="H14" s="144" t="e">
        <f t="shared" si="2"/>
        <v>#VALUE!</v>
      </c>
      <c r="I14" s="144"/>
      <c r="J14" s="144"/>
      <c r="K14" s="144"/>
      <c r="L14" s="144"/>
      <c r="M14" s="144"/>
      <c r="N14" s="144"/>
    </row>
    <row r="15" spans="1:14">
      <c r="A15" s="102" t="s">
        <v>17</v>
      </c>
      <c r="B15" s="123"/>
      <c r="C15" s="100"/>
      <c r="D15" s="100"/>
      <c r="E15" s="101"/>
      <c r="G15" s="144"/>
      <c r="H15" s="144" t="e">
        <f t="shared" si="2"/>
        <v>#VALUE!</v>
      </c>
      <c r="I15" s="144"/>
      <c r="J15" s="144"/>
      <c r="K15" s="144"/>
      <c r="L15" s="144"/>
      <c r="M15" s="144"/>
      <c r="N15" s="144"/>
    </row>
    <row r="16" spans="1:14">
      <c r="A16" s="80" t="s">
        <v>5</v>
      </c>
      <c r="B16" s="11">
        <v>1</v>
      </c>
      <c r="E16" s="81"/>
      <c r="G16" s="144"/>
      <c r="H16" s="144" t="e">
        <f t="shared" si="2"/>
        <v>#VALUE!</v>
      </c>
      <c r="I16" s="144"/>
      <c r="J16" s="144"/>
      <c r="K16" s="144"/>
      <c r="L16" s="144"/>
      <c r="M16" s="144"/>
      <c r="N16" s="144"/>
    </row>
    <row r="17" spans="1:14">
      <c r="A17" s="80" t="s">
        <v>6</v>
      </c>
      <c r="B17" s="11">
        <v>7</v>
      </c>
      <c r="E17" s="81"/>
      <c r="G17" s="144"/>
      <c r="H17" s="144" t="e">
        <f t="shared" si="2"/>
        <v>#VALUE!</v>
      </c>
      <c r="I17" s="144"/>
      <c r="J17" s="144"/>
      <c r="K17" s="144"/>
      <c r="L17" s="144"/>
      <c r="M17" s="144"/>
      <c r="N17" s="144"/>
    </row>
    <row r="18" spans="1:14">
      <c r="A18" s="80" t="s">
        <v>7</v>
      </c>
      <c r="B18" s="11">
        <v>6</v>
      </c>
      <c r="E18" s="81"/>
      <c r="G18" s="144"/>
      <c r="H18" s="144" t="e">
        <f t="shared" si="2"/>
        <v>#VALUE!</v>
      </c>
      <c r="I18" s="144"/>
      <c r="J18" s="144"/>
      <c r="K18" s="144"/>
      <c r="L18" s="144"/>
      <c r="M18" s="144"/>
      <c r="N18" s="144"/>
    </row>
    <row r="19" spans="1:14" ht="28.8">
      <c r="A19" s="99" t="s">
        <v>158</v>
      </c>
      <c r="B19" s="123"/>
      <c r="C19" s="100"/>
      <c r="D19" s="100"/>
      <c r="E19" s="101"/>
      <c r="G19" s="144"/>
      <c r="H19" s="144" t="e">
        <f t="shared" si="2"/>
        <v>#VALUE!</v>
      </c>
      <c r="I19" s="144"/>
      <c r="J19" s="144"/>
      <c r="K19" s="144"/>
      <c r="L19" s="144"/>
      <c r="M19" s="144"/>
      <c r="N19" s="144"/>
    </row>
    <row r="20" spans="1:14">
      <c r="A20" s="99" t="s">
        <v>159</v>
      </c>
      <c r="B20" s="123"/>
      <c r="C20" s="100"/>
      <c r="D20" s="100"/>
      <c r="E20" s="101"/>
      <c r="G20" s="144"/>
      <c r="H20" s="144" t="e">
        <f t="shared" si="2"/>
        <v>#VALUE!</v>
      </c>
      <c r="I20" s="144"/>
      <c r="J20" s="144"/>
      <c r="K20" s="144"/>
      <c r="L20" s="144"/>
      <c r="M20" s="144"/>
      <c r="N20" s="144"/>
    </row>
    <row r="21" spans="1:14" ht="28.8">
      <c r="A21" s="99" t="s">
        <v>160</v>
      </c>
      <c r="B21" s="123"/>
      <c r="C21" s="100"/>
      <c r="D21" s="100"/>
      <c r="E21" s="101"/>
      <c r="G21" s="144"/>
      <c r="H21" s="144" t="e">
        <f t="shared" si="2"/>
        <v>#VALUE!</v>
      </c>
      <c r="I21" s="144"/>
      <c r="J21" s="144"/>
      <c r="K21" s="144"/>
      <c r="L21" s="144"/>
      <c r="M21" s="144"/>
      <c r="N21" s="144"/>
    </row>
    <row r="22" spans="1:14" ht="43.2">
      <c r="A22" s="99" t="s">
        <v>161</v>
      </c>
      <c r="B22" s="123"/>
      <c r="C22" s="100"/>
      <c r="D22" s="100"/>
      <c r="E22" s="101"/>
      <c r="G22" s="144"/>
      <c r="H22" s="144" t="e">
        <f t="shared" si="2"/>
        <v>#VALUE!</v>
      </c>
      <c r="I22" s="144"/>
      <c r="J22" s="144"/>
      <c r="K22" s="144"/>
      <c r="L22" s="144"/>
      <c r="M22" s="144"/>
      <c r="N22" s="144"/>
    </row>
    <row r="23" spans="1:14" ht="28.8">
      <c r="A23" s="99" t="s">
        <v>166</v>
      </c>
      <c r="B23" s="128" t="s">
        <v>347</v>
      </c>
      <c r="C23" s="100"/>
      <c r="D23" s="100"/>
      <c r="E23" s="101"/>
      <c r="G23" s="144"/>
      <c r="H23" s="144" t="e">
        <f t="shared" si="2"/>
        <v>#VALUE!</v>
      </c>
      <c r="I23" s="144"/>
      <c r="J23" s="144"/>
      <c r="K23" s="144"/>
      <c r="L23" s="144"/>
      <c r="M23" s="144"/>
      <c r="N23" s="144"/>
    </row>
    <row r="24" spans="1:14" ht="38.25" customHeight="1">
      <c r="A24" s="99" t="s">
        <v>167</v>
      </c>
      <c r="B24" s="128" t="s">
        <v>347</v>
      </c>
      <c r="C24" s="100"/>
      <c r="D24" s="100"/>
      <c r="E24" s="101"/>
      <c r="G24" s="144"/>
      <c r="H24" s="144" t="e">
        <f t="shared" si="2"/>
        <v>#VALUE!</v>
      </c>
      <c r="I24" s="144"/>
      <c r="J24" s="144"/>
      <c r="K24" s="144"/>
      <c r="L24" s="144"/>
      <c r="M24" s="144"/>
      <c r="N24" s="144"/>
    </row>
    <row r="25" spans="1:14" ht="28.8">
      <c r="A25" s="99" t="s">
        <v>23</v>
      </c>
      <c r="B25" s="128" t="s">
        <v>347</v>
      </c>
      <c r="C25" s="100"/>
      <c r="D25" s="100"/>
      <c r="E25" s="101"/>
      <c r="G25" s="144"/>
      <c r="H25" s="144" t="e">
        <f t="shared" si="2"/>
        <v>#VALUE!</v>
      </c>
      <c r="I25" s="144"/>
      <c r="J25" s="144"/>
      <c r="K25" s="144"/>
      <c r="L25" s="144"/>
      <c r="M25" s="144"/>
      <c r="N25" s="144"/>
    </row>
    <row r="26" spans="1:14" ht="43.2">
      <c r="A26" s="77" t="s">
        <v>217</v>
      </c>
      <c r="C26" s="78"/>
      <c r="D26" s="78"/>
      <c r="E26" s="79"/>
      <c r="G26" s="144"/>
      <c r="H26" s="144" t="e">
        <f t="shared" si="2"/>
        <v>#VALUE!</v>
      </c>
      <c r="I26" s="144"/>
      <c r="J26" s="144"/>
      <c r="K26" s="144"/>
      <c r="L26" s="144"/>
      <c r="M26" s="144"/>
      <c r="N26" s="144"/>
    </row>
    <row r="27" spans="1:14" ht="28.8">
      <c r="A27" s="80" t="s">
        <v>149</v>
      </c>
      <c r="B27" s="11" t="s">
        <v>286</v>
      </c>
      <c r="E27" s="81"/>
      <c r="G27" s="144"/>
      <c r="H27" s="144" t="e">
        <f t="shared" si="2"/>
        <v>#VALUE!</v>
      </c>
      <c r="I27" s="144"/>
      <c r="J27" s="144"/>
      <c r="K27" s="144"/>
      <c r="L27" s="144"/>
      <c r="M27" s="144"/>
      <c r="N27" s="144"/>
    </row>
    <row r="28" spans="1:14" ht="28.8">
      <c r="A28" s="80" t="s">
        <v>150</v>
      </c>
      <c r="B28" s="11" t="s">
        <v>234</v>
      </c>
      <c r="E28" s="81"/>
      <c r="G28" s="144"/>
      <c r="H28" s="144" t="e">
        <f t="shared" si="2"/>
        <v>#VALUE!</v>
      </c>
      <c r="I28" s="144"/>
      <c r="J28" s="144"/>
      <c r="K28" s="144"/>
      <c r="L28" s="144"/>
      <c r="M28" s="144"/>
      <c r="N28" s="144"/>
    </row>
    <row r="29" spans="1:14" ht="57.6">
      <c r="A29" s="80" t="s">
        <v>146</v>
      </c>
      <c r="B29" s="11" t="s">
        <v>235</v>
      </c>
      <c r="E29" s="81"/>
      <c r="G29" s="144"/>
      <c r="H29" s="144" t="e">
        <f t="shared" si="2"/>
        <v>#VALUE!</v>
      </c>
      <c r="I29" s="144"/>
      <c r="J29" s="144"/>
      <c r="K29" s="144"/>
      <c r="L29" s="144"/>
      <c r="M29" s="144"/>
      <c r="N29" s="144"/>
    </row>
    <row r="30" spans="1:14" ht="57.6">
      <c r="A30" s="80" t="s">
        <v>147</v>
      </c>
      <c r="B30" s="11" t="s">
        <v>236</v>
      </c>
      <c r="E30" s="81"/>
    </row>
    <row r="31" spans="1:14" ht="101.4" thickBot="1">
      <c r="A31" s="88" t="s">
        <v>148</v>
      </c>
      <c r="B31" s="118" t="s">
        <v>237</v>
      </c>
      <c r="C31" s="82"/>
      <c r="D31" s="82"/>
      <c r="E31" s="83"/>
    </row>
    <row r="32" spans="1:14" ht="15" thickBot="1">
      <c r="A32" s="296"/>
      <c r="B32" s="296"/>
      <c r="C32" s="296"/>
      <c r="D32" s="296"/>
      <c r="E32" s="296"/>
    </row>
    <row r="33" spans="1:5" ht="28.8">
      <c r="A33" s="293" t="s">
        <v>168</v>
      </c>
      <c r="B33" s="294"/>
      <c r="C33" s="294"/>
      <c r="D33" s="294"/>
      <c r="E33" s="295"/>
    </row>
    <row r="34" spans="1:5">
      <c r="A34" s="80" t="s">
        <v>4</v>
      </c>
      <c r="B34" s="89" t="s">
        <v>1</v>
      </c>
      <c r="C34" t="s">
        <v>0</v>
      </c>
      <c r="D34" t="s">
        <v>2</v>
      </c>
      <c r="E34" s="81" t="s">
        <v>3</v>
      </c>
    </row>
    <row r="35" spans="1:5">
      <c r="A35" s="80" t="s">
        <v>162</v>
      </c>
      <c r="B35" s="11">
        <v>297</v>
      </c>
      <c r="E35" s="81"/>
    </row>
    <row r="36" spans="1:5">
      <c r="A36" s="80" t="s">
        <v>157</v>
      </c>
      <c r="B36" s="11">
        <v>153</v>
      </c>
      <c r="E36" s="81"/>
    </row>
    <row r="37" spans="1:5">
      <c r="A37" s="80" t="s">
        <v>8</v>
      </c>
      <c r="B37" s="11">
        <v>1215</v>
      </c>
      <c r="E37" s="81"/>
    </row>
    <row r="38" spans="1:5">
      <c r="A38" s="80" t="s">
        <v>9</v>
      </c>
      <c r="B38" s="11">
        <v>0.74</v>
      </c>
      <c r="E38" s="81"/>
    </row>
    <row r="39" spans="1:5">
      <c r="A39" s="87" t="s">
        <v>10</v>
      </c>
      <c r="B39" s="11">
        <v>34</v>
      </c>
      <c r="E39" s="81"/>
    </row>
    <row r="40" spans="1:5">
      <c r="A40" s="87" t="s">
        <v>11</v>
      </c>
      <c r="B40" s="11">
        <v>116</v>
      </c>
      <c r="E40" s="81"/>
    </row>
    <row r="41" spans="1:5">
      <c r="A41" s="87" t="s">
        <v>12</v>
      </c>
      <c r="B41" s="11">
        <v>3</v>
      </c>
      <c r="E41" s="81"/>
    </row>
    <row r="42" spans="1:5">
      <c r="A42" s="102" t="s">
        <v>13</v>
      </c>
      <c r="B42" s="123"/>
      <c r="C42" s="100"/>
      <c r="D42" s="100"/>
      <c r="E42" s="101"/>
    </row>
    <row r="43" spans="1:5">
      <c r="A43" s="102" t="s">
        <v>14</v>
      </c>
      <c r="B43" s="123"/>
      <c r="C43" s="100"/>
      <c r="D43" s="100"/>
      <c r="E43" s="101"/>
    </row>
    <row r="44" spans="1:5">
      <c r="A44" s="102" t="s">
        <v>156</v>
      </c>
      <c r="B44" s="123"/>
      <c r="C44" s="100"/>
      <c r="D44" s="100"/>
      <c r="E44" s="101"/>
    </row>
    <row r="45" spans="1:5">
      <c r="A45" s="102" t="s">
        <v>16</v>
      </c>
      <c r="B45" s="123"/>
      <c r="C45" s="100"/>
      <c r="D45" s="100"/>
      <c r="E45" s="101"/>
    </row>
    <row r="46" spans="1:5">
      <c r="A46" s="102" t="s">
        <v>17</v>
      </c>
      <c r="B46" s="123"/>
      <c r="C46" s="100"/>
      <c r="D46" s="100"/>
      <c r="E46" s="101"/>
    </row>
    <row r="47" spans="1:5">
      <c r="A47" s="80" t="s">
        <v>5</v>
      </c>
      <c r="B47" s="11">
        <v>9.5</v>
      </c>
      <c r="E47" s="81"/>
    </row>
    <row r="48" spans="1:5">
      <c r="A48" s="80" t="s">
        <v>6</v>
      </c>
      <c r="B48" s="11">
        <v>1</v>
      </c>
      <c r="E48" s="81"/>
    </row>
    <row r="49" spans="1:5">
      <c r="A49" s="80" t="s">
        <v>7</v>
      </c>
      <c r="B49" s="11">
        <v>10</v>
      </c>
      <c r="E49" s="81"/>
    </row>
    <row r="50" spans="1:5" ht="28.8">
      <c r="A50" s="99" t="s">
        <v>158</v>
      </c>
      <c r="B50" s="123"/>
      <c r="C50" s="100"/>
      <c r="D50" s="100"/>
      <c r="E50" s="101"/>
    </row>
    <row r="51" spans="1:5">
      <c r="A51" s="99" t="s">
        <v>159</v>
      </c>
      <c r="B51" s="123"/>
      <c r="C51" s="100"/>
      <c r="D51" s="100"/>
      <c r="E51" s="101"/>
    </row>
    <row r="52" spans="1:5" ht="28.8">
      <c r="A52" s="99" t="s">
        <v>160</v>
      </c>
      <c r="B52" s="123"/>
      <c r="C52" s="100"/>
      <c r="D52" s="100"/>
      <c r="E52" s="101"/>
    </row>
    <row r="53" spans="1:5" ht="43.2">
      <c r="A53" s="99" t="s">
        <v>161</v>
      </c>
      <c r="B53" s="123"/>
      <c r="C53" s="100"/>
      <c r="D53" s="100"/>
      <c r="E53" s="101"/>
    </row>
    <row r="54" spans="1:5" ht="43.2">
      <c r="A54" s="77" t="s">
        <v>217</v>
      </c>
      <c r="C54" s="78"/>
      <c r="D54" s="78"/>
      <c r="E54" s="79"/>
    </row>
    <row r="55" spans="1:5" ht="28.8">
      <c r="A55" s="80" t="s">
        <v>149</v>
      </c>
      <c r="E55" s="81"/>
    </row>
    <row r="56" spans="1:5" ht="57.6">
      <c r="A56" s="80" t="s">
        <v>150</v>
      </c>
      <c r="B56" s="11" t="s">
        <v>238</v>
      </c>
      <c r="E56" s="81"/>
    </row>
    <row r="57" spans="1:5" ht="43.2">
      <c r="A57" s="80" t="s">
        <v>146</v>
      </c>
      <c r="B57" s="11" t="s">
        <v>239</v>
      </c>
      <c r="E57" s="81"/>
    </row>
    <row r="58" spans="1:5" ht="28.8">
      <c r="A58" s="80" t="s">
        <v>147</v>
      </c>
      <c r="B58" s="11" t="s">
        <v>240</v>
      </c>
      <c r="E58" s="81"/>
    </row>
    <row r="59" spans="1:5" ht="72.599999999999994" thickBot="1">
      <c r="A59" s="88" t="s">
        <v>148</v>
      </c>
      <c r="B59" s="118" t="s">
        <v>241</v>
      </c>
      <c r="C59" s="82"/>
      <c r="D59" s="82"/>
      <c r="E59" s="83"/>
    </row>
    <row r="60" spans="1:5" ht="15" thickBot="1">
      <c r="A60" s="296"/>
      <c r="B60" s="296"/>
      <c r="C60" s="296"/>
      <c r="D60" s="296"/>
      <c r="E60" s="296"/>
    </row>
    <row r="61" spans="1:5" ht="28.8">
      <c r="A61" s="293" t="s">
        <v>169</v>
      </c>
      <c r="B61" s="294"/>
      <c r="C61" s="294"/>
      <c r="D61" s="294"/>
      <c r="E61" s="295"/>
    </row>
    <row r="62" spans="1:5">
      <c r="A62" s="80" t="s">
        <v>4</v>
      </c>
      <c r="B62" s="89" t="s">
        <v>1</v>
      </c>
      <c r="C62" t="s">
        <v>0</v>
      </c>
      <c r="D62" t="s">
        <v>2</v>
      </c>
      <c r="E62" s="81" t="s">
        <v>3</v>
      </c>
    </row>
    <row r="63" spans="1:5">
      <c r="A63" s="80" t="s">
        <v>162</v>
      </c>
      <c r="E63" s="81"/>
    </row>
    <row r="64" spans="1:5">
      <c r="A64" s="80" t="s">
        <v>157</v>
      </c>
      <c r="B64" s="11">
        <v>66</v>
      </c>
      <c r="E64" s="81"/>
    </row>
    <row r="65" spans="1:5">
      <c r="A65" s="80" t="s">
        <v>8</v>
      </c>
      <c r="B65" s="11">
        <v>756</v>
      </c>
      <c r="E65" s="81"/>
    </row>
    <row r="66" spans="1:5">
      <c r="A66" s="80" t="s">
        <v>9</v>
      </c>
      <c r="B66" s="306">
        <v>0.7</v>
      </c>
      <c r="E66" s="81"/>
    </row>
    <row r="67" spans="1:5">
      <c r="A67" s="87" t="s">
        <v>10</v>
      </c>
      <c r="B67" s="11">
        <v>14</v>
      </c>
      <c r="E67" s="81"/>
    </row>
    <row r="68" spans="1:5">
      <c r="A68" s="87" t="s">
        <v>11</v>
      </c>
      <c r="B68" s="11">
        <v>51</v>
      </c>
      <c r="E68" s="81"/>
    </row>
    <row r="69" spans="1:5">
      <c r="A69" s="87" t="s">
        <v>12</v>
      </c>
      <c r="B69" s="11">
        <v>1</v>
      </c>
      <c r="E69" s="81"/>
    </row>
    <row r="70" spans="1:5">
      <c r="A70" s="102" t="s">
        <v>13</v>
      </c>
      <c r="B70" s="123"/>
      <c r="C70" s="100"/>
      <c r="D70" s="100"/>
      <c r="E70" s="101"/>
    </row>
    <row r="71" spans="1:5">
      <c r="A71" s="102" t="s">
        <v>14</v>
      </c>
      <c r="B71" s="123"/>
      <c r="C71" s="100"/>
      <c r="D71" s="100"/>
      <c r="E71" s="101"/>
    </row>
    <row r="72" spans="1:5">
      <c r="A72" s="102" t="s">
        <v>156</v>
      </c>
      <c r="B72" s="123"/>
      <c r="C72" s="100"/>
      <c r="D72" s="100"/>
      <c r="E72" s="101"/>
    </row>
    <row r="73" spans="1:5">
      <c r="A73" s="102" t="s">
        <v>16</v>
      </c>
      <c r="B73" s="123"/>
      <c r="C73" s="100"/>
      <c r="D73" s="100"/>
      <c r="E73" s="101"/>
    </row>
    <row r="74" spans="1:5">
      <c r="A74" s="102" t="s">
        <v>17</v>
      </c>
      <c r="B74" s="123"/>
      <c r="C74" s="100"/>
      <c r="D74" s="100"/>
      <c r="E74" s="101"/>
    </row>
    <row r="75" spans="1:5">
      <c r="A75" s="80" t="s">
        <v>5</v>
      </c>
      <c r="B75" s="11">
        <v>7</v>
      </c>
      <c r="E75" s="81"/>
    </row>
    <row r="76" spans="1:5">
      <c r="A76" s="80" t="s">
        <v>6</v>
      </c>
      <c r="B76" s="11">
        <v>1</v>
      </c>
      <c r="E76" s="81"/>
    </row>
    <row r="77" spans="1:5">
      <c r="A77" s="80" t="s">
        <v>7</v>
      </c>
      <c r="B77" s="11">
        <v>6</v>
      </c>
      <c r="E77" s="81"/>
    </row>
    <row r="78" spans="1:5" ht="28.8">
      <c r="A78" s="99" t="s">
        <v>158</v>
      </c>
      <c r="B78" s="123"/>
      <c r="C78" s="100"/>
      <c r="D78" s="100"/>
      <c r="E78" s="101"/>
    </row>
    <row r="79" spans="1:5">
      <c r="A79" s="99" t="s">
        <v>159</v>
      </c>
      <c r="B79" s="123"/>
      <c r="C79" s="100"/>
      <c r="D79" s="100"/>
      <c r="E79" s="101"/>
    </row>
    <row r="80" spans="1:5" ht="28.8">
      <c r="A80" s="99" t="s">
        <v>160</v>
      </c>
      <c r="B80" s="123"/>
      <c r="C80" s="100"/>
      <c r="D80" s="100"/>
      <c r="E80" s="101"/>
    </row>
    <row r="81" spans="1:5" ht="43.2">
      <c r="A81" s="99" t="s">
        <v>161</v>
      </c>
      <c r="B81" s="123"/>
      <c r="C81" s="100"/>
      <c r="D81" s="100"/>
      <c r="E81" s="101"/>
    </row>
    <row r="82" spans="1:5" ht="43.2">
      <c r="A82" s="105" t="s">
        <v>217</v>
      </c>
      <c r="B82" s="123"/>
      <c r="C82" s="106"/>
      <c r="D82" s="106"/>
      <c r="E82" s="107"/>
    </row>
    <row r="83" spans="1:5" ht="28.8">
      <c r="A83" s="80" t="s">
        <v>149</v>
      </c>
      <c r="B83" s="11" t="s">
        <v>242</v>
      </c>
      <c r="E83" s="81"/>
    </row>
    <row r="84" spans="1:5" ht="43.2">
      <c r="A84" s="80" t="s">
        <v>150</v>
      </c>
      <c r="B84" s="11" t="s">
        <v>243</v>
      </c>
      <c r="E84" s="81"/>
    </row>
    <row r="85" spans="1:5" ht="43.2">
      <c r="A85" s="80" t="s">
        <v>146</v>
      </c>
      <c r="B85" s="11" t="s">
        <v>244</v>
      </c>
      <c r="E85" s="81"/>
    </row>
    <row r="86" spans="1:5" ht="57.6">
      <c r="A86" s="80" t="s">
        <v>147</v>
      </c>
      <c r="B86" s="11" t="s">
        <v>245</v>
      </c>
      <c r="E86" s="81"/>
    </row>
    <row r="87" spans="1:5" ht="112.5" customHeight="1" thickBot="1">
      <c r="A87" s="88" t="s">
        <v>148</v>
      </c>
      <c r="B87" s="127" t="s">
        <v>246</v>
      </c>
      <c r="C87" s="82"/>
      <c r="D87" s="82"/>
      <c r="E87" s="83"/>
    </row>
    <row r="88" spans="1:5" ht="15" thickBot="1">
      <c r="A88" s="290"/>
      <c r="B88" s="291"/>
      <c r="C88" s="291"/>
      <c r="D88" s="291"/>
      <c r="E88" s="292"/>
    </row>
    <row r="89" spans="1:5" ht="28.8">
      <c r="A89" s="293" t="s">
        <v>24</v>
      </c>
      <c r="B89" s="294"/>
      <c r="C89" s="294"/>
      <c r="D89" s="294"/>
      <c r="E89" s="295"/>
    </row>
    <row r="90" spans="1:5">
      <c r="A90" s="80" t="s">
        <v>4</v>
      </c>
      <c r="B90" s="89" t="s">
        <v>1</v>
      </c>
      <c r="C90" t="s">
        <v>0</v>
      </c>
      <c r="D90" t="s">
        <v>2</v>
      </c>
      <c r="E90" s="81" t="s">
        <v>3</v>
      </c>
    </row>
    <row r="91" spans="1:5">
      <c r="A91" s="99" t="s">
        <v>162</v>
      </c>
      <c r="B91" s="123"/>
      <c r="C91" s="100"/>
      <c r="D91" s="100"/>
      <c r="E91" s="101"/>
    </row>
    <row r="92" spans="1:5">
      <c r="A92" s="99" t="s">
        <v>157</v>
      </c>
      <c r="B92" s="123"/>
      <c r="C92" s="100"/>
      <c r="D92" s="100"/>
      <c r="E92" s="101"/>
    </row>
    <row r="93" spans="1:5">
      <c r="A93" s="99" t="s">
        <v>8</v>
      </c>
      <c r="B93" s="123"/>
      <c r="C93" s="100"/>
      <c r="D93" s="100"/>
      <c r="E93" s="101"/>
    </row>
    <row r="94" spans="1:5">
      <c r="A94" s="99" t="s">
        <v>9</v>
      </c>
      <c r="B94" s="123"/>
      <c r="C94" s="100"/>
      <c r="D94" s="100"/>
      <c r="E94" s="101"/>
    </row>
    <row r="95" spans="1:5">
      <c r="A95" s="102" t="s">
        <v>10</v>
      </c>
      <c r="B95" s="123"/>
      <c r="C95" s="100"/>
      <c r="D95" s="100"/>
      <c r="E95" s="101"/>
    </row>
    <row r="96" spans="1:5">
      <c r="A96" s="102" t="s">
        <v>11</v>
      </c>
      <c r="B96" s="123"/>
      <c r="C96" s="100"/>
      <c r="D96" s="100"/>
      <c r="E96" s="101"/>
    </row>
    <row r="97" spans="1:5">
      <c r="A97" s="102" t="s">
        <v>12</v>
      </c>
      <c r="B97" s="123"/>
      <c r="C97" s="100"/>
      <c r="D97" s="100"/>
      <c r="E97" s="101"/>
    </row>
    <row r="98" spans="1:5">
      <c r="A98" s="102" t="s">
        <v>13</v>
      </c>
      <c r="B98" s="123"/>
      <c r="C98" s="100"/>
      <c r="D98" s="100"/>
      <c r="E98" s="101"/>
    </row>
    <row r="99" spans="1:5">
      <c r="A99" s="102" t="s">
        <v>14</v>
      </c>
      <c r="B99" s="123"/>
      <c r="C99" s="100"/>
      <c r="D99" s="100"/>
      <c r="E99" s="101"/>
    </row>
    <row r="100" spans="1:5">
      <c r="A100" s="102" t="s">
        <v>156</v>
      </c>
      <c r="B100" s="123"/>
      <c r="C100" s="100"/>
      <c r="D100" s="100"/>
      <c r="E100" s="101"/>
    </row>
    <row r="101" spans="1:5">
      <c r="A101" s="102" t="s">
        <v>16</v>
      </c>
      <c r="B101" s="123"/>
      <c r="C101" s="100"/>
      <c r="D101" s="100"/>
      <c r="E101" s="101"/>
    </row>
    <row r="102" spans="1:5">
      <c r="A102" s="102" t="s">
        <v>17</v>
      </c>
      <c r="B102" s="123"/>
      <c r="C102" s="100"/>
      <c r="D102" s="100"/>
      <c r="E102" s="101"/>
    </row>
    <row r="103" spans="1:5">
      <c r="A103" s="99" t="s">
        <v>5</v>
      </c>
      <c r="B103" s="123"/>
      <c r="C103" s="100"/>
      <c r="D103" s="100"/>
      <c r="E103" s="101"/>
    </row>
    <row r="104" spans="1:5">
      <c r="A104" s="99" t="s">
        <v>6</v>
      </c>
      <c r="B104" s="123"/>
      <c r="C104" s="100"/>
      <c r="D104" s="100"/>
      <c r="E104" s="101"/>
    </row>
    <row r="105" spans="1:5">
      <c r="A105" s="99" t="s">
        <v>7</v>
      </c>
      <c r="B105" s="123"/>
      <c r="C105" s="100"/>
      <c r="D105" s="100"/>
      <c r="E105" s="101"/>
    </row>
    <row r="106" spans="1:5" ht="28.8">
      <c r="A106" s="99" t="s">
        <v>158</v>
      </c>
      <c r="B106" s="123"/>
      <c r="C106" s="100"/>
      <c r="D106" s="100"/>
      <c r="E106" s="101"/>
    </row>
    <row r="107" spans="1:5">
      <c r="A107" s="99" t="s">
        <v>159</v>
      </c>
      <c r="B107" s="123"/>
      <c r="C107" s="100"/>
      <c r="D107" s="100"/>
      <c r="E107" s="101"/>
    </row>
    <row r="108" spans="1:5" ht="28.8">
      <c r="A108" s="99" t="s">
        <v>160</v>
      </c>
      <c r="B108" s="123"/>
      <c r="C108" s="100"/>
      <c r="D108" s="100"/>
      <c r="E108" s="101"/>
    </row>
    <row r="109" spans="1:5" ht="43.2">
      <c r="A109" s="99" t="s">
        <v>161</v>
      </c>
      <c r="B109" s="123"/>
      <c r="C109" s="100"/>
      <c r="D109" s="100"/>
      <c r="E109" s="101"/>
    </row>
    <row r="110" spans="1:5" ht="28.8">
      <c r="A110" s="99" t="s">
        <v>166</v>
      </c>
      <c r="B110" s="123"/>
      <c r="C110" s="100"/>
      <c r="D110" s="100"/>
      <c r="E110" s="101"/>
    </row>
    <row r="111" spans="1:5" ht="57.6">
      <c r="A111" s="99" t="s">
        <v>29</v>
      </c>
      <c r="B111" s="123"/>
      <c r="C111" s="100"/>
      <c r="D111" s="100"/>
      <c r="E111" s="101"/>
    </row>
    <row r="112" spans="1:5" ht="28.8">
      <c r="A112" s="99" t="s">
        <v>23</v>
      </c>
      <c r="B112" s="123"/>
      <c r="C112" s="100"/>
      <c r="D112" s="100"/>
      <c r="E112" s="101"/>
    </row>
    <row r="113" spans="1:5" ht="28.8">
      <c r="A113" s="99" t="s">
        <v>25</v>
      </c>
      <c r="B113" s="123"/>
      <c r="C113" s="100"/>
      <c r="D113" s="100"/>
      <c r="E113" s="101"/>
    </row>
    <row r="114" spans="1:5" ht="43.2">
      <c r="A114" s="105" t="s">
        <v>217</v>
      </c>
      <c r="B114" s="123"/>
      <c r="C114" s="106"/>
      <c r="D114" s="106"/>
      <c r="E114" s="107"/>
    </row>
    <row r="115" spans="1:5" ht="28.8">
      <c r="A115" s="99" t="s">
        <v>149</v>
      </c>
      <c r="B115" s="123"/>
      <c r="C115" s="100"/>
      <c r="D115" s="100"/>
      <c r="E115" s="101"/>
    </row>
    <row r="116" spans="1:5" ht="28.8">
      <c r="A116" s="99" t="s">
        <v>150</v>
      </c>
      <c r="B116" s="123"/>
      <c r="C116" s="100"/>
      <c r="D116" s="100"/>
      <c r="E116" s="101"/>
    </row>
    <row r="117" spans="1:5" ht="43.2">
      <c r="A117" s="99" t="s">
        <v>146</v>
      </c>
      <c r="B117" s="123"/>
      <c r="C117" s="100"/>
      <c r="D117" s="100"/>
      <c r="E117" s="101"/>
    </row>
    <row r="118" spans="1:5" ht="28.8">
      <c r="A118" s="99" t="s">
        <v>147</v>
      </c>
      <c r="B118" s="123"/>
      <c r="C118" s="100"/>
      <c r="D118" s="100"/>
      <c r="E118" s="101"/>
    </row>
    <row r="119" spans="1:5" ht="43.8" thickBot="1">
      <c r="A119" s="108" t="s">
        <v>148</v>
      </c>
      <c r="B119" s="129"/>
      <c r="C119" s="109"/>
      <c r="D119" s="109"/>
      <c r="E119" s="110"/>
    </row>
  </sheetData>
  <mergeCells count="8">
    <mergeCell ref="A88:E88"/>
    <mergeCell ref="A89:E89"/>
    <mergeCell ref="A1:E1"/>
    <mergeCell ref="A2:E2"/>
    <mergeCell ref="A32:E32"/>
    <mergeCell ref="A33:E33"/>
    <mergeCell ref="A60:E60"/>
    <mergeCell ref="A61:E61"/>
  </mergeCells>
  <pageMargins left="0.7" right="0.7" top="0.75" bottom="0.75" header="0.3" footer="0.3"/>
  <pageSetup orientation="portrait" r:id="rId1"/>
  <tableParts count="4">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16"/>
  <sheetViews>
    <sheetView topLeftCell="A106" zoomScale="90" zoomScaleNormal="90" workbookViewId="0">
      <selection activeCell="B99" sqref="B99"/>
    </sheetView>
  </sheetViews>
  <sheetFormatPr defaultColWidth="49.109375" defaultRowHeight="14.4"/>
  <cols>
    <col min="1" max="1" width="77.33203125" customWidth="1"/>
    <col min="2" max="2" width="31.33203125" style="11" customWidth="1"/>
    <col min="3" max="3" width="35.6640625" customWidth="1"/>
    <col min="4" max="4" width="33.77734375" customWidth="1"/>
    <col min="5" max="5" width="32" customWidth="1"/>
    <col min="6" max="6" width="20.33203125" customWidth="1"/>
  </cols>
  <sheetData>
    <row r="1" spans="1:14" ht="15" thickBot="1">
      <c r="A1" s="296"/>
      <c r="B1" s="296"/>
      <c r="C1" s="296"/>
      <c r="D1" s="296"/>
      <c r="E1" s="296"/>
    </row>
    <row r="2" spans="1:14" ht="28.8">
      <c r="A2" s="293" t="s">
        <v>26</v>
      </c>
      <c r="B2" s="294"/>
      <c r="C2" s="294"/>
      <c r="D2" s="294"/>
      <c r="E2" s="295"/>
      <c r="G2" s="144"/>
      <c r="H2" s="144"/>
      <c r="I2" s="145" t="str">
        <f t="shared" ref="I2:N2" si="0">IF(COUNTIF($H$4:$H$23, "*") = COUNTIF($A:$E, I3), "Normal", "VERIFICATION NEEDED")</f>
        <v>Normal</v>
      </c>
      <c r="J2" s="145" t="str">
        <f t="shared" si="0"/>
        <v>Normal</v>
      </c>
      <c r="K2" s="145" t="str">
        <f t="shared" si="0"/>
        <v>Normal</v>
      </c>
      <c r="L2" s="145" t="str">
        <f t="shared" si="0"/>
        <v>Normal</v>
      </c>
      <c r="M2" s="145" t="str">
        <f t="shared" si="0"/>
        <v>Normal</v>
      </c>
      <c r="N2" s="145" t="str">
        <f t="shared" si="0"/>
        <v>Normal</v>
      </c>
    </row>
    <row r="3" spans="1:14" ht="28.8">
      <c r="A3" s="80" t="s">
        <v>4</v>
      </c>
      <c r="B3" s="89" t="s">
        <v>1</v>
      </c>
      <c r="C3" t="s">
        <v>0</v>
      </c>
      <c r="D3" t="s">
        <v>2</v>
      </c>
      <c r="E3" s="81" t="s">
        <v>3</v>
      </c>
      <c r="G3" s="146" t="s">
        <v>379</v>
      </c>
      <c r="H3" s="146" t="s">
        <v>380</v>
      </c>
      <c r="I3" s="147" t="str">
        <f>A5</f>
        <v>Total # of unique clients served</v>
      </c>
      <c r="J3" s="147" t="str">
        <f>A6</f>
        <v>Total Bed Days</v>
      </c>
      <c r="K3" s="147" t="str">
        <f>A7</f>
        <v>Occupancy Rate (%)</v>
      </c>
      <c r="L3" s="147" t="str">
        <f>A16</f>
        <v>Median # of days between client referral and service initiation</v>
      </c>
      <c r="M3" s="147" t="str">
        <f>A17</f>
        <v>Median # of days between client referral and waitlist</v>
      </c>
      <c r="N3" s="147" t="str">
        <f>A18</f>
        <v>Median # of days between waitlist and service initiation</v>
      </c>
    </row>
    <row r="4" spans="1:14">
      <c r="A4" s="99" t="s">
        <v>162</v>
      </c>
      <c r="B4" s="123"/>
      <c r="C4" s="100"/>
      <c r="D4" s="100"/>
      <c r="E4" s="101"/>
      <c r="G4" s="149" t="str" cm="1">
        <f t="array" ref="G4:G7">TRANSPOSE(_xlfn.TEXTSPLIT(_xlfn.TEXTJOIN("%%", TRUE, IF((A:A="Indicator")+(A:A="Indicators"), INDEX(A:A, ROW(A:A)-1), "")), "%%"))</f>
        <v>Onsite 3</v>
      </c>
      <c r="H4" s="148" t="s">
        <v>26</v>
      </c>
      <c r="I4" s="144" cm="1">
        <f t="array" ref="I4:I7">_xlfn._xlws.FILTER($B$2:$B$1000, $A$2:$A$1000=I3)</f>
        <v>19</v>
      </c>
      <c r="J4" s="144" cm="1">
        <f t="array" ref="J4:J7">_xlfn._xlws.FILTER($B$2:$B$1000, $A$2:$A$1000=J3)</f>
        <v>1019</v>
      </c>
      <c r="K4" s="144" cm="1">
        <f t="array" ref="K4:K7">_xlfn._xlws.FILTER($B$2:$B$1000, $A$2:$A$1000=K3)</f>
        <v>0.62</v>
      </c>
      <c r="L4" s="144" cm="1">
        <f t="array" ref="L4:L7">_xlfn._xlws.FILTER($B$2:$B$1000, $A$2:$A$1000=L3)</f>
        <v>1</v>
      </c>
      <c r="M4" s="144" cm="1">
        <f t="array" ref="M4:M7">_xlfn._xlws.FILTER($B$2:$B$1000, $A$2:$A$1000=M3)</f>
        <v>1</v>
      </c>
      <c r="N4" s="144" cm="1">
        <f t="array" ref="N4:N7">_xlfn._xlws.FILTER($B$2:$B$1000, $A$2:$A$1000=N3)</f>
        <v>1</v>
      </c>
    </row>
    <row r="5" spans="1:14">
      <c r="A5" s="80" t="s">
        <v>157</v>
      </c>
      <c r="B5" s="11">
        <v>19</v>
      </c>
      <c r="E5" s="81"/>
      <c r="G5" s="144" t="str">
        <v>Rice Block (38 beds)</v>
      </c>
      <c r="H5" s="144" t="str">
        <f t="shared" ref="H5:H8" si="1">LEFT(G5, FIND(" (", G5) - 1)</f>
        <v>Rice Block</v>
      </c>
      <c r="I5" s="144">
        <v>8</v>
      </c>
      <c r="J5" s="144">
        <v>411</v>
      </c>
      <c r="K5" s="144">
        <v>0.56000000000000005</v>
      </c>
      <c r="L5" s="144">
        <v>1</v>
      </c>
      <c r="M5" s="144">
        <v>2</v>
      </c>
      <c r="N5" s="144">
        <v>2</v>
      </c>
    </row>
    <row r="6" spans="1:14">
      <c r="A6" s="80" t="s">
        <v>8</v>
      </c>
      <c r="B6" s="11">
        <v>1019</v>
      </c>
      <c r="E6" s="81"/>
      <c r="G6" s="144" t="str">
        <v>Pacifica (5 beds)</v>
      </c>
      <c r="H6" s="144" t="str">
        <f t="shared" si="1"/>
        <v>Pacifica</v>
      </c>
      <c r="I6" s="144">
        <v>11</v>
      </c>
      <c r="J6" s="144">
        <v>348</v>
      </c>
      <c r="K6" s="144">
        <v>0.76</v>
      </c>
      <c r="L6" s="144">
        <v>5</v>
      </c>
      <c r="M6" s="144">
        <v>1</v>
      </c>
      <c r="N6" s="144">
        <v>5</v>
      </c>
    </row>
    <row r="7" spans="1:14">
      <c r="A7" s="80" t="s">
        <v>9</v>
      </c>
      <c r="B7" s="11">
        <v>0.62</v>
      </c>
      <c r="E7" s="81"/>
      <c r="G7" s="149" t="str">
        <v>20 Transition Beds located at new Vancouver Detox</v>
      </c>
      <c r="H7" s="144" t="s">
        <v>27</v>
      </c>
      <c r="I7" s="144">
        <v>0</v>
      </c>
      <c r="J7" s="144">
        <v>0</v>
      </c>
      <c r="K7" s="144">
        <v>0</v>
      </c>
      <c r="L7" s="144">
        <v>0</v>
      </c>
      <c r="M7" s="144">
        <v>0</v>
      </c>
      <c r="N7" s="144">
        <v>0</v>
      </c>
    </row>
    <row r="8" spans="1:14">
      <c r="A8" s="87" t="s">
        <v>10</v>
      </c>
      <c r="B8" s="11">
        <v>4</v>
      </c>
      <c r="E8" s="81"/>
      <c r="G8" s="144"/>
      <c r="H8" s="144" t="e">
        <f t="shared" si="1"/>
        <v>#VALUE!</v>
      </c>
      <c r="I8" s="144"/>
      <c r="J8" s="144"/>
      <c r="K8" s="144"/>
      <c r="L8" s="144"/>
      <c r="M8" s="144"/>
      <c r="N8" s="144"/>
    </row>
    <row r="9" spans="1:14">
      <c r="A9" s="87" t="s">
        <v>11</v>
      </c>
      <c r="B9" s="11">
        <v>15</v>
      </c>
      <c r="E9" s="81"/>
      <c r="G9" s="144"/>
      <c r="H9" s="144" t="e">
        <f>LEFT(G9, FIND(" (", G9) - 1)</f>
        <v>#VALUE!</v>
      </c>
      <c r="I9" s="144"/>
      <c r="J9" s="144"/>
      <c r="K9" s="144"/>
      <c r="L9" s="144"/>
      <c r="M9" s="144"/>
      <c r="N9" s="144"/>
    </row>
    <row r="10" spans="1:14">
      <c r="A10" s="87" t="s">
        <v>12</v>
      </c>
      <c r="B10" s="11" t="s">
        <v>247</v>
      </c>
      <c r="E10" s="81"/>
      <c r="G10" s="144"/>
      <c r="H10" s="144" t="e">
        <f t="shared" ref="H10:H29" si="2">LEFT(G10, FIND(" (", G10) - 1)</f>
        <v>#VALUE!</v>
      </c>
      <c r="I10" s="144"/>
      <c r="J10" s="144"/>
      <c r="K10" s="144"/>
      <c r="L10" s="144"/>
      <c r="M10" s="144"/>
      <c r="N10" s="144"/>
    </row>
    <row r="11" spans="1:14">
      <c r="A11" s="102" t="s">
        <v>13</v>
      </c>
      <c r="B11" s="123" t="s">
        <v>247</v>
      </c>
      <c r="C11" s="100"/>
      <c r="D11" s="100"/>
      <c r="E11" s="101"/>
      <c r="G11" s="144"/>
      <c r="H11" s="144" t="e">
        <f t="shared" si="2"/>
        <v>#VALUE!</v>
      </c>
      <c r="I11" s="144"/>
      <c r="J11" s="144"/>
      <c r="K11" s="144"/>
      <c r="L11" s="144"/>
      <c r="M11" s="144"/>
      <c r="N11" s="144"/>
    </row>
    <row r="12" spans="1:14">
      <c r="A12" s="102" t="s">
        <v>14</v>
      </c>
      <c r="B12" s="123" t="s">
        <v>247</v>
      </c>
      <c r="C12" s="100"/>
      <c r="D12" s="100"/>
      <c r="E12" s="101"/>
      <c r="G12" s="144"/>
      <c r="H12" s="144" t="e">
        <f t="shared" si="2"/>
        <v>#VALUE!</v>
      </c>
      <c r="I12" s="144"/>
      <c r="J12" s="144"/>
      <c r="K12" s="144"/>
      <c r="L12" s="144"/>
      <c r="M12" s="144"/>
      <c r="N12" s="144"/>
    </row>
    <row r="13" spans="1:14">
      <c r="A13" s="102" t="s">
        <v>156</v>
      </c>
      <c r="B13" s="123" t="s">
        <v>247</v>
      </c>
      <c r="C13" s="100"/>
      <c r="D13" s="100"/>
      <c r="E13" s="101"/>
      <c r="G13" s="144"/>
      <c r="H13" s="144" t="e">
        <f t="shared" si="2"/>
        <v>#VALUE!</v>
      </c>
      <c r="I13" s="144"/>
      <c r="J13" s="144"/>
      <c r="K13" s="144"/>
      <c r="L13" s="144"/>
      <c r="M13" s="144"/>
      <c r="N13" s="144"/>
    </row>
    <row r="14" spans="1:14">
      <c r="A14" s="102" t="s">
        <v>16</v>
      </c>
      <c r="B14" s="123" t="s">
        <v>247</v>
      </c>
      <c r="C14" s="100"/>
      <c r="D14" s="100"/>
      <c r="E14" s="101"/>
      <c r="G14" s="144"/>
      <c r="H14" s="144" t="e">
        <f t="shared" si="2"/>
        <v>#VALUE!</v>
      </c>
      <c r="I14" s="144"/>
      <c r="J14" s="144"/>
      <c r="K14" s="144"/>
      <c r="L14" s="144"/>
      <c r="M14" s="144"/>
      <c r="N14" s="144"/>
    </row>
    <row r="15" spans="1:14">
      <c r="A15" s="102" t="s">
        <v>17</v>
      </c>
      <c r="B15" s="123" t="s">
        <v>247</v>
      </c>
      <c r="C15" s="100"/>
      <c r="D15" s="100"/>
      <c r="E15" s="101"/>
      <c r="G15" s="144"/>
      <c r="H15" s="144" t="e">
        <f t="shared" si="2"/>
        <v>#VALUE!</v>
      </c>
      <c r="I15" s="144"/>
      <c r="J15" s="144"/>
      <c r="K15" s="144"/>
      <c r="L15" s="144"/>
      <c r="M15" s="144"/>
      <c r="N15" s="144"/>
    </row>
    <row r="16" spans="1:14">
      <c r="A16" s="80" t="s">
        <v>5</v>
      </c>
      <c r="B16" s="11">
        <v>1</v>
      </c>
      <c r="E16" s="81"/>
      <c r="G16" s="144"/>
      <c r="H16" s="144" t="e">
        <f t="shared" si="2"/>
        <v>#VALUE!</v>
      </c>
      <c r="I16" s="144"/>
      <c r="J16" s="144"/>
      <c r="K16" s="144"/>
      <c r="L16" s="144"/>
      <c r="M16" s="144"/>
      <c r="N16" s="144"/>
    </row>
    <row r="17" spans="1:14">
      <c r="A17" s="80" t="s">
        <v>6</v>
      </c>
      <c r="B17" s="11">
        <v>1</v>
      </c>
      <c r="E17" s="81"/>
      <c r="G17" s="144"/>
      <c r="H17" s="144" t="e">
        <f t="shared" si="2"/>
        <v>#VALUE!</v>
      </c>
      <c r="I17" s="144"/>
      <c r="J17" s="144"/>
      <c r="K17" s="144"/>
      <c r="L17" s="144"/>
      <c r="M17" s="144"/>
      <c r="N17" s="144"/>
    </row>
    <row r="18" spans="1:14">
      <c r="A18" s="80" t="s">
        <v>7</v>
      </c>
      <c r="B18" s="11">
        <v>1</v>
      </c>
      <c r="E18" s="81"/>
      <c r="G18" s="144"/>
      <c r="H18" s="144" t="e">
        <f t="shared" si="2"/>
        <v>#VALUE!</v>
      </c>
      <c r="I18" s="144"/>
      <c r="J18" s="144"/>
      <c r="K18" s="144"/>
      <c r="L18" s="144"/>
      <c r="M18" s="144"/>
      <c r="N18" s="144"/>
    </row>
    <row r="19" spans="1:14">
      <c r="A19" s="99" t="s">
        <v>158</v>
      </c>
      <c r="B19" s="123"/>
      <c r="C19" s="100"/>
      <c r="D19" s="100"/>
      <c r="E19" s="101"/>
      <c r="G19" s="144"/>
      <c r="H19" s="144" t="e">
        <f t="shared" si="2"/>
        <v>#VALUE!</v>
      </c>
      <c r="I19" s="144"/>
      <c r="J19" s="144"/>
      <c r="K19" s="144"/>
      <c r="L19" s="144"/>
      <c r="M19" s="144"/>
      <c r="N19" s="144"/>
    </row>
    <row r="20" spans="1:14">
      <c r="A20" s="99" t="s">
        <v>159</v>
      </c>
      <c r="B20" s="123"/>
      <c r="C20" s="100"/>
      <c r="D20" s="100"/>
      <c r="E20" s="101"/>
      <c r="G20" s="144"/>
      <c r="H20" s="144" t="e">
        <f t="shared" si="2"/>
        <v>#VALUE!</v>
      </c>
      <c r="I20" s="144"/>
      <c r="J20" s="144"/>
      <c r="K20" s="144"/>
      <c r="L20" s="144"/>
      <c r="M20" s="144"/>
      <c r="N20" s="144"/>
    </row>
    <row r="21" spans="1:14">
      <c r="A21" s="99" t="s">
        <v>160</v>
      </c>
      <c r="B21" s="123"/>
      <c r="C21" s="100"/>
      <c r="D21" s="100"/>
      <c r="E21" s="101"/>
      <c r="G21" s="144"/>
      <c r="H21" s="144" t="e">
        <f t="shared" si="2"/>
        <v>#VALUE!</v>
      </c>
      <c r="I21" s="144"/>
      <c r="J21" s="144"/>
      <c r="K21" s="144"/>
      <c r="L21" s="144"/>
      <c r="M21" s="144"/>
      <c r="N21" s="144"/>
    </row>
    <row r="22" spans="1:14" ht="28.8">
      <c r="A22" s="99" t="s">
        <v>161</v>
      </c>
      <c r="B22" s="123"/>
      <c r="C22" s="100"/>
      <c r="D22" s="100"/>
      <c r="E22" s="101"/>
      <c r="G22" s="144"/>
      <c r="H22" s="144" t="e">
        <f t="shared" si="2"/>
        <v>#VALUE!</v>
      </c>
      <c r="I22" s="144"/>
      <c r="J22" s="144"/>
      <c r="K22" s="144"/>
      <c r="L22" s="144"/>
      <c r="M22" s="144"/>
      <c r="N22" s="144"/>
    </row>
    <row r="23" spans="1:14" ht="91.5" customHeight="1">
      <c r="A23" s="77" t="s">
        <v>217</v>
      </c>
      <c r="B23" s="11" t="s">
        <v>248</v>
      </c>
      <c r="C23" s="78"/>
      <c r="D23" s="78"/>
      <c r="E23" s="79"/>
      <c r="G23" s="144"/>
      <c r="H23" s="144" t="e">
        <f t="shared" si="2"/>
        <v>#VALUE!</v>
      </c>
      <c r="I23" s="144"/>
      <c r="J23" s="144"/>
      <c r="K23" s="144"/>
      <c r="L23" s="144"/>
      <c r="M23" s="144"/>
      <c r="N23" s="144"/>
    </row>
    <row r="24" spans="1:14" ht="68.25" customHeight="1">
      <c r="A24" s="80" t="s">
        <v>149</v>
      </c>
      <c r="B24" s="11" t="s">
        <v>249</v>
      </c>
      <c r="E24" s="81"/>
      <c r="G24" s="144"/>
      <c r="H24" s="144" t="e">
        <f t="shared" si="2"/>
        <v>#VALUE!</v>
      </c>
      <c r="I24" s="144"/>
      <c r="J24" s="144"/>
      <c r="K24" s="144"/>
      <c r="L24" s="144"/>
      <c r="M24" s="144"/>
      <c r="N24" s="144"/>
    </row>
    <row r="25" spans="1:14" ht="40.5" customHeight="1">
      <c r="A25" s="80" t="s">
        <v>150</v>
      </c>
      <c r="B25" s="11" t="s">
        <v>250</v>
      </c>
      <c r="E25" s="81"/>
      <c r="G25" s="144"/>
      <c r="H25" s="144" t="e">
        <f t="shared" si="2"/>
        <v>#VALUE!</v>
      </c>
      <c r="I25" s="144"/>
      <c r="J25" s="144"/>
      <c r="K25" s="144"/>
      <c r="L25" s="144"/>
      <c r="M25" s="144"/>
      <c r="N25" s="144"/>
    </row>
    <row r="26" spans="1:14" ht="43.2">
      <c r="A26" s="80" t="s">
        <v>146</v>
      </c>
      <c r="B26" s="11" t="s">
        <v>251</v>
      </c>
      <c r="E26" s="81"/>
      <c r="G26" s="144"/>
      <c r="H26" s="144" t="e">
        <f t="shared" si="2"/>
        <v>#VALUE!</v>
      </c>
      <c r="I26" s="144"/>
      <c r="J26" s="144"/>
      <c r="K26" s="144"/>
      <c r="L26" s="144"/>
      <c r="M26" s="144"/>
      <c r="N26" s="144"/>
    </row>
    <row r="27" spans="1:14" ht="43.2">
      <c r="A27" s="80" t="s">
        <v>147</v>
      </c>
      <c r="B27" s="11" t="s">
        <v>252</v>
      </c>
      <c r="E27" s="81"/>
      <c r="G27" s="144"/>
      <c r="H27" s="144" t="e">
        <f t="shared" si="2"/>
        <v>#VALUE!</v>
      </c>
      <c r="I27" s="144"/>
      <c r="J27" s="144"/>
      <c r="K27" s="144"/>
      <c r="L27" s="144"/>
      <c r="M27" s="144"/>
      <c r="N27" s="144"/>
    </row>
    <row r="28" spans="1:14" ht="61.5" customHeight="1" thickBot="1">
      <c r="A28" s="88" t="s">
        <v>148</v>
      </c>
      <c r="B28" s="118" t="s">
        <v>246</v>
      </c>
      <c r="C28" s="82"/>
      <c r="D28" s="82"/>
      <c r="E28" s="83"/>
      <c r="G28" s="144"/>
      <c r="H28" s="144" t="e">
        <f t="shared" si="2"/>
        <v>#VALUE!</v>
      </c>
      <c r="I28" s="144"/>
      <c r="J28" s="144"/>
      <c r="K28" s="144"/>
      <c r="L28" s="144"/>
      <c r="M28" s="144"/>
      <c r="N28" s="144"/>
    </row>
    <row r="29" spans="1:14" ht="15" thickBot="1">
      <c r="A29" s="296"/>
      <c r="B29" s="296"/>
      <c r="C29" s="296"/>
      <c r="D29" s="296"/>
      <c r="E29" s="296"/>
      <c r="G29" s="144"/>
      <c r="H29" s="144" t="e">
        <f t="shared" si="2"/>
        <v>#VALUE!</v>
      </c>
      <c r="I29" s="144"/>
      <c r="J29" s="144"/>
      <c r="K29" s="144"/>
      <c r="L29" s="144"/>
      <c r="M29" s="144"/>
      <c r="N29" s="144"/>
    </row>
    <row r="30" spans="1:14" ht="28.8">
      <c r="A30" s="293" t="s">
        <v>170</v>
      </c>
      <c r="B30" s="294"/>
      <c r="C30" s="294"/>
      <c r="D30" s="294"/>
      <c r="E30" s="295"/>
    </row>
    <row r="31" spans="1:14">
      <c r="A31" s="80" t="s">
        <v>4</v>
      </c>
      <c r="B31" s="89" t="s">
        <v>1</v>
      </c>
      <c r="C31" t="s">
        <v>0</v>
      </c>
      <c r="D31" t="s">
        <v>2</v>
      </c>
      <c r="E31" s="81" t="s">
        <v>3</v>
      </c>
    </row>
    <row r="32" spans="1:14">
      <c r="A32" s="99" t="s">
        <v>162</v>
      </c>
      <c r="B32" s="123"/>
      <c r="C32" s="100"/>
      <c r="D32" s="100"/>
      <c r="E32" s="101"/>
    </row>
    <row r="33" spans="1:5">
      <c r="A33" s="80" t="s">
        <v>157</v>
      </c>
      <c r="B33" s="11">
        <v>8</v>
      </c>
      <c r="E33" s="81"/>
    </row>
    <row r="34" spans="1:5">
      <c r="A34" s="80" t="s">
        <v>8</v>
      </c>
      <c r="B34" s="11">
        <v>411</v>
      </c>
      <c r="E34" s="81"/>
    </row>
    <row r="35" spans="1:5">
      <c r="A35" s="80" t="s">
        <v>9</v>
      </c>
      <c r="B35" s="11">
        <v>0.56000000000000005</v>
      </c>
      <c r="E35" s="81"/>
    </row>
    <row r="36" spans="1:5">
      <c r="A36" s="87" t="s">
        <v>10</v>
      </c>
      <c r="B36" s="11">
        <v>8</v>
      </c>
      <c r="E36" s="81"/>
    </row>
    <row r="37" spans="1:5">
      <c r="A37" s="102" t="s">
        <v>11</v>
      </c>
      <c r="B37" s="123"/>
      <c r="C37" s="100"/>
      <c r="D37" s="100"/>
      <c r="E37" s="101"/>
    </row>
    <row r="38" spans="1:5">
      <c r="A38" s="102" t="s">
        <v>12</v>
      </c>
      <c r="B38" s="123"/>
      <c r="C38" s="100"/>
      <c r="D38" s="100"/>
      <c r="E38" s="101"/>
    </row>
    <row r="39" spans="1:5">
      <c r="A39" s="102" t="s">
        <v>13</v>
      </c>
      <c r="B39" s="123"/>
      <c r="C39" s="100"/>
      <c r="D39" s="100"/>
      <c r="E39" s="101"/>
    </row>
    <row r="40" spans="1:5">
      <c r="A40" s="102" t="s">
        <v>14</v>
      </c>
      <c r="B40" s="123"/>
      <c r="C40" s="100"/>
      <c r="D40" s="100"/>
      <c r="E40" s="101"/>
    </row>
    <row r="41" spans="1:5">
      <c r="A41" s="102" t="s">
        <v>156</v>
      </c>
      <c r="B41" s="123"/>
      <c r="C41" s="100"/>
      <c r="D41" s="100"/>
      <c r="E41" s="101"/>
    </row>
    <row r="42" spans="1:5">
      <c r="A42" s="102" t="s">
        <v>16</v>
      </c>
      <c r="B42" s="123"/>
      <c r="C42" s="100"/>
      <c r="D42" s="100"/>
      <c r="E42" s="101"/>
    </row>
    <row r="43" spans="1:5">
      <c r="A43" s="102" t="s">
        <v>17</v>
      </c>
      <c r="B43" s="123"/>
      <c r="C43" s="100"/>
      <c r="D43" s="100"/>
      <c r="E43" s="101"/>
    </row>
    <row r="44" spans="1:5">
      <c r="A44" s="80" t="s">
        <v>5</v>
      </c>
      <c r="B44" s="11">
        <v>1</v>
      </c>
      <c r="E44" s="81"/>
    </row>
    <row r="45" spans="1:5">
      <c r="A45" s="80" t="s">
        <v>6</v>
      </c>
      <c r="B45" s="11">
        <v>2</v>
      </c>
      <c r="E45" s="81"/>
    </row>
    <row r="46" spans="1:5">
      <c r="A46" s="80" t="s">
        <v>7</v>
      </c>
      <c r="B46" s="11">
        <v>2</v>
      </c>
      <c r="E46" s="81"/>
    </row>
    <row r="47" spans="1:5">
      <c r="A47" s="99" t="s">
        <v>158</v>
      </c>
      <c r="B47" s="123"/>
      <c r="C47" s="100"/>
      <c r="D47" s="100"/>
      <c r="E47" s="101"/>
    </row>
    <row r="48" spans="1:5">
      <c r="A48" s="99" t="s">
        <v>159</v>
      </c>
      <c r="B48" s="123"/>
      <c r="C48" s="100"/>
      <c r="D48" s="100"/>
      <c r="E48" s="101"/>
    </row>
    <row r="49" spans="1:5">
      <c r="A49" s="99" t="s">
        <v>160</v>
      </c>
      <c r="B49" s="123"/>
      <c r="C49" s="100"/>
      <c r="D49" s="100"/>
      <c r="E49" s="101"/>
    </row>
    <row r="50" spans="1:5" ht="28.8">
      <c r="A50" s="99" t="s">
        <v>161</v>
      </c>
      <c r="B50" s="123"/>
      <c r="C50" s="100"/>
      <c r="D50" s="100"/>
      <c r="E50" s="101"/>
    </row>
    <row r="51" spans="1:5" ht="28.8">
      <c r="A51" s="77" t="s">
        <v>217</v>
      </c>
      <c r="C51" s="78"/>
      <c r="D51" s="78"/>
      <c r="E51" s="79"/>
    </row>
    <row r="52" spans="1:5" ht="85.5" customHeight="1">
      <c r="A52" s="80" t="s">
        <v>149</v>
      </c>
      <c r="B52" s="11" t="s">
        <v>254</v>
      </c>
      <c r="E52" s="81"/>
    </row>
    <row r="53" spans="1:5" ht="62.25" customHeight="1">
      <c r="A53" s="80" t="s">
        <v>150</v>
      </c>
      <c r="B53" s="11" t="s">
        <v>255</v>
      </c>
      <c r="E53" s="81"/>
    </row>
    <row r="54" spans="1:5" ht="43.2">
      <c r="A54" s="80" t="s">
        <v>146</v>
      </c>
      <c r="B54" s="11" t="s">
        <v>256</v>
      </c>
      <c r="E54" s="81"/>
    </row>
    <row r="55" spans="1:5" ht="90" customHeight="1">
      <c r="A55" s="80" t="s">
        <v>147</v>
      </c>
      <c r="B55" s="11" t="s">
        <v>257</v>
      </c>
      <c r="E55" s="81"/>
    </row>
    <row r="56" spans="1:5" ht="109.5" customHeight="1" thickBot="1">
      <c r="A56" s="88" t="s">
        <v>148</v>
      </c>
      <c r="B56" s="130" t="s">
        <v>258</v>
      </c>
      <c r="C56" s="82"/>
      <c r="D56" s="82"/>
      <c r="E56" s="83"/>
    </row>
    <row r="57" spans="1:5" ht="15" thickBot="1">
      <c r="A57" s="296"/>
      <c r="B57" s="296"/>
      <c r="C57" s="296"/>
      <c r="D57" s="296"/>
      <c r="E57" s="296"/>
    </row>
    <row r="58" spans="1:5" ht="28.8">
      <c r="A58" s="293" t="s">
        <v>223</v>
      </c>
      <c r="B58" s="294"/>
      <c r="C58" s="294"/>
      <c r="D58" s="294"/>
      <c r="E58" s="295"/>
    </row>
    <row r="59" spans="1:5">
      <c r="A59" s="80" t="s">
        <v>4</v>
      </c>
      <c r="B59" s="89" t="s">
        <v>1</v>
      </c>
      <c r="C59" t="s">
        <v>0</v>
      </c>
      <c r="D59" t="s">
        <v>2</v>
      </c>
      <c r="E59" s="81" t="s">
        <v>3</v>
      </c>
    </row>
    <row r="60" spans="1:5">
      <c r="A60" s="99" t="s">
        <v>162</v>
      </c>
      <c r="B60" s="123"/>
      <c r="C60" s="100"/>
      <c r="D60" s="100"/>
      <c r="E60" s="101"/>
    </row>
    <row r="61" spans="1:5">
      <c r="A61" s="80" t="s">
        <v>157</v>
      </c>
      <c r="B61" s="11">
        <v>11</v>
      </c>
      <c r="E61" s="81"/>
    </row>
    <row r="62" spans="1:5">
      <c r="A62" s="80" t="s">
        <v>8</v>
      </c>
      <c r="B62" s="11">
        <v>348</v>
      </c>
      <c r="E62" s="81"/>
    </row>
    <row r="63" spans="1:5">
      <c r="A63" s="80" t="s">
        <v>9</v>
      </c>
      <c r="B63" s="11">
        <v>0.76</v>
      </c>
      <c r="E63" s="81"/>
    </row>
    <row r="64" spans="1:5">
      <c r="A64" s="87" t="s">
        <v>10</v>
      </c>
      <c r="B64" s="11">
        <v>2</v>
      </c>
      <c r="E64" s="81"/>
    </row>
    <row r="65" spans="1:5">
      <c r="A65" s="87" t="s">
        <v>11</v>
      </c>
      <c r="B65" s="11">
        <v>9</v>
      </c>
      <c r="E65" s="81"/>
    </row>
    <row r="66" spans="1:5">
      <c r="A66" s="87" t="s">
        <v>12</v>
      </c>
      <c r="E66" s="81"/>
    </row>
    <row r="67" spans="1:5">
      <c r="A67" s="102" t="s">
        <v>13</v>
      </c>
      <c r="B67" s="123"/>
      <c r="C67" s="100"/>
      <c r="D67" s="100"/>
      <c r="E67" s="101"/>
    </row>
    <row r="68" spans="1:5">
      <c r="A68" s="102" t="s">
        <v>14</v>
      </c>
      <c r="B68" s="123"/>
      <c r="C68" s="100"/>
      <c r="D68" s="100"/>
      <c r="E68" s="101"/>
    </row>
    <row r="69" spans="1:5">
      <c r="A69" s="102" t="s">
        <v>156</v>
      </c>
      <c r="B69" s="123"/>
      <c r="C69" s="100"/>
      <c r="D69" s="100"/>
      <c r="E69" s="101"/>
    </row>
    <row r="70" spans="1:5">
      <c r="A70" s="102" t="s">
        <v>16</v>
      </c>
      <c r="B70" s="123"/>
      <c r="C70" s="100"/>
      <c r="D70" s="100"/>
      <c r="E70" s="101"/>
    </row>
    <row r="71" spans="1:5">
      <c r="A71" s="102" t="s">
        <v>17</v>
      </c>
      <c r="B71" s="123"/>
      <c r="C71" s="100"/>
      <c r="D71" s="100"/>
      <c r="E71" s="101"/>
    </row>
    <row r="72" spans="1:5">
      <c r="A72" s="80" t="s">
        <v>5</v>
      </c>
      <c r="B72" s="11">
        <v>5</v>
      </c>
      <c r="E72" s="81"/>
    </row>
    <row r="73" spans="1:5">
      <c r="A73" s="80" t="s">
        <v>6</v>
      </c>
      <c r="B73" s="11">
        <v>1</v>
      </c>
      <c r="E73" s="81"/>
    </row>
    <row r="74" spans="1:5">
      <c r="A74" s="80" t="s">
        <v>7</v>
      </c>
      <c r="B74" s="11">
        <v>5</v>
      </c>
      <c r="E74" s="81"/>
    </row>
    <row r="75" spans="1:5">
      <c r="A75" s="99" t="s">
        <v>158</v>
      </c>
      <c r="B75" s="123"/>
      <c r="C75" s="100"/>
      <c r="D75" s="100"/>
      <c r="E75" s="101"/>
    </row>
    <row r="76" spans="1:5">
      <c r="A76" s="99" t="s">
        <v>159</v>
      </c>
      <c r="B76" s="123"/>
      <c r="C76" s="100"/>
      <c r="D76" s="100"/>
      <c r="E76" s="101"/>
    </row>
    <row r="77" spans="1:5">
      <c r="A77" s="99" t="s">
        <v>160</v>
      </c>
      <c r="B77" s="123"/>
      <c r="C77" s="100"/>
      <c r="D77" s="100"/>
      <c r="E77" s="101"/>
    </row>
    <row r="78" spans="1:5" ht="28.8">
      <c r="A78" s="99" t="s">
        <v>161</v>
      </c>
      <c r="B78" s="123"/>
      <c r="C78" s="100"/>
      <c r="D78" s="100"/>
      <c r="E78" s="101"/>
    </row>
    <row r="79" spans="1:5" ht="28.8">
      <c r="A79" s="77" t="s">
        <v>217</v>
      </c>
      <c r="B79" s="11" t="s">
        <v>232</v>
      </c>
      <c r="C79" s="78"/>
      <c r="D79" s="78"/>
      <c r="E79" s="79"/>
    </row>
    <row r="80" spans="1:5">
      <c r="A80" s="80" t="s">
        <v>149</v>
      </c>
      <c r="E80" s="81"/>
    </row>
    <row r="81" spans="1:5" ht="43.2">
      <c r="A81" s="80" t="s">
        <v>150</v>
      </c>
      <c r="B81" s="11" t="s">
        <v>228</v>
      </c>
      <c r="E81" s="81"/>
    </row>
    <row r="82" spans="1:5" ht="43.2">
      <c r="A82" s="80" t="s">
        <v>146</v>
      </c>
      <c r="B82" s="11" t="s">
        <v>225</v>
      </c>
      <c r="E82" s="81"/>
    </row>
    <row r="83" spans="1:5" ht="57.6">
      <c r="A83" s="80" t="s">
        <v>147</v>
      </c>
      <c r="B83" s="11" t="s">
        <v>226</v>
      </c>
      <c r="E83" s="81"/>
    </row>
    <row r="84" spans="1:5" ht="72.599999999999994" thickBot="1">
      <c r="A84" s="88" t="s">
        <v>148</v>
      </c>
      <c r="B84" s="118" t="s">
        <v>233</v>
      </c>
      <c r="C84" s="82"/>
      <c r="D84" s="82"/>
      <c r="E84" s="83"/>
    </row>
    <row r="85" spans="1:5" ht="15" thickBot="1">
      <c r="A85" s="290"/>
      <c r="B85" s="291"/>
      <c r="C85" s="291"/>
      <c r="D85" s="291"/>
      <c r="E85" s="292"/>
    </row>
    <row r="86" spans="1:5" ht="28.8">
      <c r="A86" s="293" t="s">
        <v>27</v>
      </c>
      <c r="B86" s="294"/>
      <c r="C86" s="294"/>
      <c r="D86" s="294"/>
      <c r="E86" s="295"/>
    </row>
    <row r="87" spans="1:5">
      <c r="A87" s="80" t="s">
        <v>4</v>
      </c>
      <c r="B87" s="89" t="s">
        <v>1</v>
      </c>
      <c r="C87" t="s">
        <v>0</v>
      </c>
      <c r="D87" t="s">
        <v>2</v>
      </c>
      <c r="E87" s="81" t="s">
        <v>3</v>
      </c>
    </row>
    <row r="88" spans="1:5">
      <c r="A88" s="99" t="s">
        <v>162</v>
      </c>
      <c r="B88" s="123"/>
      <c r="C88" s="100"/>
      <c r="D88" s="100"/>
      <c r="E88" s="101"/>
    </row>
    <row r="89" spans="1:5">
      <c r="A89" s="99" t="s">
        <v>157</v>
      </c>
      <c r="B89" s="123"/>
      <c r="C89" s="100"/>
      <c r="D89" s="100"/>
      <c r="E89" s="101"/>
    </row>
    <row r="90" spans="1:5">
      <c r="A90" s="99" t="s">
        <v>8</v>
      </c>
      <c r="B90" s="123"/>
      <c r="C90" s="100"/>
      <c r="D90" s="100"/>
      <c r="E90" s="101"/>
    </row>
    <row r="91" spans="1:5">
      <c r="A91" s="99" t="s">
        <v>9</v>
      </c>
      <c r="B91" s="123"/>
      <c r="C91" s="100"/>
      <c r="D91" s="100"/>
      <c r="E91" s="101"/>
    </row>
    <row r="92" spans="1:5">
      <c r="A92" s="102" t="s">
        <v>10</v>
      </c>
      <c r="B92" s="123"/>
      <c r="C92" s="100"/>
      <c r="D92" s="100"/>
      <c r="E92" s="101"/>
    </row>
    <row r="93" spans="1:5">
      <c r="A93" s="102" t="s">
        <v>11</v>
      </c>
      <c r="B93" s="123"/>
      <c r="C93" s="100"/>
      <c r="D93" s="100"/>
      <c r="E93" s="101"/>
    </row>
    <row r="94" spans="1:5">
      <c r="A94" s="102" t="s">
        <v>12</v>
      </c>
      <c r="B94" s="123"/>
      <c r="C94" s="100"/>
      <c r="D94" s="100"/>
      <c r="E94" s="101"/>
    </row>
    <row r="95" spans="1:5">
      <c r="A95" s="102" t="s">
        <v>13</v>
      </c>
      <c r="B95" s="123"/>
      <c r="C95" s="100"/>
      <c r="D95" s="100"/>
      <c r="E95" s="101"/>
    </row>
    <row r="96" spans="1:5">
      <c r="A96" s="102" t="s">
        <v>14</v>
      </c>
      <c r="B96" s="123"/>
      <c r="C96" s="100"/>
      <c r="D96" s="100"/>
      <c r="E96" s="101"/>
    </row>
    <row r="97" spans="1:5">
      <c r="A97" s="102" t="s">
        <v>156</v>
      </c>
      <c r="B97" s="123"/>
      <c r="C97" s="100"/>
      <c r="D97" s="100"/>
      <c r="E97" s="101"/>
    </row>
    <row r="98" spans="1:5">
      <c r="A98" s="102" t="s">
        <v>16</v>
      </c>
      <c r="B98" s="123"/>
      <c r="C98" s="100"/>
      <c r="D98" s="100"/>
      <c r="E98" s="101"/>
    </row>
    <row r="99" spans="1:5">
      <c r="A99" s="102" t="s">
        <v>17</v>
      </c>
      <c r="B99" s="123"/>
      <c r="C99" s="100"/>
      <c r="D99" s="100"/>
      <c r="E99" s="101"/>
    </row>
    <row r="100" spans="1:5">
      <c r="A100" s="99" t="s">
        <v>5</v>
      </c>
      <c r="B100" s="123"/>
      <c r="C100" s="100"/>
      <c r="D100" s="100"/>
      <c r="E100" s="101"/>
    </row>
    <row r="101" spans="1:5">
      <c r="A101" s="99" t="s">
        <v>6</v>
      </c>
      <c r="B101" s="123"/>
      <c r="C101" s="100"/>
      <c r="D101" s="100"/>
      <c r="E101" s="101"/>
    </row>
    <row r="102" spans="1:5">
      <c r="A102" s="99" t="s">
        <v>7</v>
      </c>
      <c r="B102" s="123"/>
      <c r="C102" s="100"/>
      <c r="D102" s="100"/>
      <c r="E102" s="101"/>
    </row>
    <row r="103" spans="1:5">
      <c r="A103" s="99" t="s">
        <v>158</v>
      </c>
      <c r="B103" s="123"/>
      <c r="C103" s="100"/>
      <c r="D103" s="100"/>
      <c r="E103" s="101"/>
    </row>
    <row r="104" spans="1:5">
      <c r="A104" s="99" t="s">
        <v>159</v>
      </c>
      <c r="B104" s="123"/>
      <c r="C104" s="100"/>
      <c r="D104" s="100"/>
      <c r="E104" s="101"/>
    </row>
    <row r="105" spans="1:5">
      <c r="A105" s="99" t="s">
        <v>160</v>
      </c>
      <c r="B105" s="123"/>
      <c r="C105" s="100"/>
      <c r="D105" s="100"/>
      <c r="E105" s="101"/>
    </row>
    <row r="106" spans="1:5" ht="28.8">
      <c r="A106" s="99" t="s">
        <v>161</v>
      </c>
      <c r="B106" s="123"/>
      <c r="C106" s="100"/>
      <c r="D106" s="100"/>
      <c r="E106" s="101"/>
    </row>
    <row r="107" spans="1:5" ht="43.2">
      <c r="A107" s="113" t="s">
        <v>28</v>
      </c>
      <c r="B107" s="123"/>
      <c r="C107" s="100"/>
      <c r="D107" s="100"/>
      <c r="E107" s="101"/>
    </row>
    <row r="108" spans="1:5" ht="43.2">
      <c r="A108" s="102" t="s">
        <v>29</v>
      </c>
      <c r="B108" s="123"/>
      <c r="C108" s="100"/>
      <c r="D108" s="100"/>
      <c r="E108" s="101"/>
    </row>
    <row r="109" spans="1:5">
      <c r="A109" s="102" t="s">
        <v>23</v>
      </c>
      <c r="B109" s="123"/>
      <c r="C109" s="100"/>
      <c r="D109" s="100"/>
      <c r="E109" s="101"/>
    </row>
    <row r="110" spans="1:5" ht="28.8">
      <c r="A110" s="102" t="s">
        <v>171</v>
      </c>
      <c r="B110" s="123"/>
      <c r="C110" s="100"/>
      <c r="D110" s="100"/>
      <c r="E110" s="101"/>
    </row>
    <row r="111" spans="1:5" ht="28.8">
      <c r="A111" s="105" t="s">
        <v>217</v>
      </c>
      <c r="B111" s="123"/>
      <c r="C111" s="106"/>
      <c r="D111" s="106"/>
      <c r="E111" s="107"/>
    </row>
    <row r="112" spans="1:5">
      <c r="A112" s="99" t="s">
        <v>149</v>
      </c>
      <c r="B112" s="123"/>
      <c r="C112" s="100"/>
      <c r="D112" s="100"/>
      <c r="E112" s="101"/>
    </row>
    <row r="113" spans="1:5">
      <c r="A113" s="99" t="s">
        <v>150</v>
      </c>
      <c r="B113" s="123"/>
      <c r="C113" s="100"/>
      <c r="D113" s="100"/>
      <c r="E113" s="101"/>
    </row>
    <row r="114" spans="1:5" ht="43.2">
      <c r="A114" s="99" t="s">
        <v>146</v>
      </c>
      <c r="B114" s="123"/>
      <c r="C114" s="100"/>
      <c r="D114" s="100"/>
      <c r="E114" s="101"/>
    </row>
    <row r="115" spans="1:5" ht="28.8">
      <c r="A115" s="99" t="s">
        <v>147</v>
      </c>
      <c r="B115" s="123"/>
      <c r="C115" s="100"/>
      <c r="D115" s="100"/>
      <c r="E115" s="101"/>
    </row>
    <row r="116" spans="1:5" ht="43.8" thickBot="1">
      <c r="A116" s="108" t="s">
        <v>148</v>
      </c>
      <c r="B116" s="129"/>
      <c r="C116" s="109"/>
      <c r="D116" s="109"/>
      <c r="E116" s="110"/>
    </row>
  </sheetData>
  <mergeCells count="8">
    <mergeCell ref="A85:E85"/>
    <mergeCell ref="A86:E86"/>
    <mergeCell ref="A1:E1"/>
    <mergeCell ref="A2:E2"/>
    <mergeCell ref="A29:E29"/>
    <mergeCell ref="A30:E30"/>
    <mergeCell ref="A57:E57"/>
    <mergeCell ref="A58:E58"/>
  </mergeCells>
  <pageMargins left="0.7" right="0.7" top="0.75" bottom="0.75" header="0.3" footer="0.3"/>
  <pageSetup orientation="portrait" r:id="rId1"/>
  <tableParts count="4">
    <tablePart r:id="rId2"/>
    <tablePart r:id="rId3"/>
    <tablePart r:id="rId4"/>
    <tablePart r:id="rId5"/>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356"/>
  <sheetViews>
    <sheetView topLeftCell="A115" zoomScale="120" zoomScaleNormal="120" workbookViewId="0">
      <selection activeCell="B131" sqref="B131"/>
    </sheetView>
  </sheetViews>
  <sheetFormatPr defaultColWidth="35.77734375" defaultRowHeight="14.4"/>
  <cols>
    <col min="1" max="1" width="72" customWidth="1"/>
    <col min="2" max="2" width="75.44140625" style="11" customWidth="1"/>
  </cols>
  <sheetData>
    <row r="1" spans="1:5" ht="15" thickBot="1">
      <c r="A1" s="290"/>
      <c r="B1" s="291"/>
      <c r="C1" s="291"/>
      <c r="D1" s="291"/>
      <c r="E1" s="292"/>
    </row>
    <row r="2" spans="1:5" ht="23.4">
      <c r="A2" s="300" t="s">
        <v>172</v>
      </c>
      <c r="B2" s="301"/>
      <c r="C2" s="301"/>
      <c r="D2" s="301"/>
      <c r="E2" s="302"/>
    </row>
    <row r="3" spans="1:5">
      <c r="A3" s="80" t="s">
        <v>4</v>
      </c>
      <c r="B3" s="138" t="s">
        <v>1</v>
      </c>
      <c r="C3" t="s">
        <v>0</v>
      </c>
      <c r="D3" t="s">
        <v>2</v>
      </c>
      <c r="E3" s="81" t="s">
        <v>3</v>
      </c>
    </row>
    <row r="4" spans="1:5">
      <c r="A4" s="80" t="s">
        <v>173</v>
      </c>
      <c r="B4" s="140" t="s">
        <v>259</v>
      </c>
      <c r="E4" s="81"/>
    </row>
    <row r="5" spans="1:5">
      <c r="A5" s="80" t="s">
        <v>162</v>
      </c>
      <c r="B5" s="140"/>
      <c r="E5" s="81"/>
    </row>
    <row r="6" spans="1:5">
      <c r="A6" s="80" t="s">
        <v>157</v>
      </c>
      <c r="B6" s="140">
        <v>222</v>
      </c>
      <c r="E6" s="81"/>
    </row>
    <row r="7" spans="1:5">
      <c r="A7" s="80" t="s">
        <v>174</v>
      </c>
      <c r="B7" s="140">
        <f>129+184+329</f>
        <v>642</v>
      </c>
      <c r="E7" s="81"/>
    </row>
    <row r="8" spans="1:5" ht="28.8">
      <c r="A8" s="80" t="s">
        <v>218</v>
      </c>
      <c r="B8" s="140" t="s">
        <v>260</v>
      </c>
      <c r="E8" s="81"/>
    </row>
    <row r="9" spans="1:5" ht="28.8">
      <c r="A9" s="80" t="s">
        <v>219</v>
      </c>
      <c r="B9" s="140" t="s">
        <v>260</v>
      </c>
      <c r="E9" s="81"/>
    </row>
    <row r="10" spans="1:5">
      <c r="A10" s="87" t="s">
        <v>10</v>
      </c>
      <c r="B10" s="140">
        <v>57</v>
      </c>
      <c r="E10" s="81"/>
    </row>
    <row r="11" spans="1:5">
      <c r="A11" s="87" t="s">
        <v>11</v>
      </c>
      <c r="B11" s="140">
        <v>165</v>
      </c>
      <c r="E11" s="81"/>
    </row>
    <row r="12" spans="1:5">
      <c r="A12" s="87" t="s">
        <v>12</v>
      </c>
      <c r="B12" s="140">
        <v>0</v>
      </c>
      <c r="E12" s="81"/>
    </row>
    <row r="13" spans="1:5">
      <c r="A13" s="87" t="s">
        <v>13</v>
      </c>
      <c r="B13" s="141"/>
      <c r="E13" s="81"/>
    </row>
    <row r="14" spans="1:5">
      <c r="A14" s="87" t="s">
        <v>14</v>
      </c>
      <c r="B14" s="141"/>
      <c r="E14" s="81"/>
    </row>
    <row r="15" spans="1:5">
      <c r="A15" s="87" t="s">
        <v>156</v>
      </c>
      <c r="B15" s="141"/>
      <c r="E15" s="81"/>
    </row>
    <row r="16" spans="1:5">
      <c r="A16" s="87" t="s">
        <v>16</v>
      </c>
      <c r="B16" s="141"/>
      <c r="E16" s="81"/>
    </row>
    <row r="17" spans="1:5">
      <c r="A17" s="87" t="s">
        <v>17</v>
      </c>
      <c r="B17" s="141"/>
      <c r="E17" s="81"/>
    </row>
    <row r="18" spans="1:5">
      <c r="A18" s="80" t="s">
        <v>5</v>
      </c>
      <c r="B18" s="140">
        <v>0</v>
      </c>
      <c r="E18" s="81"/>
    </row>
    <row r="19" spans="1:5">
      <c r="A19" s="80" t="s">
        <v>6</v>
      </c>
      <c r="B19" s="140">
        <v>0</v>
      </c>
      <c r="E19" s="81"/>
    </row>
    <row r="20" spans="1:5">
      <c r="A20" s="80" t="s">
        <v>7</v>
      </c>
      <c r="B20" s="140">
        <v>0</v>
      </c>
      <c r="E20" s="81"/>
    </row>
    <row r="21" spans="1:5" ht="28.8">
      <c r="A21" s="92" t="s">
        <v>178</v>
      </c>
      <c r="B21" s="141"/>
      <c r="E21" s="81"/>
    </row>
    <row r="22" spans="1:5" ht="43.2">
      <c r="A22" s="87" t="s">
        <v>29</v>
      </c>
      <c r="B22" s="141"/>
      <c r="E22" s="81"/>
    </row>
    <row r="23" spans="1:5" ht="28.8">
      <c r="A23" s="77" t="s">
        <v>217</v>
      </c>
      <c r="B23" s="138"/>
      <c r="C23" s="78"/>
      <c r="D23" s="78"/>
      <c r="E23" s="79"/>
    </row>
    <row r="24" spans="1:5" ht="28.8">
      <c r="A24" s="80" t="s">
        <v>149</v>
      </c>
      <c r="B24" s="11" t="s">
        <v>365</v>
      </c>
      <c r="E24" s="81"/>
    </row>
    <row r="25" spans="1:5" ht="43.2">
      <c r="A25" s="80" t="s">
        <v>150</v>
      </c>
      <c r="B25" s="135" t="s">
        <v>366</v>
      </c>
      <c r="E25" s="81"/>
    </row>
    <row r="26" spans="1:5" ht="43.2">
      <c r="A26" s="80" t="s">
        <v>146</v>
      </c>
      <c r="B26" s="135" t="s">
        <v>367</v>
      </c>
      <c r="E26" s="81"/>
    </row>
    <row r="27" spans="1:5" ht="28.8">
      <c r="A27" s="80" t="s">
        <v>147</v>
      </c>
      <c r="B27" s="11" t="s">
        <v>368</v>
      </c>
      <c r="E27" s="81"/>
    </row>
    <row r="28" spans="1:5" ht="58.2" thickBot="1">
      <c r="A28" s="88" t="s">
        <v>148</v>
      </c>
      <c r="B28" s="118" t="s">
        <v>369</v>
      </c>
      <c r="C28" s="82"/>
      <c r="D28" s="82"/>
      <c r="E28" s="83"/>
    </row>
    <row r="29" spans="1:5" ht="15" thickBot="1">
      <c r="A29" s="290"/>
      <c r="B29" s="291"/>
      <c r="C29" s="291"/>
      <c r="D29" s="291"/>
      <c r="E29" s="292"/>
    </row>
    <row r="30" spans="1:5" ht="25.8">
      <c r="A30" s="303" t="s">
        <v>175</v>
      </c>
      <c r="B30" s="304"/>
      <c r="C30" s="304"/>
      <c r="D30" s="304"/>
      <c r="E30" s="305"/>
    </row>
    <row r="31" spans="1:5">
      <c r="A31" s="80" t="s">
        <v>4</v>
      </c>
      <c r="B31" s="138" t="s">
        <v>1</v>
      </c>
      <c r="C31" t="s">
        <v>0</v>
      </c>
      <c r="D31" t="s">
        <v>2</v>
      </c>
      <c r="E31" s="81" t="s">
        <v>3</v>
      </c>
    </row>
    <row r="32" spans="1:5">
      <c r="A32" s="80" t="s">
        <v>176</v>
      </c>
      <c r="B32" s="140" t="s">
        <v>261</v>
      </c>
      <c r="E32" s="81"/>
    </row>
    <row r="33" spans="1:5">
      <c r="A33" s="80" t="s">
        <v>162</v>
      </c>
      <c r="B33" s="142"/>
      <c r="E33" s="81"/>
    </row>
    <row r="34" spans="1:5">
      <c r="A34" s="80" t="s">
        <v>157</v>
      </c>
      <c r="B34" s="140">
        <v>100</v>
      </c>
      <c r="E34" s="81"/>
    </row>
    <row r="35" spans="1:5" ht="28.8">
      <c r="A35" s="80" t="s">
        <v>218</v>
      </c>
      <c r="B35" s="11">
        <v>100</v>
      </c>
      <c r="E35" s="81"/>
    </row>
    <row r="36" spans="1:5" ht="28.8">
      <c r="A36" s="80" t="s">
        <v>219</v>
      </c>
      <c r="B36" s="11">
        <v>100</v>
      </c>
      <c r="E36" s="81"/>
    </row>
    <row r="37" spans="1:5">
      <c r="A37" s="87" t="s">
        <v>10</v>
      </c>
      <c r="B37" s="11">
        <v>37</v>
      </c>
      <c r="E37" s="81"/>
    </row>
    <row r="38" spans="1:5">
      <c r="A38" s="87" t="s">
        <v>11</v>
      </c>
      <c r="B38" s="11">
        <v>46</v>
      </c>
      <c r="E38" s="81"/>
    </row>
    <row r="39" spans="1:5">
      <c r="A39" s="87" t="s">
        <v>12</v>
      </c>
      <c r="B39" s="140" t="s">
        <v>349</v>
      </c>
      <c r="E39" s="81"/>
    </row>
    <row r="40" spans="1:5">
      <c r="A40" s="87" t="s">
        <v>13</v>
      </c>
      <c r="B40" s="142"/>
      <c r="E40" s="81"/>
    </row>
    <row r="41" spans="1:5">
      <c r="A41" s="87" t="s">
        <v>14</v>
      </c>
      <c r="B41" s="142"/>
      <c r="E41" s="81"/>
    </row>
    <row r="42" spans="1:5">
      <c r="A42" s="87" t="s">
        <v>156</v>
      </c>
      <c r="B42" s="142"/>
      <c r="E42" s="81"/>
    </row>
    <row r="43" spans="1:5">
      <c r="A43" s="87" t="s">
        <v>16</v>
      </c>
      <c r="B43" s="142"/>
      <c r="E43" s="81"/>
    </row>
    <row r="44" spans="1:5">
      <c r="A44" s="87" t="s">
        <v>17</v>
      </c>
      <c r="B44" s="142"/>
      <c r="E44" s="81"/>
    </row>
    <row r="45" spans="1:5">
      <c r="A45" s="80" t="s">
        <v>5</v>
      </c>
      <c r="B45" s="140">
        <v>0</v>
      </c>
      <c r="E45" s="81"/>
    </row>
    <row r="46" spans="1:5">
      <c r="A46" s="80" t="s">
        <v>6</v>
      </c>
      <c r="B46" s="140">
        <v>0</v>
      </c>
      <c r="E46" s="81"/>
    </row>
    <row r="47" spans="1:5">
      <c r="A47" s="80" t="s">
        <v>7</v>
      </c>
      <c r="B47" s="140">
        <v>0</v>
      </c>
      <c r="E47" s="81"/>
    </row>
    <row r="48" spans="1:5" ht="28.8">
      <c r="A48" s="92" t="s">
        <v>178</v>
      </c>
      <c r="B48" s="142"/>
      <c r="E48" s="81"/>
    </row>
    <row r="49" spans="1:5" ht="43.2">
      <c r="A49" s="87" t="s">
        <v>29</v>
      </c>
      <c r="B49" s="142"/>
      <c r="E49" s="81"/>
    </row>
    <row r="50" spans="1:5" ht="28.8">
      <c r="A50" s="77" t="s">
        <v>217</v>
      </c>
      <c r="B50" s="78"/>
      <c r="C50" s="78"/>
      <c r="D50" s="78"/>
      <c r="E50" s="79"/>
    </row>
    <row r="51" spans="1:5">
      <c r="A51" s="80" t="s">
        <v>149</v>
      </c>
      <c r="B51" s="11" t="s">
        <v>360</v>
      </c>
      <c r="E51" s="81"/>
    </row>
    <row r="52" spans="1:5" ht="28.8">
      <c r="A52" s="80" t="s">
        <v>150</v>
      </c>
      <c r="B52" s="11" t="s">
        <v>361</v>
      </c>
      <c r="E52" s="81"/>
    </row>
    <row r="53" spans="1:5" ht="43.2">
      <c r="A53" s="80" t="s">
        <v>146</v>
      </c>
      <c r="B53" s="11" t="s">
        <v>362</v>
      </c>
      <c r="E53" s="81"/>
    </row>
    <row r="54" spans="1:5" ht="28.8">
      <c r="A54" s="80" t="s">
        <v>147</v>
      </c>
      <c r="B54" s="11" t="s">
        <v>363</v>
      </c>
      <c r="E54" s="81"/>
    </row>
    <row r="55" spans="1:5" ht="43.8" thickBot="1">
      <c r="A55" s="88" t="s">
        <v>148</v>
      </c>
      <c r="B55" s="118" t="s">
        <v>364</v>
      </c>
      <c r="C55" s="82"/>
      <c r="D55" s="82"/>
      <c r="E55" s="83"/>
    </row>
    <row r="56" spans="1:5" ht="15" thickBot="1">
      <c r="A56" s="290"/>
      <c r="B56" s="291"/>
      <c r="C56" s="291"/>
      <c r="D56" s="291"/>
      <c r="E56" s="292"/>
    </row>
    <row r="57" spans="1:5" ht="28.8">
      <c r="A57" s="293" t="s">
        <v>179</v>
      </c>
      <c r="B57" s="294"/>
      <c r="C57" s="294"/>
      <c r="D57" s="294"/>
      <c r="E57" s="295"/>
    </row>
    <row r="58" spans="1:5">
      <c r="A58" s="80" t="s">
        <v>4</v>
      </c>
      <c r="B58" s="138" t="s">
        <v>1</v>
      </c>
      <c r="C58" t="s">
        <v>0</v>
      </c>
      <c r="D58" t="s">
        <v>2</v>
      </c>
      <c r="E58" s="81" t="s">
        <v>3</v>
      </c>
    </row>
    <row r="59" spans="1:5">
      <c r="A59" s="114" t="s">
        <v>173</v>
      </c>
      <c r="B59" s="11" t="s">
        <v>262</v>
      </c>
      <c r="E59" s="81"/>
    </row>
    <row r="60" spans="1:5">
      <c r="A60" s="122" t="s">
        <v>162</v>
      </c>
      <c r="B60" s="123" t="s">
        <v>260</v>
      </c>
      <c r="C60" s="100"/>
      <c r="D60" s="100"/>
      <c r="E60" s="101"/>
    </row>
    <row r="61" spans="1:5">
      <c r="A61" s="114" t="s">
        <v>157</v>
      </c>
      <c r="B61" s="11">
        <v>85</v>
      </c>
      <c r="E61" s="81"/>
    </row>
    <row r="62" spans="1:5" ht="28.8">
      <c r="A62" s="114" t="s">
        <v>218</v>
      </c>
      <c r="B62" s="11" t="s">
        <v>260</v>
      </c>
      <c r="E62" s="81"/>
    </row>
    <row r="63" spans="1:5" ht="28.8">
      <c r="A63" s="114" t="s">
        <v>219</v>
      </c>
      <c r="B63" s="115">
        <v>0.66</v>
      </c>
      <c r="E63" s="81"/>
    </row>
    <row r="64" spans="1:5">
      <c r="A64" s="114" t="s">
        <v>10</v>
      </c>
      <c r="B64" s="11">
        <v>19</v>
      </c>
      <c r="E64" s="81"/>
    </row>
    <row r="65" spans="1:5">
      <c r="A65" s="114" t="s">
        <v>11</v>
      </c>
      <c r="B65" s="11">
        <v>65</v>
      </c>
      <c r="E65" s="81"/>
    </row>
    <row r="66" spans="1:5">
      <c r="A66" s="114" t="s">
        <v>12</v>
      </c>
      <c r="B66" s="11">
        <v>1</v>
      </c>
      <c r="E66" s="81"/>
    </row>
    <row r="67" spans="1:5">
      <c r="A67" s="122" t="s">
        <v>13</v>
      </c>
      <c r="B67" s="123" t="s">
        <v>260</v>
      </c>
      <c r="C67" s="100"/>
      <c r="D67" s="100"/>
      <c r="E67" s="101"/>
    </row>
    <row r="68" spans="1:5">
      <c r="A68" s="122" t="s">
        <v>14</v>
      </c>
      <c r="B68" s="123" t="s">
        <v>260</v>
      </c>
      <c r="C68" s="100"/>
      <c r="D68" s="100"/>
      <c r="E68" s="101"/>
    </row>
    <row r="69" spans="1:5">
      <c r="A69" s="122" t="s">
        <v>156</v>
      </c>
      <c r="B69" s="123" t="s">
        <v>260</v>
      </c>
      <c r="C69" s="100"/>
      <c r="D69" s="100"/>
      <c r="E69" s="101"/>
    </row>
    <row r="70" spans="1:5">
      <c r="A70" s="122" t="s">
        <v>16</v>
      </c>
      <c r="B70" s="123" t="s">
        <v>260</v>
      </c>
      <c r="C70" s="100"/>
      <c r="D70" s="100"/>
      <c r="E70" s="101"/>
    </row>
    <row r="71" spans="1:5">
      <c r="A71" s="122" t="s">
        <v>17</v>
      </c>
      <c r="B71" s="123" t="s">
        <v>260</v>
      </c>
      <c r="C71" s="100"/>
      <c r="D71" s="100"/>
      <c r="E71" s="101"/>
    </row>
    <row r="72" spans="1:5">
      <c r="A72" s="114" t="s">
        <v>5</v>
      </c>
      <c r="B72" s="11">
        <v>7</v>
      </c>
      <c r="E72" s="81"/>
    </row>
    <row r="73" spans="1:5">
      <c r="A73" s="114" t="s">
        <v>6</v>
      </c>
      <c r="B73" s="11">
        <v>1</v>
      </c>
      <c r="E73" s="81"/>
    </row>
    <row r="74" spans="1:5">
      <c r="A74" s="114" t="s">
        <v>7</v>
      </c>
      <c r="B74" s="11">
        <v>6</v>
      </c>
      <c r="E74" s="81"/>
    </row>
    <row r="75" spans="1:5" ht="28.8">
      <c r="A75" s="116" t="s">
        <v>178</v>
      </c>
      <c r="B75" s="115">
        <v>0.94</v>
      </c>
      <c r="E75" s="81"/>
    </row>
    <row r="76" spans="1:5" ht="43.2">
      <c r="A76" s="114" t="s">
        <v>29</v>
      </c>
      <c r="B76" s="115">
        <v>1</v>
      </c>
      <c r="E76" s="81"/>
    </row>
    <row r="77" spans="1:5" ht="28.8">
      <c r="A77" s="114" t="s">
        <v>217</v>
      </c>
      <c r="B77" s="11" t="s">
        <v>263</v>
      </c>
      <c r="C77" s="78"/>
      <c r="D77" s="78"/>
      <c r="E77" s="79"/>
    </row>
    <row r="78" spans="1:5" ht="86.4">
      <c r="A78" s="114" t="s">
        <v>149</v>
      </c>
      <c r="B78" s="11" t="s">
        <v>264</v>
      </c>
      <c r="E78" s="81"/>
    </row>
    <row r="79" spans="1:5" ht="43.2">
      <c r="A79" s="114" t="s">
        <v>150</v>
      </c>
      <c r="B79" s="11" t="s">
        <v>265</v>
      </c>
      <c r="E79" s="81"/>
    </row>
    <row r="80" spans="1:5" ht="57.6">
      <c r="A80" s="114" t="s">
        <v>146</v>
      </c>
      <c r="B80" s="11" t="s">
        <v>372</v>
      </c>
      <c r="E80" s="81"/>
    </row>
    <row r="81" spans="1:5" ht="86.4">
      <c r="A81" s="114" t="s">
        <v>147</v>
      </c>
      <c r="B81" s="11" t="s">
        <v>373</v>
      </c>
      <c r="E81" s="81"/>
    </row>
    <row r="82" spans="1:5" ht="58.2" thickBot="1">
      <c r="A82" s="117" t="s">
        <v>148</v>
      </c>
      <c r="B82" s="11" t="s">
        <v>374</v>
      </c>
      <c r="C82" s="82"/>
      <c r="D82" s="82"/>
      <c r="E82" s="83"/>
    </row>
    <row r="83" spans="1:5" ht="15" thickBot="1">
      <c r="A83" s="290"/>
      <c r="B83" s="291"/>
      <c r="C83" s="291"/>
      <c r="D83" s="291"/>
      <c r="E83" s="292"/>
    </row>
    <row r="84" spans="1:5" ht="28.8">
      <c r="A84" s="293" t="s">
        <v>180</v>
      </c>
      <c r="B84" s="294"/>
      <c r="C84" s="294"/>
      <c r="D84" s="294"/>
      <c r="E84" s="295"/>
    </row>
    <row r="85" spans="1:5">
      <c r="A85" s="80" t="s">
        <v>4</v>
      </c>
      <c r="B85" s="138" t="s">
        <v>1</v>
      </c>
      <c r="C85" t="s">
        <v>0</v>
      </c>
      <c r="D85" t="s">
        <v>2</v>
      </c>
      <c r="E85" s="81" t="s">
        <v>3</v>
      </c>
    </row>
    <row r="86" spans="1:5">
      <c r="A86" s="111" t="s">
        <v>177</v>
      </c>
      <c r="B86" s="11" t="s">
        <v>266</v>
      </c>
      <c r="E86" s="81"/>
    </row>
    <row r="87" spans="1:5">
      <c r="A87" s="99" t="s">
        <v>162</v>
      </c>
      <c r="B87" s="123" t="s">
        <v>260</v>
      </c>
      <c r="C87" s="100"/>
      <c r="D87" s="100"/>
      <c r="E87" s="101"/>
    </row>
    <row r="88" spans="1:5">
      <c r="A88" s="80" t="s">
        <v>157</v>
      </c>
      <c r="B88" s="11">
        <v>186</v>
      </c>
      <c r="E88" s="81"/>
    </row>
    <row r="89" spans="1:5" ht="28.8">
      <c r="A89" s="80" t="s">
        <v>218</v>
      </c>
      <c r="B89" s="11">
        <v>186</v>
      </c>
      <c r="E89" s="81"/>
    </row>
    <row r="90" spans="1:5" ht="28.8">
      <c r="A90" s="80" t="s">
        <v>219</v>
      </c>
      <c r="B90" s="11" t="s">
        <v>260</v>
      </c>
      <c r="E90" s="81"/>
    </row>
    <row r="91" spans="1:5">
      <c r="A91" s="87" t="s">
        <v>10</v>
      </c>
      <c r="B91" s="11">
        <v>90</v>
      </c>
      <c r="E91" s="81"/>
    </row>
    <row r="92" spans="1:5">
      <c r="A92" s="87" t="s">
        <v>11</v>
      </c>
      <c r="B92" s="11">
        <v>96</v>
      </c>
      <c r="E92" s="81"/>
    </row>
    <row r="93" spans="1:5">
      <c r="A93" s="87" t="s">
        <v>12</v>
      </c>
      <c r="B93" s="11">
        <v>0</v>
      </c>
      <c r="E93" s="81"/>
    </row>
    <row r="94" spans="1:5">
      <c r="A94" s="102" t="s">
        <v>13</v>
      </c>
      <c r="B94" s="123" t="s">
        <v>260</v>
      </c>
      <c r="C94" s="100"/>
      <c r="D94" s="100"/>
      <c r="E94" s="101"/>
    </row>
    <row r="95" spans="1:5">
      <c r="A95" s="102" t="s">
        <v>14</v>
      </c>
      <c r="B95" s="123" t="s">
        <v>260</v>
      </c>
      <c r="C95" s="100"/>
      <c r="D95" s="100"/>
      <c r="E95" s="101"/>
    </row>
    <row r="96" spans="1:5">
      <c r="A96" s="102" t="s">
        <v>156</v>
      </c>
      <c r="B96" s="123" t="s">
        <v>260</v>
      </c>
      <c r="C96" s="100"/>
      <c r="D96" s="100"/>
      <c r="E96" s="101"/>
    </row>
    <row r="97" spans="1:5">
      <c r="A97" s="102" t="s">
        <v>16</v>
      </c>
      <c r="B97" s="123" t="s">
        <v>260</v>
      </c>
      <c r="C97" s="100"/>
      <c r="D97" s="100"/>
      <c r="E97" s="101"/>
    </row>
    <row r="98" spans="1:5">
      <c r="A98" s="102" t="s">
        <v>17</v>
      </c>
      <c r="B98" s="123" t="s">
        <v>260</v>
      </c>
      <c r="C98" s="100"/>
      <c r="D98" s="100"/>
      <c r="E98" s="101"/>
    </row>
    <row r="99" spans="1:5">
      <c r="A99" s="80" t="s">
        <v>5</v>
      </c>
      <c r="B99" s="11" t="s">
        <v>267</v>
      </c>
      <c r="E99" s="81"/>
    </row>
    <row r="100" spans="1:5">
      <c r="A100" s="80" t="s">
        <v>6</v>
      </c>
      <c r="B100" s="11" t="s">
        <v>260</v>
      </c>
      <c r="E100" s="81"/>
    </row>
    <row r="101" spans="1:5">
      <c r="A101" s="80" t="s">
        <v>7</v>
      </c>
      <c r="B101" s="11" t="s">
        <v>260</v>
      </c>
      <c r="E101" s="81"/>
    </row>
    <row r="102" spans="1:5">
      <c r="A102" s="94" t="s">
        <v>220</v>
      </c>
      <c r="E102" s="81"/>
    </row>
    <row r="103" spans="1:5" ht="43.2">
      <c r="A103" s="87" t="s">
        <v>29</v>
      </c>
      <c r="B103" s="11" t="s">
        <v>268</v>
      </c>
      <c r="E103" s="81"/>
    </row>
    <row r="104" spans="1:5" ht="43.2">
      <c r="A104" s="114" t="s">
        <v>217</v>
      </c>
      <c r="B104" s="11" t="s">
        <v>269</v>
      </c>
      <c r="C104" s="78"/>
      <c r="D104" s="78"/>
      <c r="E104" s="79"/>
    </row>
    <row r="105" spans="1:5" ht="86.4">
      <c r="A105" s="111" t="s">
        <v>149</v>
      </c>
      <c r="B105" s="11" t="s">
        <v>270</v>
      </c>
      <c r="E105" s="81"/>
    </row>
    <row r="106" spans="1:5" ht="57.6">
      <c r="A106" s="111" t="s">
        <v>150</v>
      </c>
      <c r="B106" s="11" t="s">
        <v>271</v>
      </c>
      <c r="E106" s="81"/>
    </row>
    <row r="107" spans="1:5" ht="86.4">
      <c r="A107" s="111" t="s">
        <v>146</v>
      </c>
      <c r="B107" s="11" t="s">
        <v>348</v>
      </c>
      <c r="E107" s="81"/>
    </row>
    <row r="108" spans="1:5" ht="86.4">
      <c r="A108" s="111" t="s">
        <v>147</v>
      </c>
      <c r="B108" s="11" t="s">
        <v>272</v>
      </c>
      <c r="E108" s="81"/>
    </row>
    <row r="109" spans="1:5" ht="87" thickBot="1">
      <c r="A109" s="112" t="s">
        <v>148</v>
      </c>
      <c r="B109" s="118" t="s">
        <v>273</v>
      </c>
      <c r="C109" s="82"/>
      <c r="D109" s="82"/>
      <c r="E109" s="83"/>
    </row>
    <row r="110" spans="1:5" ht="15" thickBot="1">
      <c r="A110" s="290"/>
      <c r="B110" s="291"/>
      <c r="C110" s="291"/>
      <c r="D110" s="291"/>
      <c r="E110" s="292"/>
    </row>
    <row r="111" spans="1:5" ht="28.8">
      <c r="A111" s="293" t="s">
        <v>181</v>
      </c>
      <c r="B111" s="294"/>
      <c r="C111" s="294"/>
      <c r="D111" s="294"/>
      <c r="E111" s="295"/>
    </row>
    <row r="112" spans="1:5">
      <c r="A112" s="80" t="s">
        <v>4</v>
      </c>
      <c r="B112" s="138" t="s">
        <v>1</v>
      </c>
      <c r="C112" t="s">
        <v>0</v>
      </c>
      <c r="D112" t="s">
        <v>2</v>
      </c>
      <c r="E112" s="81" t="s">
        <v>3</v>
      </c>
    </row>
    <row r="113" spans="1:5">
      <c r="A113" s="80" t="s">
        <v>177</v>
      </c>
      <c r="B113" s="11" t="s">
        <v>260</v>
      </c>
      <c r="E113" s="81"/>
    </row>
    <row r="114" spans="1:5">
      <c r="A114" s="99" t="s">
        <v>162</v>
      </c>
      <c r="B114" s="123" t="s">
        <v>260</v>
      </c>
      <c r="C114" s="100"/>
      <c r="D114" s="100"/>
      <c r="E114" s="101"/>
    </row>
    <row r="115" spans="1:5">
      <c r="A115" s="80" t="s">
        <v>157</v>
      </c>
      <c r="B115" s="11" t="s">
        <v>260</v>
      </c>
      <c r="E115" s="81"/>
    </row>
    <row r="116" spans="1:5">
      <c r="A116" s="80" t="s">
        <v>174</v>
      </c>
      <c r="B116" s="11" t="s">
        <v>260</v>
      </c>
      <c r="E116" s="81"/>
    </row>
    <row r="117" spans="1:5">
      <c r="A117" s="80" t="s">
        <v>182</v>
      </c>
      <c r="B117" s="11" t="s">
        <v>260</v>
      </c>
      <c r="E117" s="81"/>
    </row>
    <row r="118" spans="1:5" ht="28.8">
      <c r="A118" s="80" t="s">
        <v>218</v>
      </c>
      <c r="B118" s="11" t="s">
        <v>260</v>
      </c>
      <c r="E118" s="81"/>
    </row>
    <row r="119" spans="1:5" ht="28.8">
      <c r="A119" s="80" t="s">
        <v>219</v>
      </c>
      <c r="B119" s="11" t="s">
        <v>260</v>
      </c>
      <c r="E119" s="81"/>
    </row>
    <row r="120" spans="1:5">
      <c r="A120" s="87" t="s">
        <v>10</v>
      </c>
      <c r="B120" s="11" t="s">
        <v>260</v>
      </c>
      <c r="E120" s="81"/>
    </row>
    <row r="121" spans="1:5">
      <c r="A121" s="87" t="s">
        <v>11</v>
      </c>
      <c r="B121" s="11" t="s">
        <v>260</v>
      </c>
      <c r="E121" s="81"/>
    </row>
    <row r="122" spans="1:5">
      <c r="A122" s="87" t="s">
        <v>12</v>
      </c>
      <c r="B122" s="11" t="s">
        <v>260</v>
      </c>
      <c r="E122" s="81"/>
    </row>
    <row r="123" spans="1:5">
      <c r="A123" s="102" t="s">
        <v>13</v>
      </c>
      <c r="B123" s="123" t="s">
        <v>260</v>
      </c>
      <c r="C123" s="100"/>
      <c r="D123" s="100"/>
      <c r="E123" s="101"/>
    </row>
    <row r="124" spans="1:5">
      <c r="A124" s="102" t="s">
        <v>14</v>
      </c>
      <c r="B124" s="123" t="s">
        <v>260</v>
      </c>
      <c r="C124" s="100"/>
      <c r="D124" s="100"/>
      <c r="E124" s="101"/>
    </row>
    <row r="125" spans="1:5">
      <c r="A125" s="102" t="s">
        <v>156</v>
      </c>
      <c r="B125" s="123" t="s">
        <v>260</v>
      </c>
      <c r="C125" s="100"/>
      <c r="D125" s="100"/>
      <c r="E125" s="101"/>
    </row>
    <row r="126" spans="1:5">
      <c r="A126" s="102" t="s">
        <v>16</v>
      </c>
      <c r="B126" s="123" t="s">
        <v>260</v>
      </c>
      <c r="C126" s="100"/>
      <c r="D126" s="100"/>
      <c r="E126" s="101"/>
    </row>
    <row r="127" spans="1:5">
      <c r="A127" s="102" t="s">
        <v>17</v>
      </c>
      <c r="B127" s="123" t="s">
        <v>260</v>
      </c>
      <c r="C127" s="100"/>
      <c r="D127" s="100"/>
      <c r="E127" s="101"/>
    </row>
    <row r="128" spans="1:5" ht="28.8">
      <c r="A128" s="94" t="s">
        <v>183</v>
      </c>
      <c r="B128" s="11" t="s">
        <v>260</v>
      </c>
      <c r="E128" s="81"/>
    </row>
    <row r="129" spans="1:5" ht="43.2">
      <c r="A129" s="87" t="s">
        <v>29</v>
      </c>
      <c r="B129" s="11" t="s">
        <v>260</v>
      </c>
      <c r="E129" s="81"/>
    </row>
    <row r="130" spans="1:5" ht="28.8">
      <c r="A130" s="77" t="s">
        <v>217</v>
      </c>
      <c r="B130" s="11" t="s">
        <v>377</v>
      </c>
      <c r="C130" s="78"/>
      <c r="D130" s="78"/>
      <c r="E130" s="79"/>
    </row>
    <row r="131" spans="1:5" ht="28.8">
      <c r="A131" s="80" t="s">
        <v>149</v>
      </c>
      <c r="B131" s="11" t="s">
        <v>378</v>
      </c>
      <c r="E131" s="81"/>
    </row>
    <row r="132" spans="1:5" ht="230.4">
      <c r="A132" s="80" t="s">
        <v>150</v>
      </c>
      <c r="B132" s="11" t="s">
        <v>274</v>
      </c>
      <c r="E132" s="81"/>
    </row>
    <row r="133" spans="1:5" ht="57.6">
      <c r="A133" s="80" t="s">
        <v>146</v>
      </c>
      <c r="B133" s="11" t="s">
        <v>275</v>
      </c>
      <c r="E133" s="81"/>
    </row>
    <row r="134" spans="1:5" ht="28.8">
      <c r="A134" s="80" t="s">
        <v>147</v>
      </c>
      <c r="B134" s="11" t="s">
        <v>260</v>
      </c>
      <c r="E134" s="81"/>
    </row>
    <row r="135" spans="1:5" ht="43.8" thickBot="1">
      <c r="A135" s="88" t="s">
        <v>148</v>
      </c>
      <c r="B135" s="118" t="s">
        <v>260</v>
      </c>
      <c r="C135" s="82"/>
      <c r="D135" s="82"/>
      <c r="E135" s="83"/>
    </row>
    <row r="136" spans="1:5" ht="15" thickBot="1">
      <c r="A136" s="290"/>
      <c r="B136" s="291"/>
      <c r="C136" s="291"/>
      <c r="D136" s="291"/>
      <c r="E136" s="292"/>
    </row>
    <row r="137" spans="1:5" ht="28.8">
      <c r="A137" s="293" t="s">
        <v>184</v>
      </c>
      <c r="B137" s="294"/>
      <c r="C137" s="294"/>
      <c r="D137" s="294"/>
      <c r="E137" s="295"/>
    </row>
    <row r="138" spans="1:5">
      <c r="A138" s="80" t="s">
        <v>4</v>
      </c>
      <c r="B138" s="138" t="s">
        <v>1</v>
      </c>
      <c r="C138" t="s">
        <v>0</v>
      </c>
      <c r="D138" t="s">
        <v>2</v>
      </c>
      <c r="E138" s="81" t="s">
        <v>3</v>
      </c>
    </row>
    <row r="139" spans="1:5">
      <c r="A139" s="80" t="s">
        <v>177</v>
      </c>
      <c r="B139" t="s">
        <v>276</v>
      </c>
      <c r="E139" s="81"/>
    </row>
    <row r="140" spans="1:5">
      <c r="A140" s="80" t="s">
        <v>162</v>
      </c>
      <c r="B140" s="137"/>
      <c r="E140" s="81"/>
    </row>
    <row r="141" spans="1:5">
      <c r="A141" s="80" t="s">
        <v>157</v>
      </c>
      <c r="B141" s="140">
        <v>76</v>
      </c>
      <c r="E141" s="81"/>
    </row>
    <row r="142" spans="1:5" ht="28.8">
      <c r="A142" s="80" t="s">
        <v>218</v>
      </c>
      <c r="B142" t="s">
        <v>356</v>
      </c>
      <c r="E142" s="81"/>
    </row>
    <row r="143" spans="1:5" ht="28.8">
      <c r="A143" s="80" t="s">
        <v>219</v>
      </c>
      <c r="B143"/>
      <c r="E143" s="81"/>
    </row>
    <row r="144" spans="1:5">
      <c r="A144" s="87" t="s">
        <v>10</v>
      </c>
      <c r="B144" t="s">
        <v>350</v>
      </c>
      <c r="E144" s="81"/>
    </row>
    <row r="145" spans="1:5">
      <c r="A145" s="87" t="s">
        <v>11</v>
      </c>
      <c r="B145" t="s">
        <v>350</v>
      </c>
      <c r="E145" s="81"/>
    </row>
    <row r="146" spans="1:5">
      <c r="A146" s="87" t="s">
        <v>12</v>
      </c>
      <c r="B146" t="s">
        <v>350</v>
      </c>
      <c r="E146" s="81"/>
    </row>
    <row r="147" spans="1:5">
      <c r="A147" s="87" t="s">
        <v>13</v>
      </c>
      <c r="B147" s="139"/>
      <c r="E147" s="81"/>
    </row>
    <row r="148" spans="1:5">
      <c r="A148" s="87" t="s">
        <v>14</v>
      </c>
      <c r="B148" s="139"/>
      <c r="E148" s="81"/>
    </row>
    <row r="149" spans="1:5">
      <c r="A149" s="87" t="s">
        <v>156</v>
      </c>
      <c r="B149" s="139"/>
      <c r="E149" s="81"/>
    </row>
    <row r="150" spans="1:5">
      <c r="A150" s="87" t="s">
        <v>16</v>
      </c>
      <c r="B150" s="139"/>
      <c r="E150" s="81"/>
    </row>
    <row r="151" spans="1:5">
      <c r="A151" s="87" t="s">
        <v>17</v>
      </c>
      <c r="B151" s="139"/>
      <c r="E151" s="81"/>
    </row>
    <row r="152" spans="1:5">
      <c r="A152" s="94" t="s">
        <v>220</v>
      </c>
      <c r="B152" s="139"/>
      <c r="E152" s="81"/>
    </row>
    <row r="153" spans="1:5" ht="43.2">
      <c r="A153" s="87" t="s">
        <v>29</v>
      </c>
      <c r="B153" s="139"/>
      <c r="E153" s="81"/>
    </row>
    <row r="154" spans="1:5" ht="28.8">
      <c r="A154" s="77" t="s">
        <v>217</v>
      </c>
      <c r="B154" s="11" t="s">
        <v>351</v>
      </c>
      <c r="C154" s="78"/>
      <c r="D154" s="78"/>
      <c r="E154" s="79"/>
    </row>
    <row r="155" spans="1:5" ht="129.6">
      <c r="A155" s="80" t="s">
        <v>149</v>
      </c>
      <c r="B155" s="11" t="s">
        <v>352</v>
      </c>
      <c r="E155" s="81"/>
    </row>
    <row r="156" spans="1:5" ht="74.55" customHeight="1">
      <c r="A156" s="80" t="s">
        <v>150</v>
      </c>
      <c r="B156" s="11" t="s">
        <v>353</v>
      </c>
      <c r="E156" s="81"/>
    </row>
    <row r="157" spans="1:5" ht="72">
      <c r="A157" s="80" t="s">
        <v>146</v>
      </c>
      <c r="B157" s="11" t="s">
        <v>354</v>
      </c>
      <c r="E157" s="81"/>
    </row>
    <row r="158" spans="1:5" ht="72">
      <c r="A158" s="80" t="s">
        <v>147</v>
      </c>
      <c r="B158" s="11" t="s">
        <v>355</v>
      </c>
      <c r="E158" s="81"/>
    </row>
    <row r="159" spans="1:5" ht="43.8" thickBot="1">
      <c r="A159" s="88" t="s">
        <v>148</v>
      </c>
      <c r="B159" s="118" t="s">
        <v>357</v>
      </c>
      <c r="C159" s="82"/>
      <c r="D159" s="82"/>
      <c r="E159" s="83"/>
    </row>
    <row r="160" spans="1:5" ht="15" thickBot="1">
      <c r="A160" s="290"/>
      <c r="B160" s="291"/>
      <c r="C160" s="291"/>
      <c r="D160" s="291"/>
      <c r="E160" s="292"/>
    </row>
    <row r="161" spans="1:5" ht="28.8">
      <c r="A161" s="293" t="s">
        <v>185</v>
      </c>
      <c r="B161" s="294"/>
      <c r="C161" s="294"/>
      <c r="D161" s="294"/>
      <c r="E161" s="295"/>
    </row>
    <row r="162" spans="1:5">
      <c r="A162" s="80" t="s">
        <v>4</v>
      </c>
      <c r="B162" s="138" t="s">
        <v>1</v>
      </c>
      <c r="C162" t="s">
        <v>0</v>
      </c>
      <c r="D162" t="s">
        <v>2</v>
      </c>
      <c r="E162" s="81" t="s">
        <v>3</v>
      </c>
    </row>
    <row r="163" spans="1:5">
      <c r="A163" s="80" t="s">
        <v>177</v>
      </c>
      <c r="B163" s="140" t="s">
        <v>277</v>
      </c>
      <c r="E163" s="81"/>
    </row>
    <row r="164" spans="1:5">
      <c r="A164" s="80" t="s">
        <v>162</v>
      </c>
      <c r="B164" s="141"/>
      <c r="E164" s="81"/>
    </row>
    <row r="165" spans="1:5">
      <c r="A165" s="80" t="s">
        <v>157</v>
      </c>
      <c r="B165" s="140">
        <v>18</v>
      </c>
      <c r="E165" s="81"/>
    </row>
    <row r="166" spans="1:5" ht="28.8">
      <c r="A166" s="80" t="s">
        <v>218</v>
      </c>
      <c r="B166" s="140" t="s">
        <v>278</v>
      </c>
      <c r="E166" s="81"/>
    </row>
    <row r="167" spans="1:5" ht="28.8">
      <c r="A167" s="80" t="s">
        <v>219</v>
      </c>
      <c r="B167" s="140" t="s">
        <v>260</v>
      </c>
      <c r="E167" s="81"/>
    </row>
    <row r="168" spans="1:5">
      <c r="A168" s="87" t="s">
        <v>10</v>
      </c>
      <c r="B168" s="140">
        <v>3</v>
      </c>
      <c r="E168" s="81"/>
    </row>
    <row r="169" spans="1:5">
      <c r="A169" s="87" t="s">
        <v>11</v>
      </c>
      <c r="B169" s="140">
        <v>15</v>
      </c>
      <c r="E169" s="81"/>
    </row>
    <row r="170" spans="1:5">
      <c r="A170" s="87" t="s">
        <v>12</v>
      </c>
      <c r="B170" s="140">
        <v>0</v>
      </c>
      <c r="E170" s="81"/>
    </row>
    <row r="171" spans="1:5">
      <c r="A171" s="87" t="s">
        <v>13</v>
      </c>
      <c r="B171" s="141"/>
      <c r="E171" s="81"/>
    </row>
    <row r="172" spans="1:5">
      <c r="A172" s="87" t="s">
        <v>14</v>
      </c>
      <c r="B172" s="141"/>
      <c r="E172" s="81"/>
    </row>
    <row r="173" spans="1:5">
      <c r="A173" s="87" t="s">
        <v>156</v>
      </c>
      <c r="B173" s="141"/>
      <c r="E173" s="81"/>
    </row>
    <row r="174" spans="1:5">
      <c r="A174" s="87" t="s">
        <v>16</v>
      </c>
      <c r="B174" s="141"/>
      <c r="E174" s="81"/>
    </row>
    <row r="175" spans="1:5">
      <c r="A175" s="87" t="s">
        <v>17</v>
      </c>
      <c r="B175" s="141"/>
      <c r="E175" s="81"/>
    </row>
    <row r="176" spans="1:5">
      <c r="A176" s="92" t="s">
        <v>221</v>
      </c>
      <c r="B176" s="141"/>
      <c r="E176" s="81"/>
    </row>
    <row r="177" spans="1:5">
      <c r="A177" s="92" t="s">
        <v>222</v>
      </c>
      <c r="B177" s="141"/>
      <c r="E177" s="81"/>
    </row>
    <row r="178" spans="1:5" ht="43.2">
      <c r="A178" s="87" t="s">
        <v>29</v>
      </c>
      <c r="B178" s="141"/>
      <c r="E178" s="81"/>
    </row>
    <row r="179" spans="1:5" ht="28.8">
      <c r="A179" s="77" t="s">
        <v>217</v>
      </c>
      <c r="B179" s="138" t="s">
        <v>279</v>
      </c>
      <c r="C179" s="78"/>
      <c r="D179" s="78"/>
      <c r="E179" s="79"/>
    </row>
    <row r="180" spans="1:5" ht="129.6">
      <c r="A180" s="80" t="s">
        <v>149</v>
      </c>
      <c r="B180" s="11" t="s">
        <v>358</v>
      </c>
      <c r="E180" s="81"/>
    </row>
    <row r="181" spans="1:5" ht="158.4">
      <c r="A181" s="80" t="s">
        <v>150</v>
      </c>
      <c r="B181" s="11" t="s">
        <v>280</v>
      </c>
      <c r="E181" s="81"/>
    </row>
    <row r="182" spans="1:5" ht="43.2">
      <c r="A182" s="80" t="s">
        <v>146</v>
      </c>
      <c r="B182" s="11" t="s">
        <v>281</v>
      </c>
      <c r="E182" s="81"/>
    </row>
    <row r="183" spans="1:5" ht="187.2">
      <c r="A183" s="80" t="s">
        <v>147</v>
      </c>
      <c r="B183" s="11" t="s">
        <v>359</v>
      </c>
      <c r="E183" s="81"/>
    </row>
    <row r="184" spans="1:5" ht="87" thickBot="1">
      <c r="A184" s="88" t="s">
        <v>148</v>
      </c>
      <c r="B184" s="118" t="s">
        <v>282</v>
      </c>
      <c r="C184" s="82"/>
      <c r="D184" s="82"/>
      <c r="E184" s="83"/>
    </row>
    <row r="185" spans="1:5" ht="15" thickBot="1">
      <c r="A185" s="290"/>
      <c r="B185" s="291"/>
      <c r="C185" s="291"/>
      <c r="D185" s="291"/>
      <c r="E185" s="292"/>
    </row>
    <row r="186" spans="1:5" ht="21">
      <c r="A186" s="297" t="s">
        <v>186</v>
      </c>
      <c r="B186" s="298"/>
      <c r="C186" s="298"/>
      <c r="D186" s="298"/>
      <c r="E186" s="299"/>
    </row>
    <row r="187" spans="1:5">
      <c r="A187" s="80" t="s">
        <v>4</v>
      </c>
      <c r="B187" s="138" t="s">
        <v>1</v>
      </c>
      <c r="C187" t="s">
        <v>0</v>
      </c>
      <c r="D187" t="s">
        <v>2</v>
      </c>
      <c r="E187" s="81" t="s">
        <v>3</v>
      </c>
    </row>
    <row r="188" spans="1:5">
      <c r="A188" s="80" t="s">
        <v>177</v>
      </c>
      <c r="B188" s="11" t="s">
        <v>283</v>
      </c>
      <c r="E188" s="81"/>
    </row>
    <row r="189" spans="1:5">
      <c r="A189" s="99" t="s">
        <v>162</v>
      </c>
      <c r="B189" s="123"/>
      <c r="C189" s="100"/>
      <c r="D189" s="100"/>
      <c r="E189" s="101"/>
    </row>
    <row r="190" spans="1:5">
      <c r="A190" s="80" t="s">
        <v>157</v>
      </c>
      <c r="E190" s="81"/>
    </row>
    <row r="191" spans="1:5" ht="57.6">
      <c r="A191" s="80" t="s">
        <v>187</v>
      </c>
      <c r="B191" s="131" t="s">
        <v>284</v>
      </c>
      <c r="E191" s="81"/>
    </row>
    <row r="192" spans="1:5" ht="57.6">
      <c r="A192" s="80" t="s">
        <v>188</v>
      </c>
      <c r="B192" s="132" t="s">
        <v>285</v>
      </c>
      <c r="E192" s="81"/>
    </row>
    <row r="193" spans="1:5" ht="28.8">
      <c r="A193" s="80" t="s">
        <v>218</v>
      </c>
      <c r="B193" s="131" t="s">
        <v>286</v>
      </c>
      <c r="E193" s="81"/>
    </row>
    <row r="194" spans="1:5" ht="28.8">
      <c r="A194" s="80" t="s">
        <v>219</v>
      </c>
      <c r="B194" s="131" t="s">
        <v>286</v>
      </c>
      <c r="E194" s="81"/>
    </row>
    <row r="195" spans="1:5" ht="72">
      <c r="A195" s="80" t="s">
        <v>182</v>
      </c>
      <c r="B195" s="131" t="s">
        <v>287</v>
      </c>
      <c r="E195" s="81"/>
    </row>
    <row r="196" spans="1:5" ht="72">
      <c r="A196" s="87" t="s">
        <v>10</v>
      </c>
      <c r="B196" s="131" t="s">
        <v>288</v>
      </c>
      <c r="E196" s="81"/>
    </row>
    <row r="197" spans="1:5" ht="72">
      <c r="A197" s="87" t="s">
        <v>11</v>
      </c>
      <c r="B197" s="133" t="s">
        <v>289</v>
      </c>
      <c r="E197" s="81"/>
    </row>
    <row r="198" spans="1:5" ht="72">
      <c r="A198" s="87" t="s">
        <v>12</v>
      </c>
      <c r="B198" s="133" t="s">
        <v>290</v>
      </c>
      <c r="E198" s="81"/>
    </row>
    <row r="199" spans="1:5">
      <c r="A199" s="102" t="s">
        <v>13</v>
      </c>
      <c r="B199" s="123" t="s">
        <v>291</v>
      </c>
      <c r="C199" s="100"/>
      <c r="D199" s="100"/>
      <c r="E199" s="101"/>
    </row>
    <row r="200" spans="1:5">
      <c r="A200" s="102" t="s">
        <v>14</v>
      </c>
      <c r="B200" s="123"/>
      <c r="C200" s="100"/>
      <c r="D200" s="100"/>
      <c r="E200" s="101"/>
    </row>
    <row r="201" spans="1:5">
      <c r="A201" s="102" t="s">
        <v>156</v>
      </c>
      <c r="B201" s="123"/>
      <c r="C201" s="100"/>
      <c r="D201" s="100"/>
      <c r="E201" s="101"/>
    </row>
    <row r="202" spans="1:5">
      <c r="A202" s="102" t="s">
        <v>16</v>
      </c>
      <c r="B202" s="123"/>
      <c r="C202" s="100"/>
      <c r="D202" s="100"/>
      <c r="E202" s="101"/>
    </row>
    <row r="203" spans="1:5">
      <c r="A203" s="119" t="s">
        <v>17</v>
      </c>
      <c r="B203" s="123"/>
      <c r="C203" s="100"/>
      <c r="D203" s="100"/>
      <c r="E203" s="101"/>
    </row>
    <row r="204" spans="1:5">
      <c r="A204" s="92" t="s">
        <v>189</v>
      </c>
      <c r="B204" s="11" t="s">
        <v>292</v>
      </c>
      <c r="E204" s="81"/>
    </row>
    <row r="205" spans="1:5" ht="108.75" customHeight="1">
      <c r="A205" s="92" t="s">
        <v>190</v>
      </c>
      <c r="B205" s="131" t="s">
        <v>293</v>
      </c>
      <c r="E205" s="81"/>
    </row>
    <row r="206" spans="1:5">
      <c r="A206" s="92" t="s">
        <v>191</v>
      </c>
      <c r="B206" s="11" t="s">
        <v>294</v>
      </c>
      <c r="E206" s="81"/>
    </row>
    <row r="207" spans="1:5" ht="72">
      <c r="A207" s="92" t="s">
        <v>192</v>
      </c>
      <c r="B207" s="134" t="s">
        <v>295</v>
      </c>
      <c r="E207" s="81"/>
    </row>
    <row r="208" spans="1:5" ht="72">
      <c r="A208" s="92" t="s">
        <v>193</v>
      </c>
      <c r="B208" s="131" t="s">
        <v>296</v>
      </c>
      <c r="E208" s="81"/>
    </row>
    <row r="209" spans="1:5" ht="57.6">
      <c r="A209" s="92" t="s">
        <v>194</v>
      </c>
      <c r="B209" s="131" t="s">
        <v>297</v>
      </c>
      <c r="E209" s="81"/>
    </row>
    <row r="210" spans="1:5" ht="63.75" customHeight="1">
      <c r="A210" s="92" t="s">
        <v>29</v>
      </c>
      <c r="B210" s="131" t="s">
        <v>298</v>
      </c>
      <c r="E210" s="81"/>
    </row>
    <row r="211" spans="1:5" ht="108" customHeight="1">
      <c r="A211" s="77" t="s">
        <v>217</v>
      </c>
      <c r="B211" s="11" t="s">
        <v>299</v>
      </c>
      <c r="C211" s="78"/>
      <c r="D211" s="78"/>
      <c r="E211" s="79"/>
    </row>
    <row r="212" spans="1:5" ht="93" customHeight="1">
      <c r="A212" s="80" t="s">
        <v>149</v>
      </c>
      <c r="B212" s="11" t="s">
        <v>300</v>
      </c>
      <c r="E212" s="81"/>
    </row>
    <row r="213" spans="1:5" ht="61.5" customHeight="1">
      <c r="A213" s="80" t="s">
        <v>150</v>
      </c>
      <c r="B213" s="11" t="s">
        <v>301</v>
      </c>
      <c r="E213" s="81"/>
    </row>
    <row r="214" spans="1:5" ht="73.5" customHeight="1">
      <c r="A214" s="80" t="s">
        <v>146</v>
      </c>
      <c r="B214" s="11" t="s">
        <v>302</v>
      </c>
      <c r="E214" s="81"/>
    </row>
    <row r="215" spans="1:5" ht="66" customHeight="1">
      <c r="A215" s="80" t="s">
        <v>147</v>
      </c>
      <c r="B215" s="11" t="s">
        <v>303</v>
      </c>
      <c r="E215" s="81"/>
    </row>
    <row r="216" spans="1:5" ht="77.25" customHeight="1" thickBot="1">
      <c r="A216" s="112" t="s">
        <v>148</v>
      </c>
      <c r="B216" s="118" t="s">
        <v>304</v>
      </c>
      <c r="C216" s="82"/>
      <c r="D216" s="82"/>
      <c r="E216" s="83"/>
    </row>
    <row r="217" spans="1:5" ht="15" thickBot="1">
      <c r="A217" s="290"/>
      <c r="B217" s="291"/>
      <c r="C217" s="291"/>
      <c r="D217" s="291"/>
      <c r="E217" s="292"/>
    </row>
    <row r="218" spans="1:5" ht="21">
      <c r="A218" s="297" t="s">
        <v>195</v>
      </c>
      <c r="B218" s="298"/>
      <c r="C218" s="298"/>
      <c r="D218" s="298"/>
      <c r="E218" s="299"/>
    </row>
    <row r="219" spans="1:5">
      <c r="A219" s="80" t="s">
        <v>4</v>
      </c>
      <c r="B219" s="138" t="s">
        <v>1</v>
      </c>
      <c r="C219" t="s">
        <v>0</v>
      </c>
      <c r="D219" t="s">
        <v>2</v>
      </c>
      <c r="E219" s="81" t="s">
        <v>3</v>
      </c>
    </row>
    <row r="220" spans="1:5" ht="57.6">
      <c r="A220" s="80" t="s">
        <v>177</v>
      </c>
      <c r="B220" s="11" t="s">
        <v>305</v>
      </c>
      <c r="E220" s="81"/>
    </row>
    <row r="221" spans="1:5">
      <c r="A221" s="99" t="s">
        <v>162</v>
      </c>
      <c r="B221" s="123"/>
      <c r="C221" s="100"/>
      <c r="D221" s="100"/>
      <c r="E221" s="101"/>
    </row>
    <row r="222" spans="1:5" ht="28.8">
      <c r="A222" s="80" t="s">
        <v>157</v>
      </c>
      <c r="B222" s="11" t="s">
        <v>306</v>
      </c>
      <c r="E222" s="81"/>
    </row>
    <row r="223" spans="1:5">
      <c r="A223" s="80" t="s">
        <v>196</v>
      </c>
      <c r="B223" s="11" t="s">
        <v>307</v>
      </c>
      <c r="E223" s="81"/>
    </row>
    <row r="224" spans="1:5" ht="28.8">
      <c r="A224" s="80" t="s">
        <v>182</v>
      </c>
      <c r="B224" s="11" t="s">
        <v>308</v>
      </c>
      <c r="E224" s="81"/>
    </row>
    <row r="225" spans="1:5" ht="28.8">
      <c r="A225" s="80" t="s">
        <v>218</v>
      </c>
      <c r="B225" s="11" t="s">
        <v>286</v>
      </c>
      <c r="E225" s="81"/>
    </row>
    <row r="226" spans="1:5" ht="28.8">
      <c r="A226" s="80" t="s">
        <v>219</v>
      </c>
      <c r="B226" s="11" t="s">
        <v>286</v>
      </c>
      <c r="E226" s="81"/>
    </row>
    <row r="227" spans="1:5" ht="28.8">
      <c r="A227" s="87" t="s">
        <v>10</v>
      </c>
      <c r="B227" s="11" t="s">
        <v>309</v>
      </c>
      <c r="E227" s="81"/>
    </row>
    <row r="228" spans="1:5" ht="28.8">
      <c r="A228" s="87" t="s">
        <v>11</v>
      </c>
      <c r="B228" s="11" t="s">
        <v>310</v>
      </c>
      <c r="E228" s="81"/>
    </row>
    <row r="229" spans="1:5">
      <c r="A229" s="87" t="s">
        <v>12</v>
      </c>
      <c r="B229" s="11">
        <v>3</v>
      </c>
      <c r="E229" s="81"/>
    </row>
    <row r="230" spans="1:5">
      <c r="A230" s="102" t="s">
        <v>13</v>
      </c>
      <c r="B230" s="123"/>
      <c r="C230" s="100"/>
      <c r="D230" s="100"/>
      <c r="E230" s="101"/>
    </row>
    <row r="231" spans="1:5">
      <c r="A231" s="102" t="s">
        <v>14</v>
      </c>
      <c r="B231" s="123"/>
      <c r="C231" s="100"/>
      <c r="D231" s="100"/>
      <c r="E231" s="101"/>
    </row>
    <row r="232" spans="1:5">
      <c r="A232" s="102" t="s">
        <v>156</v>
      </c>
      <c r="B232" s="123"/>
      <c r="C232" s="100"/>
      <c r="D232" s="100"/>
      <c r="E232" s="101"/>
    </row>
    <row r="233" spans="1:5">
      <c r="A233" s="102" t="s">
        <v>16</v>
      </c>
      <c r="B233" s="123"/>
      <c r="C233" s="100"/>
      <c r="D233" s="100"/>
      <c r="E233" s="101"/>
    </row>
    <row r="234" spans="1:5">
      <c r="A234" s="102" t="s">
        <v>17</v>
      </c>
      <c r="B234" s="123"/>
      <c r="C234" s="100"/>
      <c r="D234" s="100"/>
      <c r="E234" s="101"/>
    </row>
    <row r="235" spans="1:5">
      <c r="A235" s="92" t="s">
        <v>189</v>
      </c>
      <c r="B235" s="11" t="s">
        <v>292</v>
      </c>
      <c r="E235" s="81"/>
    </row>
    <row r="236" spans="1:5">
      <c r="A236" s="92" t="s">
        <v>197</v>
      </c>
      <c r="B236" s="11" t="s">
        <v>286</v>
      </c>
      <c r="E236" s="81"/>
    </row>
    <row r="237" spans="1:5">
      <c r="A237" s="94" t="s">
        <v>198</v>
      </c>
      <c r="E237" s="81"/>
    </row>
    <row r="238" spans="1:5">
      <c r="A238" s="92" t="s">
        <v>199</v>
      </c>
      <c r="B238" s="11" t="s">
        <v>286</v>
      </c>
      <c r="E238" s="81"/>
    </row>
    <row r="239" spans="1:5" ht="36.75" customHeight="1">
      <c r="A239" s="87" t="s">
        <v>29</v>
      </c>
      <c r="B239" s="11" t="s">
        <v>286</v>
      </c>
      <c r="E239" s="81"/>
    </row>
    <row r="240" spans="1:5" ht="28.8" hidden="1">
      <c r="A240" s="77" t="s">
        <v>217</v>
      </c>
      <c r="B240" s="11" t="s">
        <v>286</v>
      </c>
      <c r="C240" s="78"/>
      <c r="D240" s="78"/>
      <c r="E240" s="79"/>
    </row>
    <row r="241" spans="1:5" ht="165" customHeight="1">
      <c r="A241" s="80" t="s">
        <v>149</v>
      </c>
      <c r="B241" s="11" t="s">
        <v>375</v>
      </c>
      <c r="E241" s="81"/>
    </row>
    <row r="242" spans="1:5" ht="103.5" customHeight="1">
      <c r="A242" s="80" t="s">
        <v>150</v>
      </c>
      <c r="B242" s="11" t="s">
        <v>311</v>
      </c>
      <c r="E242" s="81"/>
    </row>
    <row r="243" spans="1:5" ht="120" customHeight="1">
      <c r="A243" s="80" t="s">
        <v>146</v>
      </c>
      <c r="B243" s="11" t="s">
        <v>312</v>
      </c>
      <c r="E243" s="81"/>
    </row>
    <row r="244" spans="1:5" ht="93.75" customHeight="1">
      <c r="A244" s="80" t="s">
        <v>147</v>
      </c>
      <c r="B244" s="11" t="s">
        <v>313</v>
      </c>
      <c r="E244" s="81"/>
    </row>
    <row r="245" spans="1:5" ht="304.5" customHeight="1" thickBot="1">
      <c r="A245" s="112" t="s">
        <v>148</v>
      </c>
      <c r="B245" s="118" t="s">
        <v>376</v>
      </c>
      <c r="C245" s="82"/>
      <c r="D245" s="82"/>
      <c r="E245" s="83"/>
    </row>
    <row r="246" spans="1:5" ht="15" thickBot="1">
      <c r="A246" s="290"/>
      <c r="B246" s="291"/>
      <c r="C246" s="291"/>
      <c r="D246" s="291"/>
      <c r="E246" s="292"/>
    </row>
    <row r="247" spans="1:5" ht="21">
      <c r="A247" s="297" t="s">
        <v>200</v>
      </c>
      <c r="B247" s="298"/>
      <c r="C247" s="298"/>
      <c r="D247" s="298"/>
      <c r="E247" s="299"/>
    </row>
    <row r="248" spans="1:5">
      <c r="A248" s="80" t="s">
        <v>4</v>
      </c>
      <c r="B248" s="138" t="s">
        <v>1</v>
      </c>
      <c r="C248" t="s">
        <v>0</v>
      </c>
      <c r="D248" t="s">
        <v>2</v>
      </c>
      <c r="E248" s="81" t="s">
        <v>3</v>
      </c>
    </row>
    <row r="249" spans="1:5">
      <c r="A249" s="114" t="s">
        <v>177</v>
      </c>
      <c r="B249" s="143" t="s">
        <v>314</v>
      </c>
      <c r="E249" s="81"/>
    </row>
    <row r="250" spans="1:5">
      <c r="A250" s="114" t="s">
        <v>162</v>
      </c>
      <c r="B250" s="123"/>
      <c r="E250" s="81"/>
    </row>
    <row r="251" spans="1:5">
      <c r="A251" s="114" t="s">
        <v>157</v>
      </c>
      <c r="B251" s="140">
        <v>35</v>
      </c>
      <c r="E251" s="81"/>
    </row>
    <row r="252" spans="1:5" ht="28.8">
      <c r="A252" s="114" t="s">
        <v>218</v>
      </c>
      <c r="B252" s="140" t="s">
        <v>315</v>
      </c>
      <c r="E252" s="81"/>
    </row>
    <row r="253" spans="1:5" ht="28.8">
      <c r="A253" s="114" t="s">
        <v>219</v>
      </c>
      <c r="B253" s="140" t="s">
        <v>260</v>
      </c>
      <c r="E253" s="81"/>
    </row>
    <row r="254" spans="1:5">
      <c r="A254" s="114" t="s">
        <v>10</v>
      </c>
      <c r="B254" s="140">
        <v>6</v>
      </c>
      <c r="E254" s="81"/>
    </row>
    <row r="255" spans="1:5">
      <c r="A255" s="114" t="s">
        <v>11</v>
      </c>
      <c r="B255" s="140">
        <v>29</v>
      </c>
      <c r="E255" s="81"/>
    </row>
    <row r="256" spans="1:5">
      <c r="A256" s="114" t="s">
        <v>12</v>
      </c>
      <c r="B256" s="140">
        <v>0</v>
      </c>
      <c r="E256" s="81"/>
    </row>
    <row r="257" spans="1:5">
      <c r="A257" s="114" t="s">
        <v>13</v>
      </c>
      <c r="B257" s="123"/>
      <c r="E257" s="81"/>
    </row>
    <row r="258" spans="1:5">
      <c r="A258" s="114" t="s">
        <v>14</v>
      </c>
      <c r="B258" s="123"/>
      <c r="E258" s="81"/>
    </row>
    <row r="259" spans="1:5">
      <c r="A259" s="114" t="s">
        <v>156</v>
      </c>
      <c r="B259" s="123"/>
      <c r="E259" s="81"/>
    </row>
    <row r="260" spans="1:5">
      <c r="A260" s="114" t="s">
        <v>16</v>
      </c>
      <c r="B260" s="123"/>
      <c r="E260" s="81"/>
    </row>
    <row r="261" spans="1:5">
      <c r="A261" s="114" t="s">
        <v>17</v>
      </c>
      <c r="B261" s="123"/>
      <c r="E261" s="81"/>
    </row>
    <row r="262" spans="1:5">
      <c r="A262" s="114" t="s">
        <v>5</v>
      </c>
      <c r="B262" s="140">
        <v>0</v>
      </c>
      <c r="E262" s="81"/>
    </row>
    <row r="263" spans="1:5">
      <c r="A263" s="114" t="s">
        <v>6</v>
      </c>
      <c r="B263" s="140">
        <v>0</v>
      </c>
      <c r="E263" s="81"/>
    </row>
    <row r="264" spans="1:5">
      <c r="A264" s="116" t="s">
        <v>7</v>
      </c>
      <c r="B264" s="140">
        <v>0</v>
      </c>
      <c r="E264" s="81"/>
    </row>
    <row r="265" spans="1:5">
      <c r="A265" s="116" t="s">
        <v>203</v>
      </c>
      <c r="B265" s="136">
        <v>1</v>
      </c>
      <c r="E265" s="81"/>
    </row>
    <row r="266" spans="1:5">
      <c r="A266" s="116" t="s">
        <v>316</v>
      </c>
      <c r="B266" s="115">
        <v>1</v>
      </c>
      <c r="E266" s="81"/>
    </row>
    <row r="267" spans="1:5">
      <c r="A267" s="116" t="s">
        <v>317</v>
      </c>
      <c r="B267" s="115">
        <v>1</v>
      </c>
      <c r="E267" s="81"/>
    </row>
    <row r="268" spans="1:5" ht="43.2">
      <c r="A268" s="116" t="s">
        <v>29</v>
      </c>
      <c r="B268" s="115">
        <v>1</v>
      </c>
      <c r="E268" s="81"/>
    </row>
    <row r="269" spans="1:5" ht="43.2">
      <c r="A269" s="114" t="s">
        <v>217</v>
      </c>
      <c r="B269" s="11" t="s">
        <v>371</v>
      </c>
      <c r="C269" s="78"/>
      <c r="D269" s="78"/>
      <c r="E269" s="79"/>
    </row>
    <row r="270" spans="1:5" ht="217.95" customHeight="1">
      <c r="A270" s="114" t="s">
        <v>149</v>
      </c>
      <c r="B270" s="11" t="s">
        <v>318</v>
      </c>
      <c r="E270" s="81"/>
    </row>
    <row r="271" spans="1:5" ht="43.2">
      <c r="A271" s="114" t="s">
        <v>150</v>
      </c>
      <c r="B271" s="11" t="s">
        <v>319</v>
      </c>
      <c r="E271" s="81"/>
    </row>
    <row r="272" spans="1:5" ht="72.45" customHeight="1">
      <c r="A272" s="114" t="s">
        <v>146</v>
      </c>
      <c r="B272" s="11" t="s">
        <v>320</v>
      </c>
      <c r="E272" s="81"/>
    </row>
    <row r="273" spans="1:5" ht="76.2" customHeight="1">
      <c r="A273" s="114" t="s">
        <v>147</v>
      </c>
      <c r="B273" s="11" t="s">
        <v>370</v>
      </c>
      <c r="E273" s="81"/>
    </row>
    <row r="274" spans="1:5" ht="72.599999999999994" thickBot="1">
      <c r="A274" s="117" t="s">
        <v>148</v>
      </c>
      <c r="B274" s="118" t="s">
        <v>321</v>
      </c>
      <c r="C274" s="82"/>
      <c r="D274" s="82"/>
      <c r="E274" s="83"/>
    </row>
    <row r="275" spans="1:5" ht="15" thickBot="1">
      <c r="A275" s="290"/>
      <c r="B275" s="291"/>
      <c r="C275" s="291"/>
      <c r="D275" s="291"/>
      <c r="E275" s="292"/>
    </row>
    <row r="276" spans="1:5" ht="21">
      <c r="A276" s="297" t="s">
        <v>201</v>
      </c>
      <c r="B276" s="298"/>
      <c r="C276" s="298"/>
      <c r="D276" s="298"/>
      <c r="E276" s="299"/>
    </row>
    <row r="277" spans="1:5">
      <c r="A277" s="80" t="s">
        <v>4</v>
      </c>
      <c r="B277" s="138" t="s">
        <v>1</v>
      </c>
      <c r="C277" t="s">
        <v>0</v>
      </c>
      <c r="D277" t="s">
        <v>2</v>
      </c>
      <c r="E277" s="81" t="s">
        <v>3</v>
      </c>
    </row>
    <row r="278" spans="1:5" ht="57.6">
      <c r="A278" s="114" t="s">
        <v>177</v>
      </c>
      <c r="B278" s="11" t="s">
        <v>322</v>
      </c>
      <c r="E278" s="81"/>
    </row>
    <row r="279" spans="1:5">
      <c r="A279" s="122" t="s">
        <v>162</v>
      </c>
      <c r="B279" s="123" t="s">
        <v>260</v>
      </c>
      <c r="C279" s="100"/>
      <c r="D279" s="100"/>
      <c r="E279" s="101"/>
    </row>
    <row r="280" spans="1:5">
      <c r="A280" s="114" t="s">
        <v>157</v>
      </c>
      <c r="B280" s="11" t="s">
        <v>323</v>
      </c>
      <c r="E280" s="81"/>
    </row>
    <row r="281" spans="1:5">
      <c r="A281" s="116" t="s">
        <v>204</v>
      </c>
      <c r="B281" s="11" t="s">
        <v>324</v>
      </c>
      <c r="E281" s="81"/>
    </row>
    <row r="282" spans="1:5">
      <c r="A282" s="116" t="s">
        <v>202</v>
      </c>
      <c r="B282" s="11" t="s">
        <v>325</v>
      </c>
      <c r="E282" s="81"/>
    </row>
    <row r="283" spans="1:5" ht="28.8">
      <c r="A283" s="114" t="s">
        <v>218</v>
      </c>
      <c r="B283" s="11" t="s">
        <v>247</v>
      </c>
      <c r="E283" s="81"/>
    </row>
    <row r="284" spans="1:5" ht="28.8">
      <c r="A284" s="114" t="s">
        <v>219</v>
      </c>
      <c r="B284" s="11" t="s">
        <v>247</v>
      </c>
      <c r="E284" s="81"/>
    </row>
    <row r="285" spans="1:5">
      <c r="A285" s="114" t="s">
        <v>10</v>
      </c>
      <c r="B285" s="11" t="s">
        <v>326</v>
      </c>
      <c r="E285" s="81"/>
    </row>
    <row r="286" spans="1:5">
      <c r="A286" s="114" t="s">
        <v>11</v>
      </c>
      <c r="B286" s="11" t="s">
        <v>327</v>
      </c>
      <c r="E286" s="81"/>
    </row>
    <row r="287" spans="1:5">
      <c r="A287" s="114" t="s">
        <v>12</v>
      </c>
      <c r="B287" s="11" t="s">
        <v>328</v>
      </c>
      <c r="E287" s="81"/>
    </row>
    <row r="288" spans="1:5">
      <c r="A288" s="122" t="s">
        <v>13</v>
      </c>
      <c r="B288" s="123" t="s">
        <v>260</v>
      </c>
      <c r="C288" s="100"/>
      <c r="D288" s="100"/>
      <c r="E288" s="101"/>
    </row>
    <row r="289" spans="1:5">
      <c r="A289" s="122" t="s">
        <v>14</v>
      </c>
      <c r="B289" s="123" t="s">
        <v>260</v>
      </c>
      <c r="C289" s="100"/>
      <c r="D289" s="100"/>
      <c r="E289" s="101"/>
    </row>
    <row r="290" spans="1:5">
      <c r="A290" s="122" t="s">
        <v>156</v>
      </c>
      <c r="B290" s="123" t="s">
        <v>260</v>
      </c>
      <c r="C290" s="100"/>
      <c r="D290" s="100"/>
      <c r="E290" s="101"/>
    </row>
    <row r="291" spans="1:5">
      <c r="A291" s="122" t="s">
        <v>16</v>
      </c>
      <c r="B291" s="123" t="s">
        <v>260</v>
      </c>
      <c r="C291" s="100"/>
      <c r="D291" s="100"/>
      <c r="E291" s="101"/>
    </row>
    <row r="292" spans="1:5">
      <c r="A292" s="122" t="s">
        <v>17</v>
      </c>
      <c r="B292" s="123" t="s">
        <v>260</v>
      </c>
      <c r="C292" s="100"/>
      <c r="D292" s="100"/>
      <c r="E292" s="101"/>
    </row>
    <row r="293" spans="1:5">
      <c r="A293" s="120" t="s">
        <v>206</v>
      </c>
      <c r="B293" s="11" t="s">
        <v>329</v>
      </c>
      <c r="E293" s="81"/>
    </row>
    <row r="294" spans="1:5" ht="28.8">
      <c r="A294" s="116" t="s">
        <v>205</v>
      </c>
      <c r="B294" s="11" t="s">
        <v>330</v>
      </c>
      <c r="E294" s="81"/>
    </row>
    <row r="295" spans="1:5" ht="43.2">
      <c r="A295" s="114" t="s">
        <v>29</v>
      </c>
      <c r="B295" s="11" t="s">
        <v>331</v>
      </c>
      <c r="E295" s="81"/>
    </row>
    <row r="296" spans="1:5" ht="201.6">
      <c r="A296" s="114" t="s">
        <v>217</v>
      </c>
      <c r="B296" s="11" t="s">
        <v>332</v>
      </c>
      <c r="C296" s="78"/>
      <c r="D296" s="78"/>
      <c r="E296" s="79"/>
    </row>
    <row r="297" spans="1:5" ht="158.4">
      <c r="A297" s="114" t="s">
        <v>149</v>
      </c>
      <c r="B297" s="11" t="s">
        <v>333</v>
      </c>
      <c r="E297" s="81"/>
    </row>
    <row r="298" spans="1:5" ht="86.4">
      <c r="A298" s="114" t="s">
        <v>150</v>
      </c>
      <c r="B298" s="11" t="s">
        <v>334</v>
      </c>
      <c r="E298" s="81"/>
    </row>
    <row r="299" spans="1:5" ht="360">
      <c r="A299" s="114" t="s">
        <v>146</v>
      </c>
      <c r="B299" s="11" t="s">
        <v>335</v>
      </c>
      <c r="E299" s="81"/>
    </row>
    <row r="300" spans="1:5" ht="57.6">
      <c r="A300" s="114" t="s">
        <v>147</v>
      </c>
      <c r="B300" s="121" t="s">
        <v>336</v>
      </c>
      <c r="E300" s="81"/>
    </row>
    <row r="301" spans="1:5" ht="148.05000000000001" customHeight="1" thickBot="1">
      <c r="A301" s="117" t="s">
        <v>148</v>
      </c>
      <c r="B301" s="118" t="s">
        <v>337</v>
      </c>
      <c r="C301" s="82"/>
      <c r="D301" s="82"/>
      <c r="E301" s="83"/>
    </row>
    <row r="302" spans="1:5" ht="15" thickBot="1">
      <c r="A302" s="290"/>
      <c r="B302" s="291"/>
      <c r="C302" s="291"/>
      <c r="D302" s="291"/>
      <c r="E302" s="292"/>
    </row>
    <row r="303" spans="1:5" ht="21">
      <c r="A303" s="297" t="s">
        <v>207</v>
      </c>
      <c r="B303" s="298"/>
      <c r="C303" s="298"/>
      <c r="D303" s="298"/>
      <c r="E303" s="299"/>
    </row>
    <row r="304" spans="1:5">
      <c r="A304" s="80" t="s">
        <v>4</v>
      </c>
      <c r="B304" s="138" t="s">
        <v>1</v>
      </c>
      <c r="C304" t="s">
        <v>0</v>
      </c>
      <c r="D304" t="s">
        <v>2</v>
      </c>
      <c r="E304" s="81" t="s">
        <v>3</v>
      </c>
    </row>
    <row r="305" spans="1:5">
      <c r="A305" s="99" t="s">
        <v>177</v>
      </c>
      <c r="B305" s="123" t="s">
        <v>260</v>
      </c>
      <c r="C305" s="100"/>
      <c r="D305" s="100"/>
      <c r="E305" s="101"/>
    </row>
    <row r="306" spans="1:5">
      <c r="A306" s="99" t="s">
        <v>162</v>
      </c>
      <c r="B306" s="123" t="s">
        <v>260</v>
      </c>
      <c r="C306" s="100"/>
      <c r="D306" s="100"/>
      <c r="E306" s="101"/>
    </row>
    <row r="307" spans="1:5">
      <c r="A307" s="124" t="s">
        <v>214</v>
      </c>
      <c r="B307" s="123" t="s">
        <v>260</v>
      </c>
      <c r="C307" s="100"/>
      <c r="D307" s="100"/>
      <c r="E307" s="101"/>
    </row>
    <row r="308" spans="1:5">
      <c r="A308" s="124" t="s">
        <v>204</v>
      </c>
      <c r="B308" s="123" t="s">
        <v>260</v>
      </c>
      <c r="C308" s="100"/>
      <c r="D308" s="100"/>
      <c r="E308" s="101"/>
    </row>
    <row r="309" spans="1:5">
      <c r="A309" s="124" t="s">
        <v>202</v>
      </c>
      <c r="B309" s="123" t="s">
        <v>260</v>
      </c>
      <c r="C309" s="100"/>
      <c r="D309" s="100"/>
      <c r="E309" s="101"/>
    </row>
    <row r="310" spans="1:5" ht="28.8">
      <c r="A310" s="99" t="s">
        <v>218</v>
      </c>
      <c r="B310" s="123" t="s">
        <v>260</v>
      </c>
      <c r="C310" s="100"/>
      <c r="D310" s="100"/>
      <c r="E310" s="101"/>
    </row>
    <row r="311" spans="1:5" ht="28.8">
      <c r="A311" s="99" t="s">
        <v>219</v>
      </c>
      <c r="B311" s="123" t="s">
        <v>260</v>
      </c>
      <c r="C311" s="100"/>
      <c r="D311" s="100"/>
      <c r="E311" s="101"/>
    </row>
    <row r="312" spans="1:5">
      <c r="A312" s="102" t="s">
        <v>10</v>
      </c>
      <c r="B312" s="123" t="s">
        <v>260</v>
      </c>
      <c r="C312" s="100"/>
      <c r="D312" s="100"/>
      <c r="E312" s="101"/>
    </row>
    <row r="313" spans="1:5">
      <c r="A313" s="102" t="s">
        <v>11</v>
      </c>
      <c r="B313" s="123" t="s">
        <v>260</v>
      </c>
      <c r="C313" s="100"/>
      <c r="D313" s="100"/>
      <c r="E313" s="101"/>
    </row>
    <row r="314" spans="1:5">
      <c r="A314" s="102" t="s">
        <v>12</v>
      </c>
      <c r="B314" s="123" t="s">
        <v>260</v>
      </c>
      <c r="C314" s="100"/>
      <c r="D314" s="100"/>
      <c r="E314" s="101"/>
    </row>
    <row r="315" spans="1:5">
      <c r="A315" s="102" t="s">
        <v>13</v>
      </c>
      <c r="B315" s="123" t="s">
        <v>260</v>
      </c>
      <c r="C315" s="100"/>
      <c r="D315" s="100"/>
      <c r="E315" s="101"/>
    </row>
    <row r="316" spans="1:5">
      <c r="A316" s="102" t="s">
        <v>14</v>
      </c>
      <c r="B316" s="123" t="s">
        <v>260</v>
      </c>
      <c r="C316" s="100"/>
      <c r="D316" s="100"/>
      <c r="E316" s="101"/>
    </row>
    <row r="317" spans="1:5">
      <c r="A317" s="102" t="s">
        <v>156</v>
      </c>
      <c r="B317" s="123" t="s">
        <v>260</v>
      </c>
      <c r="C317" s="100"/>
      <c r="D317" s="100"/>
      <c r="E317" s="101"/>
    </row>
    <row r="318" spans="1:5">
      <c r="A318" s="119" t="s">
        <v>16</v>
      </c>
      <c r="B318" s="123" t="s">
        <v>260</v>
      </c>
      <c r="C318" s="100"/>
      <c r="D318" s="100"/>
      <c r="E318" s="101"/>
    </row>
    <row r="319" spans="1:5">
      <c r="A319" s="119" t="s">
        <v>17</v>
      </c>
      <c r="B319" s="123" t="s">
        <v>260</v>
      </c>
      <c r="C319" s="100"/>
      <c r="D319" s="100"/>
      <c r="E319" s="101"/>
    </row>
    <row r="320" spans="1:5">
      <c r="A320" s="119" t="s">
        <v>208</v>
      </c>
      <c r="B320" s="123" t="s">
        <v>260</v>
      </c>
      <c r="C320" s="100"/>
      <c r="D320" s="100"/>
      <c r="E320" s="101"/>
    </row>
    <row r="321" spans="1:5" ht="28.8">
      <c r="A321" s="119" t="s">
        <v>205</v>
      </c>
      <c r="B321" s="123" t="s">
        <v>260</v>
      </c>
      <c r="C321" s="100"/>
      <c r="D321" s="100"/>
      <c r="E321" s="101"/>
    </row>
    <row r="322" spans="1:5" ht="43.2">
      <c r="A322" s="119" t="s">
        <v>29</v>
      </c>
      <c r="B322" s="123" t="s">
        <v>260</v>
      </c>
      <c r="C322" s="100"/>
      <c r="D322" s="100"/>
      <c r="E322" s="101"/>
    </row>
    <row r="323" spans="1:5">
      <c r="A323" s="119" t="s">
        <v>209</v>
      </c>
      <c r="B323" s="123" t="s">
        <v>260</v>
      </c>
      <c r="C323" s="100"/>
      <c r="D323" s="100"/>
      <c r="E323" s="101"/>
    </row>
    <row r="324" spans="1:5" ht="28.8">
      <c r="A324" s="105" t="s">
        <v>217</v>
      </c>
      <c r="B324" s="123" t="s">
        <v>338</v>
      </c>
      <c r="C324" s="106"/>
      <c r="D324" s="106"/>
      <c r="E324" s="107"/>
    </row>
    <row r="325" spans="1:5">
      <c r="A325" s="99" t="s">
        <v>149</v>
      </c>
      <c r="B325" s="123" t="s">
        <v>260</v>
      </c>
      <c r="C325" s="100"/>
      <c r="D325" s="100"/>
      <c r="E325" s="101"/>
    </row>
    <row r="326" spans="1:5" ht="28.8">
      <c r="A326" s="99" t="s">
        <v>150</v>
      </c>
      <c r="B326" s="123" t="s">
        <v>260</v>
      </c>
      <c r="C326" s="100"/>
      <c r="D326" s="100"/>
      <c r="E326" s="101"/>
    </row>
    <row r="327" spans="1:5" ht="43.2">
      <c r="A327" s="99" t="s">
        <v>146</v>
      </c>
      <c r="B327" s="123" t="s">
        <v>260</v>
      </c>
      <c r="C327" s="100"/>
      <c r="D327" s="100"/>
      <c r="E327" s="101"/>
    </row>
    <row r="328" spans="1:5" ht="28.8">
      <c r="A328" s="99" t="s">
        <v>147</v>
      </c>
      <c r="B328" s="123" t="s">
        <v>260</v>
      </c>
      <c r="C328" s="100"/>
      <c r="D328" s="100"/>
      <c r="E328" s="101"/>
    </row>
    <row r="329" spans="1:5" ht="43.8" thickBot="1">
      <c r="A329" s="108" t="s">
        <v>148</v>
      </c>
      <c r="B329" s="123" t="s">
        <v>260</v>
      </c>
      <c r="C329" s="109"/>
      <c r="D329" s="109"/>
      <c r="E329" s="110"/>
    </row>
    <row r="330" spans="1:5" ht="15" thickBot="1">
      <c r="A330" s="290"/>
      <c r="B330" s="291"/>
      <c r="C330" s="291"/>
      <c r="D330" s="291"/>
      <c r="E330" s="292"/>
    </row>
    <row r="331" spans="1:5" ht="21">
      <c r="A331" s="297" t="s">
        <v>210</v>
      </c>
      <c r="B331" s="298"/>
      <c r="C331" s="298"/>
      <c r="D331" s="298"/>
      <c r="E331" s="299"/>
    </row>
    <row r="332" spans="1:5">
      <c r="A332" s="80" t="s">
        <v>4</v>
      </c>
      <c r="B332" s="138" t="s">
        <v>1</v>
      </c>
      <c r="C332" t="s">
        <v>0</v>
      </c>
      <c r="D332" t="s">
        <v>2</v>
      </c>
      <c r="E332" s="81" t="s">
        <v>3</v>
      </c>
    </row>
    <row r="333" spans="1:5">
      <c r="A333" s="80" t="s">
        <v>177</v>
      </c>
      <c r="E333" s="81"/>
    </row>
    <row r="334" spans="1:5">
      <c r="A334" s="99" t="s">
        <v>162</v>
      </c>
      <c r="B334" s="123"/>
      <c r="C334" s="100"/>
      <c r="D334" s="100"/>
      <c r="E334" s="101"/>
    </row>
    <row r="335" spans="1:5">
      <c r="A335" s="93" t="s">
        <v>214</v>
      </c>
      <c r="B335" s="11">
        <v>9</v>
      </c>
      <c r="E335" s="81"/>
    </row>
    <row r="336" spans="1:5">
      <c r="A336" s="93" t="s">
        <v>211</v>
      </c>
      <c r="B336" s="11">
        <v>9</v>
      </c>
      <c r="E336" s="81"/>
    </row>
    <row r="337" spans="1:5">
      <c r="A337" s="93" t="s">
        <v>202</v>
      </c>
      <c r="B337" s="11">
        <v>0</v>
      </c>
      <c r="E337" s="81"/>
    </row>
    <row r="338" spans="1:5" ht="28.8">
      <c r="A338" s="80" t="s">
        <v>218</v>
      </c>
      <c r="B338" s="11" t="s">
        <v>247</v>
      </c>
      <c r="E338" s="81"/>
    </row>
    <row r="339" spans="1:5" ht="28.8">
      <c r="A339" s="80" t="s">
        <v>219</v>
      </c>
      <c r="B339" s="11" t="s">
        <v>339</v>
      </c>
      <c r="E339" s="81"/>
    </row>
    <row r="340" spans="1:5">
      <c r="A340" s="92" t="s">
        <v>10</v>
      </c>
      <c r="B340" s="11">
        <v>4</v>
      </c>
      <c r="E340" s="81"/>
    </row>
    <row r="341" spans="1:5">
      <c r="A341" s="92" t="s">
        <v>11</v>
      </c>
      <c r="B341" s="11">
        <v>4</v>
      </c>
      <c r="E341" s="81"/>
    </row>
    <row r="342" spans="1:5">
      <c r="A342" s="92" t="s">
        <v>12</v>
      </c>
      <c r="B342" s="11">
        <v>1</v>
      </c>
      <c r="E342" s="81"/>
    </row>
    <row r="343" spans="1:5">
      <c r="A343" s="119" t="s">
        <v>13</v>
      </c>
      <c r="B343" s="123"/>
      <c r="C343" s="100"/>
      <c r="D343" s="100"/>
      <c r="E343" s="101"/>
    </row>
    <row r="344" spans="1:5">
      <c r="A344" s="119" t="s">
        <v>14</v>
      </c>
      <c r="B344" s="123"/>
      <c r="C344" s="100"/>
      <c r="D344" s="100"/>
      <c r="E344" s="101"/>
    </row>
    <row r="345" spans="1:5">
      <c r="A345" s="119" t="s">
        <v>215</v>
      </c>
      <c r="B345" s="123"/>
      <c r="C345" s="100"/>
      <c r="D345" s="100"/>
      <c r="E345" s="101"/>
    </row>
    <row r="346" spans="1:5">
      <c r="A346" s="119" t="s">
        <v>16</v>
      </c>
      <c r="B346" s="123"/>
      <c r="C346" s="100"/>
      <c r="D346" s="100"/>
      <c r="E346" s="101"/>
    </row>
    <row r="347" spans="1:5">
      <c r="A347" s="119" t="s">
        <v>17</v>
      </c>
      <c r="B347" s="123"/>
      <c r="C347" s="100"/>
      <c r="D347" s="100"/>
      <c r="E347" s="101"/>
    </row>
    <row r="348" spans="1:5" ht="45.75" customHeight="1">
      <c r="A348" s="92" t="s">
        <v>212</v>
      </c>
      <c r="B348" s="11" t="s">
        <v>340</v>
      </c>
      <c r="E348" s="81"/>
    </row>
    <row r="349" spans="1:5" ht="48" customHeight="1">
      <c r="A349" s="92" t="s">
        <v>29</v>
      </c>
      <c r="B349" s="11" t="s">
        <v>341</v>
      </c>
      <c r="E349" s="81"/>
    </row>
    <row r="350" spans="1:5">
      <c r="A350" s="92" t="s">
        <v>213</v>
      </c>
      <c r="B350" s="11" t="s">
        <v>342</v>
      </c>
      <c r="E350" s="81"/>
    </row>
    <row r="351" spans="1:5" ht="92.25" customHeight="1">
      <c r="A351" s="77" t="s">
        <v>217</v>
      </c>
      <c r="B351" s="11" t="s">
        <v>343</v>
      </c>
      <c r="C351" s="78"/>
      <c r="D351" s="78"/>
      <c r="E351" s="79"/>
    </row>
    <row r="352" spans="1:5" ht="26.25" customHeight="1">
      <c r="A352" s="80" t="s">
        <v>149</v>
      </c>
      <c r="E352" s="81"/>
    </row>
    <row r="353" spans="1:5" ht="28.8">
      <c r="A353" s="80" t="s">
        <v>150</v>
      </c>
      <c r="E353" s="81"/>
    </row>
    <row r="354" spans="1:5" ht="157.5" customHeight="1">
      <c r="A354" s="80" t="s">
        <v>146</v>
      </c>
      <c r="B354" s="11" t="s">
        <v>344</v>
      </c>
      <c r="E354" s="81"/>
    </row>
    <row r="355" spans="1:5" ht="59.25" customHeight="1">
      <c r="A355" s="80" t="s">
        <v>147</v>
      </c>
      <c r="B355" s="11" t="s">
        <v>345</v>
      </c>
      <c r="E355" s="81"/>
    </row>
    <row r="356" spans="1:5" ht="65.25" customHeight="1" thickBot="1">
      <c r="A356" s="112" t="s">
        <v>148</v>
      </c>
      <c r="B356" s="11" t="s">
        <v>346</v>
      </c>
      <c r="C356" s="82"/>
      <c r="D356" s="82"/>
      <c r="E356" s="83"/>
    </row>
  </sheetData>
  <mergeCells count="26">
    <mergeCell ref="A57:E57"/>
    <mergeCell ref="A1:E1"/>
    <mergeCell ref="A2:E2"/>
    <mergeCell ref="A29:E29"/>
    <mergeCell ref="A30:E30"/>
    <mergeCell ref="A56:E56"/>
    <mergeCell ref="A218:E218"/>
    <mergeCell ref="A83:E83"/>
    <mergeCell ref="A84:E84"/>
    <mergeCell ref="A110:E110"/>
    <mergeCell ref="A111:E111"/>
    <mergeCell ref="A136:E136"/>
    <mergeCell ref="A137:E137"/>
    <mergeCell ref="A160:E160"/>
    <mergeCell ref="A161:E161"/>
    <mergeCell ref="A185:E185"/>
    <mergeCell ref="A186:E186"/>
    <mergeCell ref="A217:E217"/>
    <mergeCell ref="A330:E330"/>
    <mergeCell ref="A331:E331"/>
    <mergeCell ref="A246:E246"/>
    <mergeCell ref="A247:E247"/>
    <mergeCell ref="A275:E275"/>
    <mergeCell ref="A276:E276"/>
    <mergeCell ref="A302:E302"/>
    <mergeCell ref="A303:E303"/>
  </mergeCells>
  <pageMargins left="0.7" right="0.7" top="0.75" bottom="0.75" header="0.3" footer="0.3"/>
  <pageSetup orientation="portrait" r:id="rId1"/>
  <drawing r:id="rId2"/>
  <legacyDrawing r:id="rId3"/>
  <oleObjects>
    <mc:AlternateContent xmlns:mc="http://schemas.openxmlformats.org/markup-compatibility/2006">
      <mc:Choice Requires="x14">
        <oleObject progId="Acrobat Document" dvAspect="DVASPECT_ICON" shapeId="2049" r:id="rId4">
          <objectPr defaultSize="0" r:id="rId5">
            <anchor moveWithCells="1">
              <from>
                <xdr:col>1</xdr:col>
                <xdr:colOff>365760</xdr:colOff>
                <xdr:row>356</xdr:row>
                <xdr:rowOff>60960</xdr:rowOff>
              </from>
              <to>
                <xdr:col>1</xdr:col>
                <xdr:colOff>1280160</xdr:colOff>
                <xdr:row>360</xdr:row>
                <xdr:rowOff>0</xdr:rowOff>
              </to>
            </anchor>
          </objectPr>
        </oleObject>
      </mc:Choice>
      <mc:Fallback>
        <oleObject progId="Acrobat Document" dvAspect="DVASPECT_ICON" shapeId="2049" r:id="rId4"/>
      </mc:Fallback>
    </mc:AlternateContent>
    <mc:AlternateContent xmlns:mc="http://schemas.openxmlformats.org/markup-compatibility/2006">
      <mc:Choice Requires="x14">
        <oleObject progId="Document" dvAspect="DVASPECT_ICON" shapeId="2050" r:id="rId6">
          <objectPr defaultSize="0" r:id="rId7">
            <anchor moveWithCells="1">
              <from>
                <xdr:col>1</xdr:col>
                <xdr:colOff>708660</xdr:colOff>
                <xdr:row>300</xdr:row>
                <xdr:rowOff>1013460</xdr:rowOff>
              </from>
              <to>
                <xdr:col>1</xdr:col>
                <xdr:colOff>1623060</xdr:colOff>
                <xdr:row>300</xdr:row>
                <xdr:rowOff>1699260</xdr:rowOff>
              </to>
            </anchor>
          </objectPr>
        </oleObject>
      </mc:Choice>
      <mc:Fallback>
        <oleObject progId="Document" dvAspect="DVASPECT_ICON" shapeId="2050" r:id="rId6"/>
      </mc:Fallback>
    </mc:AlternateContent>
  </oleObjects>
  <tableParts count="13">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Instructions</vt:lpstr>
      <vt:lpstr>Definitions</vt:lpstr>
      <vt:lpstr>RESULTS SUMMARY</vt:lpstr>
      <vt:lpstr>Adult SU Treatment Beds</vt:lpstr>
      <vt:lpstr>Adult Supportive Recovery</vt:lpstr>
      <vt:lpstr>Adult Withdrawal Management Bed</vt:lpstr>
      <vt:lpstr>Adult SU Stabilization</vt:lpstr>
      <vt:lpstr>Budget 2021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Morgan, Jenn R MMHA:EX</dc:creator>
  <cp:lastModifiedBy>Falikowski, Heather MMHA:EX</cp:lastModifiedBy>
  <dcterms:created xsi:type="dcterms:W3CDTF">2023-06-22T22:10:34Z</dcterms:created>
  <dcterms:modified xsi:type="dcterms:W3CDTF">2023-10-26T20:42:00Z</dcterms:modified>
</cp:coreProperties>
</file>