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Z:\Admin\Executive Services (280)\Strategic Initiatives\Treatment and Recovery\Bed Based Services_data\Performance Measures\2023-2024 PM Data\VIHA\"/>
    </mc:Choice>
  </mc:AlternateContent>
  <xr:revisionPtr revIDLastSave="0" documentId="13_ncr:1_{2A44DAC6-3010-4F6F-A612-384599E2436A}" xr6:coauthVersionLast="47" xr6:coauthVersionMax="47" xr10:uidLastSave="{00000000-0000-0000-0000-000000000000}"/>
  <bookViews>
    <workbookView xWindow="-120" yWindow="-120" windowWidth="29040" windowHeight="17640" tabRatio="549" activeTab="3" xr2:uid="{00000000-000D-0000-FFFF-FFFF00000000}"/>
  </bookViews>
  <sheets>
    <sheet name="SU BEDS - FINAL - 17 AUG 2023" sheetId="12" r:id="rId1"/>
    <sheet name="Sheet2" sheetId="15" r:id="rId2"/>
    <sheet name="Sheet3" sheetId="16" r:id="rId3"/>
    <sheet name="Sheet1" sheetId="17" r:id="rId4"/>
    <sheet name="SAC - FINAL - 17 AUG 2023" sheetId="13" r:id="rId5"/>
  </sheets>
  <definedNames>
    <definedName name="_xlnm._FilterDatabase" localSheetId="0" hidden="1">'SU BEDS - FINAL - 17 AUG 2023'!$B$4:$AH$68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7" l="1"/>
  <c r="AA59" i="12"/>
  <c r="I24" i="12"/>
  <c r="I6" i="13"/>
  <c r="Q6" i="13"/>
  <c r="W6" i="13"/>
  <c r="I7" i="13"/>
  <c r="W7" i="13"/>
  <c r="I8" i="13"/>
  <c r="W8" i="13"/>
  <c r="I9" i="13"/>
  <c r="W9" i="13"/>
  <c r="I10" i="13"/>
  <c r="W10" i="13"/>
  <c r="I11" i="13"/>
  <c r="I12" i="13"/>
  <c r="W12" i="13"/>
  <c r="I13" i="13"/>
  <c r="W13" i="13"/>
  <c r="I14" i="13"/>
  <c r="W14" i="13"/>
  <c r="I15" i="13"/>
  <c r="W15" i="13"/>
  <c r="I16" i="13"/>
  <c r="W16" i="13"/>
  <c r="I17" i="13"/>
  <c r="W17" i="13"/>
  <c r="I18" i="13"/>
  <c r="W18" i="13"/>
  <c r="I19" i="13"/>
  <c r="W19" i="13"/>
  <c r="I20" i="13"/>
  <c r="I21" i="13"/>
  <c r="I22" i="13"/>
  <c r="I42" i="12"/>
  <c r="I41" i="12"/>
  <c r="W5" i="13"/>
  <c r="I5" i="13"/>
  <c r="U68" i="12"/>
  <c r="I68" i="12"/>
  <c r="AA67" i="12"/>
  <c r="U67" i="12"/>
  <c r="I67" i="12"/>
  <c r="AA66" i="12"/>
  <c r="U66" i="12"/>
  <c r="I66" i="12"/>
  <c r="AA65" i="12"/>
  <c r="U65" i="12"/>
  <c r="I65" i="12"/>
  <c r="AA64" i="12"/>
  <c r="U64" i="12"/>
  <c r="I64" i="12"/>
  <c r="AA63" i="12"/>
  <c r="U63" i="12"/>
  <c r="I63" i="12"/>
  <c r="AA62" i="12"/>
  <c r="U62" i="12"/>
  <c r="I62" i="12"/>
  <c r="AA61" i="12"/>
  <c r="U61" i="12"/>
  <c r="I61" i="12"/>
  <c r="U60" i="12"/>
  <c r="I60" i="12"/>
  <c r="U59" i="12"/>
  <c r="I59" i="12"/>
  <c r="U58" i="12"/>
  <c r="I58" i="12"/>
  <c r="U57" i="12"/>
  <c r="I57" i="12"/>
  <c r="AA56" i="12"/>
  <c r="U56" i="12"/>
  <c r="I56" i="12"/>
  <c r="U55" i="12"/>
  <c r="I55" i="12"/>
  <c r="U54" i="12"/>
  <c r="I54" i="12"/>
  <c r="U53" i="12"/>
  <c r="I53" i="12"/>
  <c r="AA52" i="12"/>
  <c r="U52" i="12"/>
  <c r="I52" i="12"/>
  <c r="AA51" i="12"/>
  <c r="U51" i="12"/>
  <c r="I51" i="12"/>
  <c r="AA50" i="12"/>
  <c r="U50" i="12"/>
  <c r="I50" i="12"/>
  <c r="AA49" i="12"/>
  <c r="U49" i="12"/>
  <c r="I49" i="12"/>
  <c r="AA48" i="12"/>
  <c r="U48" i="12"/>
  <c r="I48" i="12"/>
  <c r="AA47" i="12"/>
  <c r="U47" i="12"/>
  <c r="I47" i="12"/>
  <c r="AA46" i="12"/>
  <c r="U46" i="12"/>
  <c r="I46" i="12"/>
  <c r="AA45" i="12"/>
  <c r="U45" i="12"/>
  <c r="I45" i="12"/>
  <c r="AA44" i="12"/>
  <c r="U44" i="12"/>
  <c r="I44" i="12"/>
  <c r="U43" i="12"/>
  <c r="I43" i="12"/>
  <c r="AA40" i="12"/>
  <c r="U40" i="12"/>
  <c r="I40" i="12"/>
  <c r="AA39" i="12"/>
  <c r="U39" i="12"/>
  <c r="I39" i="12"/>
  <c r="AA38" i="12"/>
  <c r="U38" i="12"/>
  <c r="I38" i="12"/>
  <c r="AA37" i="12"/>
  <c r="U37" i="12"/>
  <c r="I37" i="12"/>
  <c r="AA36" i="12"/>
  <c r="U36" i="12"/>
  <c r="I36" i="12"/>
  <c r="U35" i="12"/>
  <c r="I35" i="12"/>
  <c r="AA34" i="12"/>
  <c r="U34" i="12"/>
  <c r="I34" i="12"/>
  <c r="U33" i="12"/>
  <c r="I33" i="12"/>
  <c r="U32" i="12"/>
  <c r="I32" i="12"/>
  <c r="AA31" i="12"/>
  <c r="U31" i="12"/>
  <c r="I31" i="12"/>
  <c r="AA30" i="12"/>
  <c r="U30" i="12"/>
  <c r="I30" i="12"/>
  <c r="AA29" i="12"/>
  <c r="U29" i="12"/>
  <c r="I29" i="12"/>
  <c r="AA28" i="12"/>
  <c r="H28" i="12"/>
  <c r="I28" i="12"/>
  <c r="AA27" i="12"/>
  <c r="H27" i="12"/>
  <c r="I27" i="12"/>
  <c r="AA26" i="12"/>
  <c r="H26" i="12"/>
  <c r="I26" i="12"/>
  <c r="U25" i="12"/>
  <c r="I25" i="12"/>
  <c r="AA24" i="12"/>
  <c r="U24" i="12"/>
  <c r="U23" i="12"/>
  <c r="I23" i="12"/>
  <c r="AA22" i="12"/>
  <c r="U22" i="12"/>
  <c r="I22" i="12"/>
  <c r="U21" i="12"/>
  <c r="I21" i="12"/>
  <c r="U20" i="12"/>
  <c r="I20" i="12"/>
  <c r="AA19" i="12"/>
  <c r="U19" i="12"/>
  <c r="I19" i="12"/>
  <c r="AA18" i="12"/>
  <c r="U18" i="12"/>
  <c r="I18" i="12"/>
  <c r="AA17" i="12"/>
  <c r="U17" i="12"/>
  <c r="I17" i="12"/>
  <c r="AA16" i="12"/>
  <c r="U16" i="12"/>
  <c r="I16" i="12"/>
  <c r="AA15" i="12"/>
  <c r="U15" i="12"/>
  <c r="I15" i="12"/>
  <c r="AA14" i="12"/>
  <c r="U14" i="12"/>
  <c r="I14" i="12"/>
  <c r="U13" i="12"/>
  <c r="I13" i="12"/>
  <c r="AA12" i="12"/>
  <c r="U12" i="12"/>
  <c r="I12" i="12"/>
  <c r="AA11" i="12"/>
  <c r="U11" i="12"/>
  <c r="I11" i="12"/>
  <c r="AA10" i="12"/>
  <c r="U10" i="12"/>
  <c r="I10" i="12"/>
  <c r="AA9" i="12"/>
  <c r="U9" i="12"/>
  <c r="I9" i="12"/>
  <c r="AA8" i="12"/>
  <c r="U8" i="12"/>
  <c r="I8" i="12"/>
  <c r="AA7" i="12"/>
  <c r="U7" i="12"/>
  <c r="I7" i="12"/>
  <c r="AA6" i="12"/>
  <c r="U6" i="12"/>
  <c r="I6" i="12"/>
  <c r="AA5" i="12"/>
  <c r="U5" i="12"/>
  <c r="I5" i="12"/>
</calcChain>
</file>

<file path=xl/sharedStrings.xml><?xml version="1.0" encoding="utf-8"?>
<sst xmlns="http://schemas.openxmlformats.org/spreadsheetml/2006/main" count="494" uniqueCount="118">
  <si>
    <t>Data review and validated - August 17, 2023</t>
  </si>
  <si>
    <t>SU Bed Service Type</t>
  </si>
  <si>
    <t>Site Name</t>
  </si>
  <si>
    <t>Month</t>
  </si>
  <si>
    <t>Total # Unique Clients served</t>
  </si>
  <si>
    <t>Total Available Bed Days</t>
  </si>
  <si>
    <t>Occupied Bed Days</t>
  </si>
  <si>
    <t>Occupancy Rate (%)</t>
  </si>
  <si>
    <t>Notes on Occupancy Rates</t>
  </si>
  <si>
    <t>Median Days from Referral to Service</t>
  </si>
  <si>
    <t>Median Days from Referral to Waitlist</t>
  </si>
  <si>
    <t>Median Days from Waitlist to Service Initiation</t>
  </si>
  <si>
    <t>Female</t>
  </si>
  <si>
    <t>Male</t>
  </si>
  <si>
    <t>Trans</t>
  </si>
  <si>
    <t>Non-Binary</t>
  </si>
  <si>
    <t>Prefer not to Answer</t>
  </si>
  <si>
    <t>Gender Fluid</t>
  </si>
  <si>
    <t>Two Spirit</t>
  </si>
  <si>
    <t>Other</t>
  </si>
  <si>
    <t>Other Explained</t>
  </si>
  <si>
    <t>Total # unique Clients who are Indigenous</t>
  </si>
  <si>
    <t>First Nations</t>
  </si>
  <si>
    <t>Métis</t>
  </si>
  <si>
    <t>Inuit</t>
  </si>
  <si>
    <t>Unspecified</t>
  </si>
  <si>
    <t>Success &amp; Challenges</t>
  </si>
  <si>
    <t>Stabilization</t>
  </si>
  <si>
    <t>Safe Harbour</t>
  </si>
  <si>
    <t>April</t>
  </si>
  <si>
    <t>No data submitted</t>
  </si>
  <si>
    <t>N/A</t>
  </si>
  <si>
    <t>May</t>
  </si>
  <si>
    <t>June</t>
  </si>
  <si>
    <t>Crescent House</t>
  </si>
  <si>
    <t>Withdrawal Mgmt/ Supportive Recovery</t>
  </si>
  <si>
    <t>Amethyst House</t>
  </si>
  <si>
    <t>Few days lag in admitting new clients due to updating painting of vacant rooms</t>
  </si>
  <si>
    <t xml:space="preserve">Challenge: Summer months are challenging, as better warmer weather makes it difficult to stay focused and do the programming, due to wanting to be outside doing physical activities; ie. beach, rivers etc. </t>
  </si>
  <si>
    <t>Supportive Recovery</t>
  </si>
  <si>
    <t>Second Chance</t>
  </si>
  <si>
    <t>Detox referrals are in the process of being removed from the Crisis nurses/Hospital and given to S.U.I.T. It has resulted in a drastic reduction in occupancy</t>
  </si>
  <si>
    <t>The changing over to SUIT referral's has now started to become consistent resulting in higher bed occupancy. At the same time time clients are being given 60 day stays as opposed to 28 days. We are seeing better outcomes.</t>
  </si>
  <si>
    <t>Referrals are arriving more quickly now</t>
  </si>
  <si>
    <t>Ann Elmore House</t>
  </si>
  <si>
    <t>Challenge: There is an excessive waitlist for clients who want to move directly from short term detox into supportive recovery beds, with no time gap in between.</t>
  </si>
  <si>
    <t>Our short-term beds for Detox &amp; Stabilization, which are 7-14 days, are often empty due to client's need for medical detox prior to intaking to our program.  We do social detox only. There is minimal space for them to do it in the local hospital, so they have to get onto the Clearview waitlist in Nanaimo. The wait can be lengthy, and contact can be lost with the client during this time. I also can't put a bed on hold for a woman who may get into medical detox several weeks or a month away.</t>
  </si>
  <si>
    <t>Challenge: The housing crisis impacts womens ability to commit to recovery for fear of returning to homelessness. We have experienced challenges with comorbid MH and SU impacting women's readiness to participate in a program.</t>
  </si>
  <si>
    <t>The Bridge</t>
  </si>
  <si>
    <t>Douglas Street Community</t>
  </si>
  <si>
    <t xml:space="preserve">Our intake demographic has shifted considerably and now upwards of 95% of intakes are coming directly from several years of homelessness. This shift directly influences individual progress and/or success in our program as well as graduation outcomes. When coming directly from homelessness it can take a considerable and variable amount of time to stabilize, get started on OAT if needed and to reduce levels of substance use. We are now finding that the majority of participants are not ready to live independently and/or manage the costs and responsibilities associated with a market rental, at the time of discharge.      In addition, we are finding that the majority of our participants are reluctant to attend abstinence-based treatment as they fear being discharged to homelessness if they are not able to maintain abstinence.  </t>
  </si>
  <si>
    <t>New Beginnings</t>
  </si>
  <si>
    <t xml:space="preserve">Lessened medical clearance appointments affecting service capability.  </t>
  </si>
  <si>
    <t xml:space="preserve">Bed Based Treatment </t>
  </si>
  <si>
    <t>New Roads Therapeutic Community</t>
  </si>
  <si>
    <t>Unexpected early discharges.  Withdrawing applications after being approved to the program.</t>
  </si>
  <si>
    <t>Edgewood</t>
  </si>
  <si>
    <t>Data not available</t>
  </si>
  <si>
    <t>Cedars</t>
  </si>
  <si>
    <t>Additional clients were approved by Island Health MHSU Executive to attend the Cedars program (beyond the standard funded number of Island Health beds) due to availability of beds and in response to large waitlists.</t>
  </si>
  <si>
    <t>Bed Based Treatment/ Supportive Recovery</t>
  </si>
  <si>
    <t>Kackaamin</t>
  </si>
  <si>
    <t>Clients in Supportive Recovery before April remained onsite and received services.</t>
  </si>
  <si>
    <t>Success: Serving one client offsite via texting, phone &amp; visits, arranging Detox &amp; applications to other treatment, in addition to outreach services for previous clients.  In process of setting up new beds, living spaces, meeting spaces &amp; hiring/orienting new staff.</t>
  </si>
  <si>
    <t>Preparing new accommodations and group space while transitioning out clients from pilot Supportive Recovery Program.</t>
  </si>
  <si>
    <t>Challenges securing operating resources including vehicle, modular building. Two staff experienced housing insecurity.</t>
  </si>
  <si>
    <t>Lack of referrals while agencies learn of our program; 1 client self-checkout from Detox &amp; was a no-show.</t>
  </si>
  <si>
    <t>Challenge: One staff member chose not to return to work - short-staffed.  Lacking applicants for female house parent positions.</t>
  </si>
  <si>
    <t>Comox Valley Recovery Centre</t>
  </si>
  <si>
    <t xml:space="preserve">Low on referrals with clients ready to go; significant detox waits when calling clients in ie: waiting 7 days for a detox bed and then 7 day detox period = 14 days of empty bed. Should client not complete detox the process is restarted. </t>
  </si>
  <si>
    <t>Challenge: Biggest challenge for clients is the detox period, getting in, in a timely matter prior to admission</t>
  </si>
  <si>
    <t>Withdrawal Mgmt</t>
  </si>
  <si>
    <t>EMP</t>
  </si>
  <si>
    <t>Clearview</t>
  </si>
  <si>
    <t>No shows for scheduled intakes and unexcepted discharges impact occupancy bed days</t>
  </si>
  <si>
    <t>Unplanned discharges and no shows for intakes impact bed occupancy rates. Efforts are made to rebook patients that miss intake times or fill the bed with another person</t>
  </si>
  <si>
    <t>No shows. Early discharges - AMA or transfers to NRGH.  Short Staffing</t>
  </si>
  <si>
    <t>Coastal Sage</t>
  </si>
  <si>
    <t>Holly House</t>
  </si>
  <si>
    <t>The Grove</t>
  </si>
  <si>
    <t>Comerford SR</t>
  </si>
  <si>
    <t>Stabilization House 1</t>
  </si>
  <si>
    <t>Stabilization House 2</t>
  </si>
  <si>
    <t>Ravensview</t>
  </si>
  <si>
    <t>Contract started June 1, intake process developed and first intake was June 8   Available beds were slowly increased to 5 over the month</t>
  </si>
  <si>
    <t>Service Type</t>
  </si>
  <si>
    <t>Unique Clients</t>
  </si>
  <si>
    <t>% Occupancy</t>
  </si>
  <si>
    <t>Metis</t>
  </si>
  <si>
    <t>Inuk</t>
  </si>
  <si>
    <t>Success or Challenges</t>
  </si>
  <si>
    <t>Sobering &amp; Assessment</t>
  </si>
  <si>
    <t>Nanaimo SAC</t>
  </si>
  <si>
    <t>Significant staffing shortages this month requiring us to work single staffed and reduce available beds as per Worksafe BC directive.</t>
  </si>
  <si>
    <t>Staff shortages requiring us to reduce available beds during certain hours. This should be resolved in the coming month as staffing levels are up.</t>
  </si>
  <si>
    <t xml:space="preserve">Staffing shortages continue to be a barrier. We have successfully onboarded new staff to address the shortages. </t>
  </si>
  <si>
    <t>Warmlands SAC</t>
  </si>
  <si>
    <t>Site closed 1 day due to staff shortage</t>
  </si>
  <si>
    <t>Site closed 5 times due to staff shortage</t>
  </si>
  <si>
    <t>Port Alberni SAC</t>
  </si>
  <si>
    <t>Success: We have had 2450 wellness visits to our site, clients are able to come inside and sit. We have this opportunity to build on relationships and this has resulted in increased community referrals to MH, HCN, HOP and increased check in's with unique clients as well as building on a therapeutic and trusting relationship with our clients</t>
  </si>
  <si>
    <t>Campbell River SAC</t>
  </si>
  <si>
    <t xml:space="preserve">Warmer weather tends to see more community members opting to sleep outdoors. </t>
  </si>
  <si>
    <t xml:space="preserve">Warmer weather trends result in more community members opting to sleep outside rather than indoors. </t>
  </si>
  <si>
    <t>Success: We offered a mental health first aid training to staff this month.</t>
  </si>
  <si>
    <t>North Island SAC/Lighthouse</t>
  </si>
  <si>
    <t>We have noticed that occupancy rates are generally higher when the days are longer as people stay out later, get intoxicated, and do not want to or aren't capable of walking home.</t>
  </si>
  <si>
    <t>Success: This is the first month of the 24 hour sobering and assessment, we had a huge increase in our numbers and in turn had to turn-away because of a lack of beds. The guests were very happy with the change. 
Challenge: Staff had some added stress with new rules being implemented quickly as the new programming was very new and how everything would happen and work out was initially unforeseen. Some rules were implemented on a reactionary basis as we learned together as a team what does and doesn't work with the new program.</t>
  </si>
  <si>
    <t>No new factors, this month was pretty similar to last month</t>
  </si>
  <si>
    <t>Not much new this month, there was the same challenges and learning.</t>
  </si>
  <si>
    <t>As of June 12th we did some major changes to policy which has decreased our numbers in guests coming in and accessing services. Next month looks like we will see another decrease in guests.</t>
  </si>
  <si>
    <t>Success: With the new policy changes enacted, employees are relieved of much of the stress from the last couple months as we are all now on the same page. 
Challenge: Some of the guests have taken the change pretty hard but in time they will begin to accept and welcome the new changes.</t>
  </si>
  <si>
    <t>Cook and Pembroke SAC</t>
  </si>
  <si>
    <r>
      <t>Gender Diverse Total</t>
    </r>
    <r>
      <rPr>
        <b/>
        <sz val="8"/>
        <color theme="1"/>
        <rFont val="Calibri Light"/>
        <family val="2"/>
        <scheme val="major"/>
      </rPr>
      <t xml:space="preserve"> (sum of columns V-X)</t>
    </r>
  </si>
  <si>
    <r>
      <t xml:space="preserve">"Other" </t>
    </r>
    <r>
      <rPr>
        <b/>
        <sz val="9"/>
        <color theme="1"/>
        <rFont val="Calibri Light"/>
        <family val="2"/>
        <scheme val="major"/>
      </rPr>
      <t>(e.g., urban Indigenous)</t>
    </r>
  </si>
  <si>
    <r>
      <t xml:space="preserve">Gender Diverse Total 
</t>
    </r>
    <r>
      <rPr>
        <sz val="9"/>
        <color theme="1"/>
        <rFont val="Calibri Light"/>
        <family val="2"/>
        <scheme val="major"/>
      </rPr>
      <t>(sum columns R-T)</t>
    </r>
  </si>
  <si>
    <t xml:space="preserve">ISLAND HEALTH SUBSTANCE USE BEDS - 23/24 Q1 REPORTING </t>
  </si>
  <si>
    <t xml:space="preserve">ISLAND HEALTH SOBERING &amp; ASSESSMENT BEDS - 23/24 Q1 REPORTING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</si>
</sst>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scheme val="minor"/>
    </font>
    <font>
      <sz val="11"/>
      <color theme="1"/>
      <name val="Calibri"/>
      <family val="2"/>
      <scheme val="minor"/>
    </font>
    <font>
      <sz val="11"/>
      <color rgb="FFFF0000"/>
      <name val="Calibri"/>
      <family val="2"/>
      <scheme val="minor"/>
    </font>
    <font>
      <b/>
      <sz val="11"/>
      <color theme="1"/>
      <name val="Calibri"/>
      <family val="2"/>
      <scheme val="minor"/>
    </font>
    <font>
      <i/>
      <sz val="10"/>
      <color theme="1"/>
      <name val="Calibri"/>
      <family val="2"/>
      <scheme val="minor"/>
    </font>
    <font>
      <sz val="10"/>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8"/>
      <color rgb="FF0070C0"/>
      <name val="Calibri"/>
      <family val="2"/>
      <scheme val="minor"/>
    </font>
    <font>
      <sz val="11"/>
      <color theme="1"/>
      <name val="Calibri Light"/>
      <family val="2"/>
      <scheme val="major"/>
    </font>
    <font>
      <b/>
      <sz val="12"/>
      <color theme="1"/>
      <name val="Calibri Light"/>
      <family val="2"/>
      <scheme val="major"/>
    </font>
    <font>
      <b/>
      <sz val="8"/>
      <color theme="1"/>
      <name val="Calibri Light"/>
      <family val="2"/>
      <scheme val="major"/>
    </font>
    <font>
      <b/>
      <sz val="9"/>
      <color theme="1"/>
      <name val="Calibri Light"/>
      <family val="2"/>
      <scheme val="major"/>
    </font>
    <font>
      <sz val="9"/>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left>
      <right style="thin">
        <color theme="0"/>
      </right>
      <top style="thin">
        <color theme="0"/>
      </top>
      <bottom style="thin">
        <color theme="0"/>
      </bottom>
      <diagonal/>
    </border>
  </borders>
  <cellStyleXfs count="43">
    <xf numFmtId="0" fontId="0" fillId="0" borderId="0"/>
    <xf numFmtId="9" fontId="2" fillId="0" borderId="0" applyFont="0" applyFill="0" applyBorder="0" applyAlignment="0" applyProtection="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3" fillId="0" borderId="0" applyNumberFormat="0" applyFill="0" applyBorder="0" applyAlignment="0" applyProtection="0"/>
    <xf numFmtId="0" fontId="2" fillId="8" borderId="8" applyNumberFormat="0" applyFont="0" applyAlignment="0" applyProtection="0"/>
    <xf numFmtId="0" fontId="19" fillId="0" borderId="0" applyNumberFormat="0" applyFill="0" applyBorder="0" applyAlignment="0" applyProtection="0"/>
    <xf numFmtId="0" fontId="4" fillId="0" borderId="9" applyNumberFormat="0" applyFill="0" applyAlignment="0" applyProtection="0"/>
    <xf numFmtId="0" fontId="20"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0" fillId="32" borderId="0" applyNumberFormat="0" applyBorder="0" applyAlignment="0" applyProtection="0"/>
  </cellStyleXfs>
  <cellXfs count="43">
    <xf numFmtId="0" fontId="0" fillId="0" borderId="0" xfId="0"/>
    <xf numFmtId="0" fontId="0" fillId="0" borderId="0" xfId="0" applyAlignment="1">
      <alignment vertical="center"/>
    </xf>
    <xf numFmtId="0" fontId="0" fillId="0" borderId="0" xfId="0" applyAlignment="1">
      <alignment horizontal="center" vertical="center"/>
    </xf>
    <xf numFmtId="0" fontId="6" fillId="0" borderId="10" xfId="0" applyFont="1" applyBorder="1" applyAlignment="1">
      <alignment vertical="center" wrapText="1"/>
    </xf>
    <xf numFmtId="0" fontId="0" fillId="0" borderId="10" xfId="0" applyBorder="1" applyAlignment="1">
      <alignment horizontal="left" vertical="center" wrapText="1"/>
    </xf>
    <xf numFmtId="0" fontId="0" fillId="0" borderId="0" xfId="0"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vertical="top" wrapText="1"/>
    </xf>
    <xf numFmtId="0" fontId="0" fillId="0" borderId="15" xfId="0" applyBorder="1" applyAlignment="1">
      <alignment horizontal="left" vertical="center" wrapText="1"/>
    </xf>
    <xf numFmtId="0" fontId="0" fillId="0" borderId="10" xfId="0" applyBorder="1" applyAlignment="1">
      <alignment horizontal="left" vertical="center"/>
    </xf>
    <xf numFmtId="0" fontId="5" fillId="0" borderId="10" xfId="0" applyFont="1" applyBorder="1" applyAlignment="1">
      <alignment vertical="center"/>
    </xf>
    <xf numFmtId="0" fontId="0" fillId="0" borderId="11" xfId="0" applyBorder="1" applyAlignment="1">
      <alignment vertical="center" wrapText="1"/>
    </xf>
    <xf numFmtId="164" fontId="0" fillId="0" borderId="10" xfId="0" applyNumberFormat="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2" fontId="0" fillId="0" borderId="10" xfId="0" applyNumberFormat="1" applyBorder="1" applyAlignment="1">
      <alignment horizontal="left" vertical="center" wrapText="1"/>
    </xf>
    <xf numFmtId="0" fontId="0" fillId="0" borderId="11" xfId="0" applyBorder="1" applyAlignment="1">
      <alignment horizontal="left" vertical="center" wrapText="1"/>
    </xf>
    <xf numFmtId="164" fontId="0" fillId="0" borderId="10" xfId="0" applyNumberFormat="1"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9" fontId="0" fillId="0" borderId="0" xfId="1" applyFont="1" applyFill="1" applyAlignment="1">
      <alignment horizontal="left" vertical="center"/>
    </xf>
    <xf numFmtId="9" fontId="0" fillId="0" borderId="0" xfId="1" applyFont="1" applyFill="1" applyAlignment="1">
      <alignment horizontal="center" vertical="center"/>
    </xf>
    <xf numFmtId="0" fontId="6" fillId="0" borderId="0" xfId="0" applyFont="1" applyAlignment="1">
      <alignment vertical="center" wrapText="1"/>
    </xf>
    <xf numFmtId="0" fontId="5" fillId="0" borderId="0" xfId="0" applyFont="1" applyAlignment="1">
      <alignment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9" fontId="0" fillId="0" borderId="10" xfId="1" applyFont="1" applyFill="1" applyBorder="1" applyAlignment="1">
      <alignment horizontal="left" vertical="center" wrapText="1"/>
    </xf>
    <xf numFmtId="0" fontId="0" fillId="0" borderId="0" xfId="0" applyAlignment="1">
      <alignment horizontal="left"/>
    </xf>
    <xf numFmtId="2" fontId="0" fillId="0" borderId="10" xfId="0" applyNumberFormat="1" applyBorder="1" applyAlignment="1">
      <alignment horizontal="left" vertical="center"/>
    </xf>
    <xf numFmtId="0" fontId="1" fillId="0" borderId="10" xfId="0" applyFont="1" applyBorder="1" applyAlignment="1">
      <alignment horizontal="left" vertical="center" wrapText="1"/>
    </xf>
    <xf numFmtId="0" fontId="22" fillId="0" borderId="10" xfId="0" applyFont="1" applyBorder="1" applyAlignment="1">
      <alignment horizontal="left" vertical="center" wrapText="1"/>
    </xf>
    <xf numFmtId="0" fontId="23" fillId="33" borderId="10" xfId="0" applyFont="1" applyFill="1" applyBorder="1" applyAlignment="1">
      <alignment horizontal="left" vertical="center" wrapText="1"/>
    </xf>
    <xf numFmtId="0" fontId="23" fillId="0" borderId="10" xfId="0" applyFont="1" applyBorder="1" applyAlignment="1">
      <alignment horizontal="left" vertical="center" wrapText="1"/>
    </xf>
    <xf numFmtId="164" fontId="23" fillId="33" borderId="10" xfId="0" applyNumberFormat="1" applyFont="1" applyFill="1" applyBorder="1" applyAlignment="1">
      <alignment horizontal="left" vertical="center" wrapText="1"/>
    </xf>
    <xf numFmtId="164" fontId="23" fillId="0" borderId="10" xfId="0" applyNumberFormat="1" applyFont="1" applyBorder="1" applyAlignment="1">
      <alignment horizontal="left" vertical="center" wrapText="1"/>
    </xf>
    <xf numFmtId="0" fontId="23" fillId="33" borderId="10" xfId="0" applyFont="1" applyFill="1" applyBorder="1" applyAlignment="1">
      <alignment horizontal="center" vertical="center" wrapText="1"/>
    </xf>
    <xf numFmtId="0" fontId="23" fillId="33" borderId="16" xfId="0" applyFont="1" applyFill="1" applyBorder="1" applyAlignment="1">
      <alignment horizontal="left" vertical="center" wrapText="1"/>
    </xf>
    <xf numFmtId="0" fontId="23" fillId="0" borderId="16" xfId="0" applyFont="1" applyBorder="1" applyAlignment="1">
      <alignment horizontal="left" vertical="center" wrapText="1"/>
    </xf>
    <xf numFmtId="0" fontId="22" fillId="0" borderId="0" xfId="0" applyFont="1" applyAlignment="1">
      <alignment horizontal="left" vertical="center" wrapText="1"/>
    </xf>
    <xf numFmtId="1" fontId="0" fillId="0" borderId="10" xfId="0" applyNumberFormat="1" applyBorder="1" applyAlignment="1">
      <alignment horizontal="left" vertical="center" wrapText="1"/>
    </xf>
    <xf numFmtId="0" fontId="21" fillId="0" borderId="11" xfId="0" applyFont="1" applyBorder="1" applyAlignment="1">
      <alignment horizontal="left" vertical="center"/>
    </xf>
    <xf numFmtId="0" fontId="21" fillId="0" borderId="12" xfId="0" applyFont="1" applyBorder="1" applyAlignment="1">
      <alignment horizontal="left" vertical="center"/>
    </xf>
    <xf numFmtId="0" fontId="21" fillId="0" borderId="13" xfId="0" applyFont="1" applyBorder="1" applyAlignment="1">
      <alignment horizontal="lef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DBB6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70"/>
  <sheetViews>
    <sheetView zoomScale="110" zoomScaleNormal="110" workbookViewId="0">
      <pane xSplit="4" ySplit="4" topLeftCell="E11" activePane="bottomRight" state="frozen"/>
      <selection pane="topRight" activeCell="D1" sqref="D1"/>
      <selection pane="bottomLeft" activeCell="A7" sqref="A7"/>
      <selection pane="bottomRight" activeCell="L11" sqref="L11:L49"/>
    </sheetView>
  </sheetViews>
  <sheetFormatPr defaultColWidth="8.85546875" defaultRowHeight="15" x14ac:dyDescent="0.25"/>
  <cols>
    <col min="1" max="1" width="2.42578125" style="14" customWidth="1"/>
    <col min="2" max="2" width="25" style="14" customWidth="1"/>
    <col min="3" max="3" width="32.140625" style="14" customWidth="1"/>
    <col min="4" max="4" width="20.42578125" style="13" customWidth="1"/>
    <col min="5" max="5" width="1.7109375" style="13" customWidth="1"/>
    <col min="6" max="6" width="19.5703125" style="13" customWidth="1"/>
    <col min="7" max="7" width="17.28515625" style="13" customWidth="1"/>
    <col min="8" max="8" width="12.7109375" style="13" customWidth="1"/>
    <col min="9" max="9" width="15.5703125" style="14" customWidth="1"/>
    <col min="10" max="10" width="44.5703125" style="14" customWidth="1"/>
    <col min="11" max="11" width="1.28515625" style="14" customWidth="1"/>
    <col min="12" max="14" width="30" style="12" customWidth="1"/>
    <col min="15" max="15" width="1.42578125" style="12" customWidth="1"/>
    <col min="16" max="19" width="15.140625" style="13" customWidth="1"/>
    <col min="20" max="20" width="17.28515625" style="13" customWidth="1"/>
    <col min="21" max="21" width="26.42578125" style="13" customWidth="1"/>
    <col min="22" max="24" width="13.7109375" style="13" customWidth="1"/>
    <col min="25" max="25" width="16.28515625" style="13" customWidth="1"/>
    <col min="26" max="26" width="2" style="13" customWidth="1"/>
    <col min="27" max="27" width="18.7109375" style="13" customWidth="1"/>
    <col min="28" max="32" width="17.28515625" style="13" customWidth="1"/>
    <col min="33" max="33" width="1.85546875" style="13" customWidth="1"/>
    <col min="34" max="34" width="55.140625" style="4" customWidth="1"/>
    <col min="35" max="35" width="37.7109375" style="14" customWidth="1"/>
    <col min="36" max="16379" width="8.85546875" style="14"/>
    <col min="16380" max="16381" width="8.85546875" style="14" bestFit="1" customWidth="1"/>
    <col min="16382" max="16384" width="8.85546875" style="14"/>
  </cols>
  <sheetData>
    <row r="1" spans="1:34" ht="45" customHeight="1" x14ac:dyDescent="0.25">
      <c r="A1" s="11"/>
      <c r="B1" s="40" t="s">
        <v>116</v>
      </c>
      <c r="C1" s="41"/>
      <c r="D1" s="41"/>
      <c r="E1" s="41"/>
      <c r="F1" s="41"/>
      <c r="G1" s="41"/>
      <c r="H1" s="41"/>
      <c r="I1" s="41"/>
      <c r="J1" s="41"/>
      <c r="K1" s="41"/>
      <c r="L1" s="42"/>
    </row>
    <row r="2" spans="1:34" s="3" customFormat="1" x14ac:dyDescent="0.25">
      <c r="B2" s="10" t="s">
        <v>0</v>
      </c>
      <c r="F2" s="13"/>
      <c r="G2" s="13"/>
      <c r="H2" s="13"/>
      <c r="I2" s="14"/>
      <c r="J2" s="14"/>
      <c r="K2" s="14"/>
      <c r="L2" s="12"/>
      <c r="M2" s="12"/>
      <c r="N2" s="12"/>
      <c r="O2" s="12"/>
      <c r="P2" s="13"/>
      <c r="Q2" s="13"/>
      <c r="R2" s="13"/>
      <c r="S2" s="13"/>
      <c r="T2" s="13"/>
      <c r="U2" s="13"/>
      <c r="V2" s="13"/>
      <c r="W2" s="13"/>
      <c r="X2" s="13"/>
      <c r="Y2" s="13"/>
      <c r="Z2" s="13"/>
      <c r="AA2" s="13"/>
      <c r="AB2" s="13"/>
      <c r="AC2" s="13"/>
      <c r="AD2" s="13"/>
      <c r="AE2" s="13"/>
      <c r="AF2" s="13"/>
      <c r="AG2" s="13"/>
      <c r="AH2" s="4"/>
    </row>
    <row r="3" spans="1:34" s="3" customFormat="1" x14ac:dyDescent="0.25">
      <c r="B3" s="10"/>
      <c r="F3" s="13"/>
      <c r="G3" s="13"/>
      <c r="H3" s="13"/>
      <c r="I3" s="14"/>
      <c r="J3" s="14"/>
      <c r="K3" s="14"/>
      <c r="L3" s="12"/>
      <c r="M3" s="12"/>
      <c r="N3" s="12"/>
      <c r="O3" s="12"/>
      <c r="P3" s="13"/>
      <c r="Q3" s="13"/>
      <c r="R3" s="13"/>
      <c r="S3" s="13"/>
      <c r="T3" s="13"/>
      <c r="U3" s="13"/>
      <c r="V3" s="13"/>
      <c r="W3" s="13"/>
      <c r="X3" s="13"/>
      <c r="Y3" s="13"/>
      <c r="Z3" s="13"/>
      <c r="AA3" s="13"/>
      <c r="AB3" s="13"/>
      <c r="AC3" s="13"/>
      <c r="AD3" s="13"/>
      <c r="AE3" s="13"/>
      <c r="AF3" s="13"/>
      <c r="AG3" s="13"/>
      <c r="AH3" s="4"/>
    </row>
    <row r="4" spans="1:34" s="30" customFormat="1" ht="47.25" x14ac:dyDescent="0.25">
      <c r="B4" s="31" t="s">
        <v>1</v>
      </c>
      <c r="C4" s="31" t="s">
        <v>2</v>
      </c>
      <c r="D4" s="31" t="s">
        <v>3</v>
      </c>
      <c r="E4" s="32"/>
      <c r="F4" s="31" t="s">
        <v>4</v>
      </c>
      <c r="G4" s="31" t="s">
        <v>5</v>
      </c>
      <c r="H4" s="31" t="s">
        <v>6</v>
      </c>
      <c r="I4" s="31" t="s">
        <v>7</v>
      </c>
      <c r="J4" s="31" t="s">
        <v>8</v>
      </c>
      <c r="K4" s="32"/>
      <c r="L4" s="33" t="s">
        <v>9</v>
      </c>
      <c r="M4" s="33" t="s">
        <v>10</v>
      </c>
      <c r="N4" s="33" t="s">
        <v>11</v>
      </c>
      <c r="O4" s="34"/>
      <c r="P4" s="31" t="s">
        <v>12</v>
      </c>
      <c r="Q4" s="31" t="s">
        <v>13</v>
      </c>
      <c r="R4" s="31" t="s">
        <v>14</v>
      </c>
      <c r="S4" s="31" t="s">
        <v>15</v>
      </c>
      <c r="T4" s="31" t="s">
        <v>16</v>
      </c>
      <c r="U4" s="35" t="s">
        <v>113</v>
      </c>
      <c r="V4" s="31" t="s">
        <v>17</v>
      </c>
      <c r="W4" s="31" t="s">
        <v>18</v>
      </c>
      <c r="X4" s="31" t="s">
        <v>19</v>
      </c>
      <c r="Y4" s="31" t="s">
        <v>20</v>
      </c>
      <c r="Z4" s="32"/>
      <c r="AA4" s="31" t="s">
        <v>21</v>
      </c>
      <c r="AB4" s="31" t="s">
        <v>22</v>
      </c>
      <c r="AC4" s="31" t="s">
        <v>23</v>
      </c>
      <c r="AD4" s="31" t="s">
        <v>24</v>
      </c>
      <c r="AE4" s="31" t="s">
        <v>114</v>
      </c>
      <c r="AF4" s="31" t="s">
        <v>25</v>
      </c>
      <c r="AG4" s="32"/>
      <c r="AH4" s="31" t="s">
        <v>26</v>
      </c>
    </row>
    <row r="5" spans="1:34" s="4" customFormat="1" ht="40.5" hidden="1" customHeight="1" x14ac:dyDescent="0.25">
      <c r="B5" s="4" t="s">
        <v>27</v>
      </c>
      <c r="C5" s="4" t="s">
        <v>28</v>
      </c>
      <c r="D5" s="4" t="s">
        <v>29</v>
      </c>
      <c r="F5" s="4">
        <v>11</v>
      </c>
      <c r="G5" s="4">
        <v>150</v>
      </c>
      <c r="H5" s="4">
        <v>146</v>
      </c>
      <c r="I5" s="26">
        <f>H5/G5</f>
        <v>0.97333333333333338</v>
      </c>
      <c r="J5" s="15"/>
      <c r="L5" s="15" t="s">
        <v>30</v>
      </c>
      <c r="M5" s="15" t="s">
        <v>30</v>
      </c>
      <c r="N5" s="15" t="s">
        <v>30</v>
      </c>
      <c r="O5" s="15"/>
      <c r="P5" s="4">
        <v>2</v>
      </c>
      <c r="Q5" s="4">
        <v>3</v>
      </c>
      <c r="R5" s="4">
        <v>0</v>
      </c>
      <c r="S5" s="4">
        <v>0</v>
      </c>
      <c r="T5" s="4">
        <v>0</v>
      </c>
      <c r="U5" s="4">
        <f>SUM(V5:X5)</f>
        <v>0</v>
      </c>
      <c r="V5" s="4">
        <v>0</v>
      </c>
      <c r="W5" s="4">
        <v>0</v>
      </c>
      <c r="X5" s="4">
        <v>0</v>
      </c>
      <c r="Y5" s="4" t="s">
        <v>31</v>
      </c>
      <c r="AA5" s="4">
        <f t="shared" ref="AA5:AA12" si="0">SUM(AB5:AF5)</f>
        <v>1</v>
      </c>
      <c r="AB5" s="4">
        <v>1</v>
      </c>
      <c r="AC5" s="4">
        <v>0</v>
      </c>
      <c r="AD5" s="4">
        <v>0</v>
      </c>
      <c r="AE5" s="4">
        <v>0</v>
      </c>
      <c r="AF5" s="4">
        <v>0</v>
      </c>
    </row>
    <row r="6" spans="1:34" s="4" customFormat="1" ht="40.5" hidden="1" customHeight="1" x14ac:dyDescent="0.25">
      <c r="B6" s="4" t="s">
        <v>27</v>
      </c>
      <c r="C6" s="4" t="s">
        <v>28</v>
      </c>
      <c r="D6" s="4" t="s">
        <v>32</v>
      </c>
      <c r="F6" s="4">
        <v>14</v>
      </c>
      <c r="G6" s="4">
        <v>155</v>
      </c>
      <c r="H6" s="4">
        <v>104</v>
      </c>
      <c r="I6" s="26">
        <f t="shared" ref="I6:I43" si="1">H6/G6</f>
        <v>0.67096774193548392</v>
      </c>
      <c r="J6" s="15"/>
      <c r="L6" s="15" t="s">
        <v>30</v>
      </c>
      <c r="M6" s="15" t="s">
        <v>30</v>
      </c>
      <c r="N6" s="15" t="s">
        <v>30</v>
      </c>
      <c r="O6" s="15"/>
      <c r="P6" s="4">
        <v>6</v>
      </c>
      <c r="Q6" s="4">
        <v>4</v>
      </c>
      <c r="R6" s="4">
        <v>0</v>
      </c>
      <c r="S6" s="4">
        <v>0</v>
      </c>
      <c r="T6" s="4">
        <v>0</v>
      </c>
      <c r="U6" s="4">
        <f t="shared" ref="U6:U11" si="2">SUM(V6:X6)</f>
        <v>0</v>
      </c>
      <c r="V6" s="4">
        <v>0</v>
      </c>
      <c r="W6" s="4">
        <v>0</v>
      </c>
      <c r="X6" s="4">
        <v>0</v>
      </c>
      <c r="Y6" s="4" t="s">
        <v>31</v>
      </c>
      <c r="AA6" s="4">
        <f t="shared" si="0"/>
        <v>3</v>
      </c>
      <c r="AB6" s="4">
        <v>3</v>
      </c>
      <c r="AC6" s="4">
        <v>0</v>
      </c>
      <c r="AD6" s="4">
        <v>0</v>
      </c>
      <c r="AE6" s="4">
        <v>0</v>
      </c>
      <c r="AF6" s="4">
        <v>0</v>
      </c>
    </row>
    <row r="7" spans="1:34" s="4" customFormat="1" ht="40.5" hidden="1" customHeight="1" x14ac:dyDescent="0.25">
      <c r="B7" s="4" t="s">
        <v>27</v>
      </c>
      <c r="C7" s="4" t="s">
        <v>28</v>
      </c>
      <c r="D7" s="4" t="s">
        <v>33</v>
      </c>
      <c r="F7" s="4">
        <v>9</v>
      </c>
      <c r="G7" s="4">
        <v>150</v>
      </c>
      <c r="H7" s="4">
        <v>115</v>
      </c>
      <c r="I7" s="26">
        <f>H7/G7</f>
        <v>0.76666666666666672</v>
      </c>
      <c r="J7" s="15"/>
      <c r="L7" s="15" t="s">
        <v>30</v>
      </c>
      <c r="M7" s="15" t="s">
        <v>30</v>
      </c>
      <c r="N7" s="15" t="s">
        <v>30</v>
      </c>
      <c r="O7" s="15"/>
      <c r="P7" s="4">
        <v>5</v>
      </c>
      <c r="Q7" s="4">
        <v>6</v>
      </c>
      <c r="R7" s="4">
        <v>0</v>
      </c>
      <c r="S7" s="4">
        <v>0</v>
      </c>
      <c r="T7" s="4">
        <v>0</v>
      </c>
      <c r="U7" s="4">
        <f t="shared" si="2"/>
        <v>0</v>
      </c>
      <c r="V7" s="4">
        <v>0</v>
      </c>
      <c r="W7" s="4">
        <v>0</v>
      </c>
      <c r="X7" s="4">
        <v>0</v>
      </c>
      <c r="Y7" s="4" t="s">
        <v>31</v>
      </c>
      <c r="AA7" s="4">
        <f t="shared" si="0"/>
        <v>3</v>
      </c>
      <c r="AB7" s="4">
        <v>2</v>
      </c>
      <c r="AC7" s="4">
        <v>1</v>
      </c>
      <c r="AD7" s="4">
        <v>0</v>
      </c>
      <c r="AE7" s="4">
        <v>0</v>
      </c>
      <c r="AF7" s="4">
        <v>0</v>
      </c>
    </row>
    <row r="8" spans="1:34" s="4" customFormat="1" ht="40.5" hidden="1" customHeight="1" x14ac:dyDescent="0.25">
      <c r="B8" s="4" t="s">
        <v>27</v>
      </c>
      <c r="C8" s="4" t="s">
        <v>34</v>
      </c>
      <c r="D8" s="4" t="s">
        <v>29</v>
      </c>
      <c r="F8" s="4">
        <v>17</v>
      </c>
      <c r="G8" s="4">
        <v>180</v>
      </c>
      <c r="H8" s="4">
        <v>122</v>
      </c>
      <c r="I8" s="26">
        <f t="shared" si="1"/>
        <v>0.67777777777777781</v>
      </c>
      <c r="J8" s="15"/>
      <c r="L8" s="15" t="s">
        <v>30</v>
      </c>
      <c r="M8" s="15" t="s">
        <v>30</v>
      </c>
      <c r="N8" s="15" t="s">
        <v>30</v>
      </c>
      <c r="O8" s="15"/>
      <c r="P8" s="4">
        <v>6</v>
      </c>
      <c r="Q8" s="4">
        <v>8</v>
      </c>
      <c r="R8" s="4">
        <v>0</v>
      </c>
      <c r="S8" s="4">
        <v>0</v>
      </c>
      <c r="T8" s="4">
        <v>0</v>
      </c>
      <c r="U8" s="4">
        <f t="shared" si="2"/>
        <v>0</v>
      </c>
      <c r="V8" s="4">
        <v>0</v>
      </c>
      <c r="W8" s="4">
        <v>0</v>
      </c>
      <c r="X8" s="4">
        <v>0</v>
      </c>
      <c r="Y8" s="4" t="s">
        <v>31</v>
      </c>
      <c r="AA8" s="4">
        <f t="shared" si="0"/>
        <v>1</v>
      </c>
      <c r="AB8" s="4">
        <v>1</v>
      </c>
      <c r="AC8" s="4">
        <v>0</v>
      </c>
      <c r="AD8" s="4">
        <v>0</v>
      </c>
      <c r="AE8" s="4">
        <v>0</v>
      </c>
      <c r="AF8" s="4">
        <v>0</v>
      </c>
    </row>
    <row r="9" spans="1:34" s="4" customFormat="1" ht="40.5" hidden="1" customHeight="1" x14ac:dyDescent="0.25">
      <c r="B9" s="4" t="s">
        <v>27</v>
      </c>
      <c r="C9" s="4" t="s">
        <v>34</v>
      </c>
      <c r="D9" s="4" t="s">
        <v>32</v>
      </c>
      <c r="F9" s="4">
        <v>14</v>
      </c>
      <c r="G9" s="4">
        <v>186</v>
      </c>
      <c r="H9" s="4">
        <v>133</v>
      </c>
      <c r="I9" s="26">
        <f t="shared" si="1"/>
        <v>0.71505376344086025</v>
      </c>
      <c r="J9" s="15"/>
      <c r="L9" s="15" t="s">
        <v>30</v>
      </c>
      <c r="M9" s="15" t="s">
        <v>30</v>
      </c>
      <c r="N9" s="15" t="s">
        <v>30</v>
      </c>
      <c r="O9" s="15"/>
      <c r="P9" s="4">
        <v>7</v>
      </c>
      <c r="Q9" s="4">
        <v>6</v>
      </c>
      <c r="R9" s="4">
        <v>0</v>
      </c>
      <c r="S9" s="4">
        <v>1</v>
      </c>
      <c r="T9" s="4">
        <v>0</v>
      </c>
      <c r="U9" s="4">
        <f t="shared" si="2"/>
        <v>0</v>
      </c>
      <c r="V9" s="4">
        <v>0</v>
      </c>
      <c r="W9" s="4">
        <v>0</v>
      </c>
      <c r="X9" s="4">
        <v>0</v>
      </c>
      <c r="Y9" s="4" t="s">
        <v>31</v>
      </c>
      <c r="AA9" s="4">
        <f t="shared" si="0"/>
        <v>2</v>
      </c>
      <c r="AB9" s="4">
        <v>2</v>
      </c>
      <c r="AC9" s="4">
        <v>0</v>
      </c>
      <c r="AD9" s="4">
        <v>0</v>
      </c>
      <c r="AE9" s="4">
        <v>0</v>
      </c>
      <c r="AF9" s="4">
        <v>0</v>
      </c>
    </row>
    <row r="10" spans="1:34" s="4" customFormat="1" ht="40.5" hidden="1" customHeight="1" x14ac:dyDescent="0.25">
      <c r="B10" s="4" t="s">
        <v>27</v>
      </c>
      <c r="C10" s="4" t="s">
        <v>34</v>
      </c>
      <c r="D10" s="4" t="s">
        <v>33</v>
      </c>
      <c r="F10" s="4">
        <v>14</v>
      </c>
      <c r="G10" s="4">
        <v>180</v>
      </c>
      <c r="H10" s="4">
        <v>154</v>
      </c>
      <c r="I10" s="26">
        <f>H10/G10</f>
        <v>0.85555555555555551</v>
      </c>
      <c r="J10" s="15"/>
      <c r="L10" s="15" t="s">
        <v>30</v>
      </c>
      <c r="M10" s="15" t="s">
        <v>30</v>
      </c>
      <c r="N10" s="15" t="s">
        <v>30</v>
      </c>
      <c r="O10" s="15"/>
      <c r="P10" s="4">
        <v>5</v>
      </c>
      <c r="Q10" s="4">
        <v>8</v>
      </c>
      <c r="R10" s="4">
        <v>0</v>
      </c>
      <c r="S10" s="4">
        <v>1</v>
      </c>
      <c r="T10" s="4">
        <v>0</v>
      </c>
      <c r="U10" s="4">
        <f t="shared" si="2"/>
        <v>0</v>
      </c>
      <c r="V10" s="4">
        <v>0</v>
      </c>
      <c r="W10" s="4">
        <v>0</v>
      </c>
      <c r="X10" s="4">
        <v>0</v>
      </c>
      <c r="Y10" s="4" t="s">
        <v>31</v>
      </c>
      <c r="AA10" s="4">
        <f t="shared" si="0"/>
        <v>1</v>
      </c>
      <c r="AB10" s="4">
        <v>1</v>
      </c>
      <c r="AC10" s="4">
        <v>0</v>
      </c>
      <c r="AD10" s="4">
        <v>0</v>
      </c>
      <c r="AE10" s="4">
        <v>0</v>
      </c>
      <c r="AF10" s="4">
        <v>0</v>
      </c>
    </row>
    <row r="11" spans="1:34" s="4" customFormat="1" ht="30" x14ac:dyDescent="0.25">
      <c r="B11" s="4" t="s">
        <v>35</v>
      </c>
      <c r="C11" s="4" t="s">
        <v>36</v>
      </c>
      <c r="D11" s="4" t="s">
        <v>29</v>
      </c>
      <c r="F11" s="4">
        <v>9</v>
      </c>
      <c r="G11" s="4">
        <v>279</v>
      </c>
      <c r="H11" s="4">
        <v>239</v>
      </c>
      <c r="I11" s="26">
        <f t="shared" si="1"/>
        <v>0.85663082437275984</v>
      </c>
      <c r="J11" s="29" t="s">
        <v>37</v>
      </c>
      <c r="L11" s="15">
        <v>9</v>
      </c>
      <c r="M11" s="15">
        <v>1</v>
      </c>
      <c r="N11" s="15">
        <v>0</v>
      </c>
      <c r="O11" s="15"/>
      <c r="P11" s="4">
        <v>9</v>
      </c>
      <c r="Q11" s="4">
        <v>0</v>
      </c>
      <c r="R11" s="4">
        <v>0</v>
      </c>
      <c r="S11" s="4">
        <v>0</v>
      </c>
      <c r="T11" s="4">
        <v>0</v>
      </c>
      <c r="U11" s="4">
        <f t="shared" si="2"/>
        <v>0</v>
      </c>
      <c r="V11" s="4">
        <v>0</v>
      </c>
      <c r="W11" s="4">
        <v>0</v>
      </c>
      <c r="X11" s="4">
        <v>0</v>
      </c>
      <c r="Y11" s="4" t="s">
        <v>31</v>
      </c>
      <c r="AA11" s="4">
        <f t="shared" si="0"/>
        <v>1</v>
      </c>
      <c r="AB11" s="4">
        <v>0</v>
      </c>
      <c r="AC11" s="4">
        <v>0</v>
      </c>
      <c r="AD11" s="4">
        <v>0</v>
      </c>
      <c r="AE11" s="4">
        <v>0</v>
      </c>
      <c r="AF11" s="4">
        <v>1</v>
      </c>
    </row>
    <row r="12" spans="1:34" s="4" customFormat="1" ht="30" x14ac:dyDescent="0.25">
      <c r="B12" s="4" t="s">
        <v>35</v>
      </c>
      <c r="C12" s="4" t="s">
        <v>36</v>
      </c>
      <c r="D12" s="4" t="s">
        <v>32</v>
      </c>
      <c r="F12" s="4">
        <v>9</v>
      </c>
      <c r="G12" s="4">
        <v>279</v>
      </c>
      <c r="H12" s="4">
        <v>239</v>
      </c>
      <c r="I12" s="26">
        <f>H12/G12</f>
        <v>0.85663082437275984</v>
      </c>
      <c r="J12" s="15"/>
      <c r="L12" s="15">
        <v>9</v>
      </c>
      <c r="M12" s="15">
        <v>1</v>
      </c>
      <c r="N12" s="15">
        <v>0</v>
      </c>
      <c r="O12" s="15"/>
      <c r="P12" s="4">
        <v>5</v>
      </c>
      <c r="Q12" s="4">
        <v>0</v>
      </c>
      <c r="R12" s="4">
        <v>0</v>
      </c>
      <c r="S12" s="4">
        <v>0</v>
      </c>
      <c r="T12" s="4">
        <v>0</v>
      </c>
      <c r="U12" s="4">
        <f t="shared" ref="U12:U17" si="3">SUM(V12:X12)</f>
        <v>0</v>
      </c>
      <c r="V12" s="4">
        <v>0</v>
      </c>
      <c r="W12" s="4">
        <v>0</v>
      </c>
      <c r="X12" s="4">
        <v>0</v>
      </c>
      <c r="Y12" s="4" t="s">
        <v>31</v>
      </c>
      <c r="AA12" s="4">
        <f t="shared" si="0"/>
        <v>1</v>
      </c>
      <c r="AB12" s="4">
        <v>0</v>
      </c>
      <c r="AC12" s="4">
        <v>0</v>
      </c>
      <c r="AD12" s="4">
        <v>0</v>
      </c>
      <c r="AE12" s="4">
        <v>0</v>
      </c>
      <c r="AF12" s="4">
        <v>1</v>
      </c>
    </row>
    <row r="13" spans="1:34" s="4" customFormat="1" ht="60" x14ac:dyDescent="0.25">
      <c r="B13" s="4" t="s">
        <v>35</v>
      </c>
      <c r="C13" s="4" t="s">
        <v>36</v>
      </c>
      <c r="D13" s="4" t="s">
        <v>33</v>
      </c>
      <c r="F13" s="4">
        <v>12</v>
      </c>
      <c r="G13" s="4">
        <v>270</v>
      </c>
      <c r="H13" s="4">
        <v>193</v>
      </c>
      <c r="I13" s="26">
        <f t="shared" si="1"/>
        <v>0.71481481481481479</v>
      </c>
      <c r="J13" s="15"/>
      <c r="L13" s="15">
        <v>9</v>
      </c>
      <c r="M13" s="15">
        <v>1</v>
      </c>
      <c r="N13" s="15">
        <v>9</v>
      </c>
      <c r="O13" s="15"/>
      <c r="P13" s="4">
        <v>12</v>
      </c>
      <c r="Q13" s="4">
        <v>0</v>
      </c>
      <c r="R13" s="4">
        <v>0</v>
      </c>
      <c r="S13" s="4">
        <v>0</v>
      </c>
      <c r="T13" s="4">
        <v>0</v>
      </c>
      <c r="U13" s="4">
        <f t="shared" si="3"/>
        <v>0</v>
      </c>
      <c r="V13" s="4">
        <v>0</v>
      </c>
      <c r="W13" s="4">
        <v>0</v>
      </c>
      <c r="X13" s="4">
        <v>0</v>
      </c>
      <c r="Y13" s="4" t="s">
        <v>31</v>
      </c>
      <c r="AA13" s="4" t="s">
        <v>30</v>
      </c>
      <c r="AH13" s="4" t="s">
        <v>38</v>
      </c>
    </row>
    <row r="14" spans="1:34" s="4" customFormat="1" ht="60" hidden="1" x14ac:dyDescent="0.25">
      <c r="B14" s="4" t="s">
        <v>39</v>
      </c>
      <c r="C14" s="4" t="s">
        <v>40</v>
      </c>
      <c r="D14" s="4" t="s">
        <v>29</v>
      </c>
      <c r="F14" s="4">
        <v>13</v>
      </c>
      <c r="G14" s="4">
        <v>186</v>
      </c>
      <c r="H14" s="4">
        <v>130</v>
      </c>
      <c r="I14" s="26">
        <f t="shared" si="1"/>
        <v>0.69892473118279574</v>
      </c>
      <c r="J14" s="4" t="s">
        <v>41</v>
      </c>
      <c r="L14" s="17">
        <v>1</v>
      </c>
      <c r="M14" s="17">
        <v>5</v>
      </c>
      <c r="N14" s="17">
        <v>5</v>
      </c>
      <c r="O14" s="17"/>
      <c r="P14" s="4">
        <v>0</v>
      </c>
      <c r="Q14" s="4">
        <v>13</v>
      </c>
      <c r="R14" s="4">
        <v>0</v>
      </c>
      <c r="S14" s="4">
        <v>0</v>
      </c>
      <c r="T14" s="4">
        <v>0</v>
      </c>
      <c r="U14" s="4">
        <f t="shared" si="3"/>
        <v>0</v>
      </c>
      <c r="V14" s="4">
        <v>0</v>
      </c>
      <c r="W14" s="4">
        <v>0</v>
      </c>
      <c r="X14" s="4">
        <v>0</v>
      </c>
      <c r="Y14" s="4" t="s">
        <v>31</v>
      </c>
      <c r="AA14" s="4">
        <f t="shared" ref="AA14:AA19" si="4">SUM(AB14:AF14)</f>
        <v>12</v>
      </c>
      <c r="AB14" s="4">
        <v>12</v>
      </c>
      <c r="AC14" s="4">
        <v>0</v>
      </c>
      <c r="AD14" s="4">
        <v>0</v>
      </c>
      <c r="AE14" s="4">
        <v>0</v>
      </c>
      <c r="AF14" s="4">
        <v>0</v>
      </c>
    </row>
    <row r="15" spans="1:34" s="4" customFormat="1" ht="75" hidden="1" x14ac:dyDescent="0.25">
      <c r="B15" s="4" t="s">
        <v>39</v>
      </c>
      <c r="C15" s="4" t="s">
        <v>40</v>
      </c>
      <c r="D15" s="4" t="s">
        <v>32</v>
      </c>
      <c r="F15" s="4">
        <v>15</v>
      </c>
      <c r="G15" s="4">
        <v>300</v>
      </c>
      <c r="H15" s="4">
        <v>296</v>
      </c>
      <c r="I15" s="26">
        <f t="shared" si="1"/>
        <v>0.98666666666666669</v>
      </c>
      <c r="J15" s="4" t="s">
        <v>42</v>
      </c>
      <c r="L15" s="15" t="s">
        <v>30</v>
      </c>
      <c r="M15" s="15" t="s">
        <v>30</v>
      </c>
      <c r="N15" s="15" t="s">
        <v>30</v>
      </c>
      <c r="O15" s="15"/>
      <c r="P15" s="4">
        <v>0</v>
      </c>
      <c r="Q15" s="4">
        <v>0</v>
      </c>
      <c r="R15" s="4">
        <v>0</v>
      </c>
      <c r="S15" s="4">
        <v>0</v>
      </c>
      <c r="T15" s="4">
        <v>7</v>
      </c>
      <c r="U15" s="4">
        <f t="shared" si="3"/>
        <v>1</v>
      </c>
      <c r="V15" s="4">
        <v>0</v>
      </c>
      <c r="W15" s="4">
        <v>1</v>
      </c>
      <c r="X15" s="4">
        <v>0</v>
      </c>
      <c r="Y15" s="4" t="s">
        <v>31</v>
      </c>
      <c r="AA15" s="4">
        <f t="shared" si="4"/>
        <v>1</v>
      </c>
      <c r="AB15" s="4">
        <v>0</v>
      </c>
      <c r="AC15" s="4">
        <v>1</v>
      </c>
      <c r="AD15" s="4">
        <v>0</v>
      </c>
      <c r="AE15" s="4">
        <v>0</v>
      </c>
      <c r="AF15" s="4">
        <v>0</v>
      </c>
    </row>
    <row r="16" spans="1:34" s="4" customFormat="1" ht="52.5" hidden="1" customHeight="1" x14ac:dyDescent="0.25">
      <c r="B16" s="4" t="s">
        <v>39</v>
      </c>
      <c r="C16" s="4" t="s">
        <v>40</v>
      </c>
      <c r="D16" s="4" t="s">
        <v>33</v>
      </c>
      <c r="F16" s="9">
        <v>15</v>
      </c>
      <c r="G16" s="9">
        <v>300</v>
      </c>
      <c r="H16" s="9">
        <v>296</v>
      </c>
      <c r="I16" s="26">
        <f t="shared" si="1"/>
        <v>0.98666666666666669</v>
      </c>
      <c r="J16" s="9" t="s">
        <v>43</v>
      </c>
      <c r="K16" s="9"/>
      <c r="L16" s="17">
        <v>16</v>
      </c>
      <c r="M16" s="17">
        <v>16</v>
      </c>
      <c r="N16" s="17">
        <v>21</v>
      </c>
      <c r="O16" s="17"/>
      <c r="P16" s="4">
        <v>0</v>
      </c>
      <c r="Q16" s="9">
        <v>8</v>
      </c>
      <c r="R16" s="4">
        <v>0</v>
      </c>
      <c r="S16" s="4">
        <v>0</v>
      </c>
      <c r="T16" s="9">
        <v>7</v>
      </c>
      <c r="U16" s="4">
        <f t="shared" si="3"/>
        <v>1</v>
      </c>
      <c r="V16" s="4">
        <v>0</v>
      </c>
      <c r="W16" s="9">
        <v>1</v>
      </c>
      <c r="X16" s="4">
        <v>0</v>
      </c>
      <c r="Y16" s="4" t="s">
        <v>31</v>
      </c>
      <c r="Z16" s="9"/>
      <c r="AA16" s="4">
        <f t="shared" si="4"/>
        <v>1</v>
      </c>
      <c r="AB16" s="4">
        <v>0</v>
      </c>
      <c r="AC16" s="9">
        <v>1</v>
      </c>
      <c r="AD16" s="4">
        <v>0</v>
      </c>
      <c r="AE16" s="4">
        <v>0</v>
      </c>
      <c r="AF16" s="4">
        <v>0</v>
      </c>
    </row>
    <row r="17" spans="2:35" s="4" customFormat="1" ht="45" hidden="1" x14ac:dyDescent="0.25">
      <c r="B17" s="4" t="s">
        <v>39</v>
      </c>
      <c r="C17" s="4" t="s">
        <v>44</v>
      </c>
      <c r="D17" s="4" t="s">
        <v>29</v>
      </c>
      <c r="F17" s="4">
        <v>4</v>
      </c>
      <c r="G17" s="4">
        <v>120</v>
      </c>
      <c r="H17" s="4">
        <v>84</v>
      </c>
      <c r="I17" s="26">
        <f t="shared" si="1"/>
        <v>0.7</v>
      </c>
      <c r="J17" s="15"/>
      <c r="L17" s="15">
        <v>23</v>
      </c>
      <c r="M17" s="15">
        <v>0</v>
      </c>
      <c r="N17" s="15">
        <v>23</v>
      </c>
      <c r="O17" s="15"/>
      <c r="P17" s="4">
        <v>7</v>
      </c>
      <c r="Q17" s="4">
        <v>0</v>
      </c>
      <c r="R17" s="4">
        <v>0</v>
      </c>
      <c r="S17" s="4">
        <v>0</v>
      </c>
      <c r="T17" s="4">
        <v>0</v>
      </c>
      <c r="U17" s="4">
        <f t="shared" si="3"/>
        <v>0</v>
      </c>
      <c r="V17" s="4">
        <v>0</v>
      </c>
      <c r="W17" s="4">
        <v>0</v>
      </c>
      <c r="X17" s="4">
        <v>0</v>
      </c>
      <c r="Y17" s="4" t="s">
        <v>31</v>
      </c>
      <c r="AA17" s="4">
        <f t="shared" si="4"/>
        <v>3</v>
      </c>
      <c r="AB17" s="4">
        <v>2</v>
      </c>
      <c r="AC17" s="4">
        <v>1</v>
      </c>
      <c r="AD17" s="4">
        <v>0</v>
      </c>
      <c r="AE17" s="4">
        <v>0</v>
      </c>
      <c r="AF17" s="4">
        <v>0</v>
      </c>
      <c r="AH17" s="5" t="s">
        <v>45</v>
      </c>
    </row>
    <row r="18" spans="2:35" s="4" customFormat="1" ht="165" hidden="1" x14ac:dyDescent="0.25">
      <c r="B18" s="4" t="s">
        <v>39</v>
      </c>
      <c r="C18" s="4" t="s">
        <v>44</v>
      </c>
      <c r="D18" s="4" t="s">
        <v>32</v>
      </c>
      <c r="F18" s="4">
        <v>5</v>
      </c>
      <c r="G18" s="4">
        <v>124</v>
      </c>
      <c r="H18" s="4">
        <v>79</v>
      </c>
      <c r="I18" s="26">
        <f t="shared" si="1"/>
        <v>0.63709677419354838</v>
      </c>
      <c r="J18" s="4" t="s">
        <v>46</v>
      </c>
      <c r="L18" s="15">
        <v>8</v>
      </c>
      <c r="M18" s="15">
        <v>0</v>
      </c>
      <c r="N18" s="15">
        <v>8</v>
      </c>
      <c r="O18" s="15"/>
      <c r="P18" s="4">
        <v>4</v>
      </c>
      <c r="Q18" s="4">
        <v>0</v>
      </c>
      <c r="R18" s="4">
        <v>0</v>
      </c>
      <c r="S18" s="4">
        <v>0</v>
      </c>
      <c r="T18" s="4">
        <v>0</v>
      </c>
      <c r="U18" s="4">
        <f t="shared" ref="U18:U67" si="5">SUM(V18:X18)</f>
        <v>0</v>
      </c>
      <c r="V18" s="4">
        <v>0</v>
      </c>
      <c r="W18" s="4">
        <v>0</v>
      </c>
      <c r="X18" s="4">
        <v>0</v>
      </c>
      <c r="Y18" s="4" t="s">
        <v>31</v>
      </c>
      <c r="AA18" s="4">
        <f t="shared" si="4"/>
        <v>4</v>
      </c>
      <c r="AB18" s="4">
        <v>3</v>
      </c>
      <c r="AC18" s="4">
        <v>1</v>
      </c>
      <c r="AD18" s="4">
        <v>0</v>
      </c>
      <c r="AE18" s="4">
        <v>0</v>
      </c>
      <c r="AF18" s="4">
        <v>0</v>
      </c>
      <c r="AH18" s="5" t="s">
        <v>47</v>
      </c>
    </row>
    <row r="19" spans="2:35" s="4" customFormat="1" hidden="1" x14ac:dyDescent="0.25">
      <c r="B19" s="4" t="s">
        <v>39</v>
      </c>
      <c r="C19" s="4" t="s">
        <v>44</v>
      </c>
      <c r="D19" s="4" t="s">
        <v>33</v>
      </c>
      <c r="F19" s="4">
        <v>5</v>
      </c>
      <c r="G19" s="4">
        <v>120</v>
      </c>
      <c r="H19" s="4">
        <v>95</v>
      </c>
      <c r="I19" s="26">
        <f>H19/G19</f>
        <v>0.79166666666666663</v>
      </c>
      <c r="L19" s="15">
        <v>2</v>
      </c>
      <c r="M19" s="15">
        <v>0</v>
      </c>
      <c r="N19" s="15">
        <v>2</v>
      </c>
      <c r="P19" s="4">
        <v>5</v>
      </c>
      <c r="Q19" s="4">
        <v>0</v>
      </c>
      <c r="R19" s="4">
        <v>0</v>
      </c>
      <c r="S19" s="4">
        <v>0</v>
      </c>
      <c r="T19" s="4">
        <v>0</v>
      </c>
      <c r="U19" s="4">
        <f>SUM(V19:X19)</f>
        <v>0</v>
      </c>
      <c r="V19" s="4">
        <v>0</v>
      </c>
      <c r="W19" s="4">
        <v>0</v>
      </c>
      <c r="X19" s="4">
        <v>0</v>
      </c>
      <c r="Y19" s="4" t="s">
        <v>31</v>
      </c>
      <c r="AA19" s="4">
        <f t="shared" si="4"/>
        <v>2</v>
      </c>
      <c r="AB19" s="4">
        <v>2</v>
      </c>
      <c r="AC19" s="4">
        <v>0</v>
      </c>
      <c r="AD19" s="4">
        <v>0</v>
      </c>
      <c r="AE19" s="4">
        <v>0</v>
      </c>
      <c r="AF19" s="4">
        <v>0</v>
      </c>
    </row>
    <row r="20" spans="2:35" s="4" customFormat="1" ht="37.5" hidden="1" customHeight="1" x14ac:dyDescent="0.25">
      <c r="B20" s="4" t="s">
        <v>39</v>
      </c>
      <c r="C20" s="4" t="s">
        <v>48</v>
      </c>
      <c r="D20" s="4" t="s">
        <v>29</v>
      </c>
      <c r="F20" s="4">
        <v>7</v>
      </c>
      <c r="G20" s="4">
        <v>180</v>
      </c>
      <c r="H20" s="4">
        <v>158</v>
      </c>
      <c r="I20" s="26">
        <f t="shared" si="1"/>
        <v>0.87777777777777777</v>
      </c>
      <c r="J20" s="15"/>
      <c r="L20" s="15" t="s">
        <v>30</v>
      </c>
      <c r="M20" s="15" t="s">
        <v>30</v>
      </c>
      <c r="N20" s="15" t="s">
        <v>30</v>
      </c>
      <c r="P20" s="4">
        <v>0</v>
      </c>
      <c r="Q20" s="4">
        <v>2</v>
      </c>
      <c r="R20" s="4">
        <v>0</v>
      </c>
      <c r="S20" s="4">
        <v>0</v>
      </c>
      <c r="T20" s="4">
        <v>0</v>
      </c>
      <c r="U20" s="4">
        <f t="shared" si="5"/>
        <v>0</v>
      </c>
      <c r="V20" s="4">
        <v>0</v>
      </c>
      <c r="W20" s="4">
        <v>0</v>
      </c>
      <c r="X20" s="4">
        <v>0</v>
      </c>
      <c r="Y20" s="4" t="s">
        <v>31</v>
      </c>
      <c r="AA20" s="4" t="s">
        <v>30</v>
      </c>
    </row>
    <row r="21" spans="2:35" s="4" customFormat="1" ht="37.5" hidden="1" customHeight="1" x14ac:dyDescent="0.25">
      <c r="B21" s="4" t="s">
        <v>39</v>
      </c>
      <c r="C21" s="4" t="s">
        <v>48</v>
      </c>
      <c r="D21" s="4" t="s">
        <v>32</v>
      </c>
      <c r="F21" s="4">
        <v>8</v>
      </c>
      <c r="G21" s="4">
        <v>186</v>
      </c>
      <c r="H21" s="4">
        <v>98</v>
      </c>
      <c r="I21" s="26">
        <f t="shared" si="1"/>
        <v>0.5268817204301075</v>
      </c>
      <c r="J21" s="15"/>
      <c r="L21" s="15" t="s">
        <v>30</v>
      </c>
      <c r="M21" s="15" t="s">
        <v>30</v>
      </c>
      <c r="N21" s="15" t="s">
        <v>30</v>
      </c>
      <c r="P21" s="4">
        <v>1</v>
      </c>
      <c r="Q21" s="4">
        <v>3</v>
      </c>
      <c r="R21" s="4">
        <v>0</v>
      </c>
      <c r="S21" s="4">
        <v>0</v>
      </c>
      <c r="T21" s="4">
        <v>0</v>
      </c>
      <c r="U21" s="4">
        <f t="shared" si="5"/>
        <v>0</v>
      </c>
      <c r="V21" s="4">
        <v>0</v>
      </c>
      <c r="W21" s="4">
        <v>0</v>
      </c>
      <c r="X21" s="4">
        <v>0</v>
      </c>
      <c r="Y21" s="4" t="s">
        <v>31</v>
      </c>
      <c r="AA21" s="4" t="s">
        <v>30</v>
      </c>
    </row>
    <row r="22" spans="2:35" s="4" customFormat="1" ht="37.5" hidden="1" customHeight="1" x14ac:dyDescent="0.25">
      <c r="B22" s="4" t="s">
        <v>39</v>
      </c>
      <c r="C22" s="4" t="s">
        <v>48</v>
      </c>
      <c r="D22" s="4" t="s">
        <v>33</v>
      </c>
      <c r="F22" s="4">
        <v>4</v>
      </c>
      <c r="G22" s="4">
        <v>180</v>
      </c>
      <c r="H22" s="4">
        <v>133</v>
      </c>
      <c r="I22" s="26">
        <f t="shared" si="1"/>
        <v>0.73888888888888893</v>
      </c>
      <c r="J22" s="15"/>
      <c r="L22" s="15" t="s">
        <v>30</v>
      </c>
      <c r="M22" s="15" t="s">
        <v>30</v>
      </c>
      <c r="N22" s="15" t="s">
        <v>30</v>
      </c>
      <c r="P22" s="4">
        <v>1</v>
      </c>
      <c r="Q22" s="4">
        <v>5</v>
      </c>
      <c r="R22" s="4">
        <v>0</v>
      </c>
      <c r="S22" s="4">
        <v>0</v>
      </c>
      <c r="T22" s="4">
        <v>0</v>
      </c>
      <c r="U22" s="4">
        <f>SUM(V22:X22)</f>
        <v>0</v>
      </c>
      <c r="V22" s="4">
        <v>0</v>
      </c>
      <c r="W22" s="4">
        <v>0</v>
      </c>
      <c r="X22" s="4">
        <v>0</v>
      </c>
      <c r="Y22" s="4" t="s">
        <v>31</v>
      </c>
      <c r="AA22" s="4">
        <f>SUM(AB22:AF22)</f>
        <v>2</v>
      </c>
      <c r="AB22" s="4">
        <v>1</v>
      </c>
      <c r="AC22" s="4">
        <v>1</v>
      </c>
      <c r="AD22" s="4">
        <v>0</v>
      </c>
      <c r="AE22" s="4">
        <v>0</v>
      </c>
      <c r="AF22" s="4">
        <v>0</v>
      </c>
    </row>
    <row r="23" spans="2:35" s="4" customFormat="1" hidden="1" x14ac:dyDescent="0.25">
      <c r="B23" s="4" t="s">
        <v>39</v>
      </c>
      <c r="C23" s="4" t="s">
        <v>49</v>
      </c>
      <c r="D23" s="4" t="s">
        <v>29</v>
      </c>
      <c r="F23" s="4">
        <v>14</v>
      </c>
      <c r="G23" s="4">
        <v>660</v>
      </c>
      <c r="H23" s="4">
        <v>378</v>
      </c>
      <c r="I23" s="26">
        <f t="shared" ref="I23:I28" si="6">H23/G23</f>
        <v>0.57272727272727275</v>
      </c>
      <c r="J23" s="15"/>
      <c r="L23" s="15">
        <v>7</v>
      </c>
      <c r="M23" s="15">
        <v>0</v>
      </c>
      <c r="N23" s="15">
        <v>7</v>
      </c>
      <c r="O23" s="15"/>
      <c r="P23" s="4">
        <v>1</v>
      </c>
      <c r="Q23" s="4">
        <v>2</v>
      </c>
      <c r="R23" s="4">
        <v>0</v>
      </c>
      <c r="S23" s="4">
        <v>0</v>
      </c>
      <c r="T23" s="4">
        <v>0</v>
      </c>
      <c r="U23" s="4">
        <f t="shared" si="5"/>
        <v>0</v>
      </c>
      <c r="V23" s="4">
        <v>0</v>
      </c>
      <c r="W23" s="4">
        <v>0</v>
      </c>
      <c r="X23" s="4">
        <v>0</v>
      </c>
      <c r="Y23" s="4" t="s">
        <v>31</v>
      </c>
      <c r="AH23" s="6"/>
      <c r="AI23" s="7"/>
    </row>
    <row r="24" spans="2:35" s="4" customFormat="1" ht="225" hidden="1" x14ac:dyDescent="0.25">
      <c r="B24" s="4" t="s">
        <v>39</v>
      </c>
      <c r="C24" s="4" t="s">
        <v>49</v>
      </c>
      <c r="D24" s="4" t="s">
        <v>32</v>
      </c>
      <c r="F24" s="4">
        <v>17</v>
      </c>
      <c r="G24" s="4">
        <v>682</v>
      </c>
      <c r="H24" s="4">
        <v>434</v>
      </c>
      <c r="I24" s="26">
        <f>H24/G24</f>
        <v>0.63636363636363635</v>
      </c>
      <c r="J24" s="15"/>
      <c r="L24" s="15">
        <v>7</v>
      </c>
      <c r="M24" s="15">
        <v>0</v>
      </c>
      <c r="N24" s="15">
        <v>7</v>
      </c>
      <c r="O24" s="15"/>
      <c r="P24" s="4">
        <v>1</v>
      </c>
      <c r="Q24" s="4">
        <v>5</v>
      </c>
      <c r="R24" s="4">
        <v>0</v>
      </c>
      <c r="S24" s="4">
        <v>0</v>
      </c>
      <c r="T24" s="4">
        <v>0</v>
      </c>
      <c r="U24" s="4">
        <f t="shared" si="5"/>
        <v>0</v>
      </c>
      <c r="V24" s="4">
        <v>0</v>
      </c>
      <c r="W24" s="4">
        <v>0</v>
      </c>
      <c r="X24" s="4">
        <v>0</v>
      </c>
      <c r="Y24" s="4" t="s">
        <v>31</v>
      </c>
      <c r="AA24" s="4">
        <f>SUM(AB24:AF24)</f>
        <v>1</v>
      </c>
      <c r="AB24" s="4">
        <v>1</v>
      </c>
      <c r="AC24" s="4">
        <v>0</v>
      </c>
      <c r="AD24" s="4">
        <v>0</v>
      </c>
      <c r="AE24" s="4">
        <v>0</v>
      </c>
      <c r="AF24" s="4">
        <v>0</v>
      </c>
      <c r="AG24" s="16"/>
      <c r="AH24" s="7" t="s">
        <v>50</v>
      </c>
      <c r="AI24" s="7"/>
    </row>
    <row r="25" spans="2:35" s="4" customFormat="1" hidden="1" x14ac:dyDescent="0.25">
      <c r="B25" s="4" t="s">
        <v>39</v>
      </c>
      <c r="C25" s="4" t="s">
        <v>49</v>
      </c>
      <c r="D25" s="4" t="s">
        <v>33</v>
      </c>
      <c r="F25" s="4">
        <v>16</v>
      </c>
      <c r="G25" s="4">
        <v>660</v>
      </c>
      <c r="H25" s="4">
        <v>426</v>
      </c>
      <c r="I25" s="26">
        <f t="shared" si="6"/>
        <v>0.6454545454545455</v>
      </c>
      <c r="J25" s="15"/>
      <c r="L25" s="15">
        <v>7</v>
      </c>
      <c r="M25" s="15">
        <v>0</v>
      </c>
      <c r="N25" s="15">
        <v>7</v>
      </c>
      <c r="O25" s="15"/>
      <c r="P25" s="4">
        <v>1</v>
      </c>
      <c r="Q25" s="4">
        <v>2</v>
      </c>
      <c r="R25" s="4">
        <v>0</v>
      </c>
      <c r="S25" s="4">
        <v>0</v>
      </c>
      <c r="T25" s="4">
        <v>0</v>
      </c>
      <c r="U25" s="4">
        <f t="shared" si="5"/>
        <v>0</v>
      </c>
      <c r="V25" s="4">
        <v>0</v>
      </c>
      <c r="W25" s="4">
        <v>0</v>
      </c>
      <c r="X25" s="4">
        <v>0</v>
      </c>
      <c r="Y25" s="4" t="s">
        <v>31</v>
      </c>
      <c r="AH25" s="8"/>
      <c r="AI25" s="7"/>
    </row>
    <row r="26" spans="2:35" s="4" customFormat="1" ht="30" x14ac:dyDescent="0.25">
      <c r="B26" s="4" t="s">
        <v>35</v>
      </c>
      <c r="C26" s="4" t="s">
        <v>51</v>
      </c>
      <c r="D26" s="4" t="s">
        <v>29</v>
      </c>
      <c r="F26" s="4">
        <v>10</v>
      </c>
      <c r="G26" s="4">
        <v>150</v>
      </c>
      <c r="H26" s="4">
        <f>69+72</f>
        <v>141</v>
      </c>
      <c r="I26" s="26">
        <f t="shared" si="6"/>
        <v>0.94</v>
      </c>
      <c r="J26" s="4" t="s">
        <v>52</v>
      </c>
      <c r="L26" s="15" t="s">
        <v>30</v>
      </c>
      <c r="M26" s="15" t="s">
        <v>30</v>
      </c>
      <c r="N26" s="15" t="s">
        <v>30</v>
      </c>
      <c r="P26" s="4">
        <v>3</v>
      </c>
      <c r="Q26" s="4">
        <v>7</v>
      </c>
      <c r="R26" s="4">
        <v>0</v>
      </c>
      <c r="S26" s="4">
        <v>0</v>
      </c>
      <c r="T26" s="4">
        <v>0</v>
      </c>
      <c r="U26" s="4">
        <v>0</v>
      </c>
      <c r="V26" s="4">
        <v>0</v>
      </c>
      <c r="W26" s="4">
        <v>0</v>
      </c>
      <c r="X26" s="4">
        <v>0</v>
      </c>
      <c r="Y26" s="4" t="s">
        <v>31</v>
      </c>
      <c r="AA26" s="4">
        <f t="shared" ref="AA26:AA31" si="7">SUM(AB26:AF26)</f>
        <v>8</v>
      </c>
      <c r="AB26" s="4">
        <v>8</v>
      </c>
      <c r="AC26" s="4">
        <v>0</v>
      </c>
      <c r="AD26" s="4">
        <v>0</v>
      </c>
      <c r="AE26" s="4">
        <v>0</v>
      </c>
      <c r="AF26" s="4">
        <v>0</v>
      </c>
    </row>
    <row r="27" spans="2:35" s="4" customFormat="1" ht="30" x14ac:dyDescent="0.25">
      <c r="B27" s="4" t="s">
        <v>35</v>
      </c>
      <c r="C27" s="4" t="s">
        <v>51</v>
      </c>
      <c r="D27" s="4" t="s">
        <v>32</v>
      </c>
      <c r="F27" s="4">
        <v>9</v>
      </c>
      <c r="G27" s="4">
        <v>155</v>
      </c>
      <c r="H27" s="4">
        <f>45+79</f>
        <v>124</v>
      </c>
      <c r="I27" s="26">
        <f t="shared" si="6"/>
        <v>0.8</v>
      </c>
      <c r="J27" s="4" t="s">
        <v>52</v>
      </c>
      <c r="L27" s="15" t="s">
        <v>30</v>
      </c>
      <c r="M27" s="15" t="s">
        <v>30</v>
      </c>
      <c r="N27" s="15" t="s">
        <v>30</v>
      </c>
      <c r="P27" s="4">
        <v>3</v>
      </c>
      <c r="Q27" s="4">
        <v>6</v>
      </c>
      <c r="R27" s="4">
        <v>0</v>
      </c>
      <c r="S27" s="4">
        <v>0</v>
      </c>
      <c r="T27" s="4">
        <v>0</v>
      </c>
      <c r="U27" s="4">
        <v>0</v>
      </c>
      <c r="V27" s="4">
        <v>0</v>
      </c>
      <c r="W27" s="4">
        <v>0</v>
      </c>
      <c r="X27" s="4">
        <v>0</v>
      </c>
      <c r="Y27" s="4" t="s">
        <v>31</v>
      </c>
      <c r="AA27" s="4">
        <f t="shared" si="7"/>
        <v>6</v>
      </c>
      <c r="AB27" s="4">
        <v>6</v>
      </c>
      <c r="AC27" s="4">
        <v>0</v>
      </c>
      <c r="AD27" s="4">
        <v>0</v>
      </c>
      <c r="AE27" s="4">
        <v>0</v>
      </c>
      <c r="AF27" s="4">
        <v>0</v>
      </c>
    </row>
    <row r="28" spans="2:35" s="4" customFormat="1" ht="30" x14ac:dyDescent="0.25">
      <c r="B28" s="4" t="s">
        <v>35</v>
      </c>
      <c r="C28" s="4" t="s">
        <v>51</v>
      </c>
      <c r="D28" s="4" t="s">
        <v>33</v>
      </c>
      <c r="F28" s="4">
        <v>8</v>
      </c>
      <c r="G28" s="4">
        <v>150</v>
      </c>
      <c r="H28" s="4">
        <f>39+57</f>
        <v>96</v>
      </c>
      <c r="I28" s="26">
        <f t="shared" si="6"/>
        <v>0.64</v>
      </c>
      <c r="J28" s="4" t="s">
        <v>52</v>
      </c>
      <c r="L28" s="15" t="s">
        <v>30</v>
      </c>
      <c r="M28" s="15" t="s">
        <v>30</v>
      </c>
      <c r="N28" s="15" t="s">
        <v>30</v>
      </c>
      <c r="P28" s="4">
        <v>1</v>
      </c>
      <c r="Q28" s="4">
        <v>7</v>
      </c>
      <c r="R28" s="4">
        <v>0</v>
      </c>
      <c r="S28" s="4">
        <v>0</v>
      </c>
      <c r="T28" s="4">
        <v>0</v>
      </c>
      <c r="U28" s="4">
        <v>0</v>
      </c>
      <c r="V28" s="4">
        <v>0</v>
      </c>
      <c r="W28" s="4">
        <v>0</v>
      </c>
      <c r="X28" s="4">
        <v>0</v>
      </c>
      <c r="Y28" s="4" t="s">
        <v>31</v>
      </c>
      <c r="AA28" s="4">
        <f t="shared" si="7"/>
        <v>7</v>
      </c>
      <c r="AB28" s="4">
        <v>7</v>
      </c>
      <c r="AC28" s="4">
        <v>0</v>
      </c>
      <c r="AD28" s="4">
        <v>0</v>
      </c>
      <c r="AE28" s="4">
        <v>0</v>
      </c>
      <c r="AF28" s="4">
        <v>0</v>
      </c>
    </row>
    <row r="29" spans="2:35" s="4" customFormat="1" ht="45" hidden="1" x14ac:dyDescent="0.25">
      <c r="B29" s="4" t="s">
        <v>53</v>
      </c>
      <c r="C29" s="4" t="s">
        <v>54</v>
      </c>
      <c r="D29" s="4" t="s">
        <v>29</v>
      </c>
      <c r="F29" s="4">
        <v>41</v>
      </c>
      <c r="G29" s="4">
        <v>1410</v>
      </c>
      <c r="H29" s="4">
        <v>1058</v>
      </c>
      <c r="I29" s="26">
        <f t="shared" si="1"/>
        <v>0.75035460992907799</v>
      </c>
      <c r="J29" s="4" t="s">
        <v>55</v>
      </c>
      <c r="L29" s="15">
        <v>14.5</v>
      </c>
      <c r="M29" s="15">
        <v>0</v>
      </c>
      <c r="N29" s="15">
        <v>0</v>
      </c>
      <c r="O29" s="15"/>
      <c r="P29" s="4">
        <v>0</v>
      </c>
      <c r="Q29" s="4">
        <v>41</v>
      </c>
      <c r="R29" s="4">
        <v>0</v>
      </c>
      <c r="S29" s="4">
        <v>0</v>
      </c>
      <c r="T29" s="4">
        <v>0</v>
      </c>
      <c r="U29" s="4">
        <f t="shared" si="5"/>
        <v>0</v>
      </c>
      <c r="V29" s="4">
        <v>0</v>
      </c>
      <c r="W29" s="4">
        <v>0</v>
      </c>
      <c r="X29" s="4">
        <v>0</v>
      </c>
      <c r="Y29" s="4" t="s">
        <v>31</v>
      </c>
      <c r="AA29" s="4">
        <f t="shared" si="7"/>
        <v>6</v>
      </c>
      <c r="AB29" s="4">
        <v>6</v>
      </c>
      <c r="AC29" s="4">
        <v>0</v>
      </c>
      <c r="AD29" s="4">
        <v>0</v>
      </c>
      <c r="AE29" s="4">
        <v>0</v>
      </c>
      <c r="AF29" s="4">
        <v>0</v>
      </c>
    </row>
    <row r="30" spans="2:35" s="4" customFormat="1" ht="45" hidden="1" x14ac:dyDescent="0.25">
      <c r="B30" s="4" t="s">
        <v>53</v>
      </c>
      <c r="C30" s="4" t="s">
        <v>54</v>
      </c>
      <c r="D30" s="4" t="s">
        <v>32</v>
      </c>
      <c r="F30" s="4">
        <v>43</v>
      </c>
      <c r="G30" s="4">
        <v>1457</v>
      </c>
      <c r="H30" s="4">
        <v>1106</v>
      </c>
      <c r="I30" s="26">
        <f t="shared" si="1"/>
        <v>0.75909402882635557</v>
      </c>
      <c r="J30" s="4" t="s">
        <v>55</v>
      </c>
      <c r="L30" s="15">
        <v>23.5</v>
      </c>
      <c r="M30" s="15">
        <v>0</v>
      </c>
      <c r="N30" s="15">
        <v>0</v>
      </c>
      <c r="O30" s="15"/>
      <c r="P30" s="4">
        <v>0</v>
      </c>
      <c r="Q30" s="4">
        <v>43</v>
      </c>
      <c r="R30" s="4">
        <v>0</v>
      </c>
      <c r="S30" s="4">
        <v>0</v>
      </c>
      <c r="T30" s="4">
        <v>0</v>
      </c>
      <c r="U30" s="4">
        <f t="shared" si="5"/>
        <v>0</v>
      </c>
      <c r="V30" s="4">
        <v>0</v>
      </c>
      <c r="W30" s="4">
        <v>0</v>
      </c>
      <c r="X30" s="4">
        <v>0</v>
      </c>
      <c r="Y30" s="4" t="s">
        <v>31</v>
      </c>
      <c r="AA30" s="4">
        <f t="shared" si="7"/>
        <v>4</v>
      </c>
      <c r="AB30" s="4">
        <v>4</v>
      </c>
      <c r="AC30" s="4">
        <v>0</v>
      </c>
      <c r="AD30" s="4">
        <v>0</v>
      </c>
      <c r="AE30" s="4">
        <v>0</v>
      </c>
      <c r="AF30" s="4">
        <v>0</v>
      </c>
    </row>
    <row r="31" spans="2:35" s="4" customFormat="1" ht="45" hidden="1" x14ac:dyDescent="0.25">
      <c r="B31" s="4" t="s">
        <v>53</v>
      </c>
      <c r="C31" s="4" t="s">
        <v>54</v>
      </c>
      <c r="D31" s="4" t="s">
        <v>33</v>
      </c>
      <c r="F31" s="4">
        <v>43</v>
      </c>
      <c r="G31" s="4">
        <v>1410</v>
      </c>
      <c r="H31" s="4">
        <v>990</v>
      </c>
      <c r="I31" s="26">
        <f t="shared" si="1"/>
        <v>0.7021276595744681</v>
      </c>
      <c r="J31" s="4" t="s">
        <v>55</v>
      </c>
      <c r="L31" s="15">
        <v>14.5</v>
      </c>
      <c r="M31" s="15">
        <v>0</v>
      </c>
      <c r="N31" s="15">
        <v>0</v>
      </c>
      <c r="O31" s="15"/>
      <c r="P31" s="4">
        <v>0</v>
      </c>
      <c r="Q31" s="4">
        <v>43</v>
      </c>
      <c r="R31" s="4">
        <v>0</v>
      </c>
      <c r="S31" s="4">
        <v>0</v>
      </c>
      <c r="T31" s="4">
        <v>0</v>
      </c>
      <c r="U31" s="4">
        <f t="shared" si="5"/>
        <v>0</v>
      </c>
      <c r="V31" s="4">
        <v>0</v>
      </c>
      <c r="W31" s="4">
        <v>0</v>
      </c>
      <c r="X31" s="4">
        <v>0</v>
      </c>
      <c r="Y31" s="4" t="s">
        <v>31</v>
      </c>
      <c r="AA31" s="4">
        <f t="shared" si="7"/>
        <v>5</v>
      </c>
      <c r="AB31" s="4">
        <v>5</v>
      </c>
      <c r="AC31" s="4">
        <v>0</v>
      </c>
      <c r="AD31" s="4">
        <v>0</v>
      </c>
      <c r="AE31" s="4">
        <v>0</v>
      </c>
      <c r="AF31" s="4">
        <v>0</v>
      </c>
    </row>
    <row r="32" spans="2:35" s="4" customFormat="1" hidden="1" x14ac:dyDescent="0.25">
      <c r="B32" s="4" t="s">
        <v>53</v>
      </c>
      <c r="C32" s="4" t="s">
        <v>56</v>
      </c>
      <c r="D32" s="4" t="s">
        <v>29</v>
      </c>
      <c r="F32" s="9">
        <v>18</v>
      </c>
      <c r="G32" s="9">
        <v>300</v>
      </c>
      <c r="H32" s="9">
        <v>288</v>
      </c>
      <c r="I32" s="26">
        <f t="shared" si="1"/>
        <v>0.96</v>
      </c>
      <c r="J32" s="15"/>
      <c r="K32" s="9"/>
      <c r="L32" s="9" t="s">
        <v>57</v>
      </c>
      <c r="M32" s="9" t="s">
        <v>57</v>
      </c>
      <c r="N32" s="9" t="s">
        <v>57</v>
      </c>
      <c r="O32" s="9"/>
      <c r="P32" s="9">
        <v>7</v>
      </c>
      <c r="Q32" s="9">
        <v>1</v>
      </c>
      <c r="R32" s="9">
        <v>0</v>
      </c>
      <c r="S32" s="9">
        <v>0</v>
      </c>
      <c r="T32" s="4">
        <v>0</v>
      </c>
      <c r="U32" s="4">
        <f t="shared" si="5"/>
        <v>0</v>
      </c>
      <c r="V32" s="4">
        <v>0</v>
      </c>
      <c r="W32" s="4">
        <v>0</v>
      </c>
      <c r="X32" s="4">
        <v>0</v>
      </c>
      <c r="Y32" s="4" t="s">
        <v>31</v>
      </c>
      <c r="AA32" s="4">
        <v>0</v>
      </c>
      <c r="AB32" s="9">
        <v>0</v>
      </c>
      <c r="AC32" s="9">
        <v>0</v>
      </c>
      <c r="AD32" s="9">
        <v>0</v>
      </c>
      <c r="AE32" s="9">
        <v>0</v>
      </c>
      <c r="AF32" s="9">
        <v>0</v>
      </c>
      <c r="AG32" s="9"/>
      <c r="AH32" s="9"/>
    </row>
    <row r="33" spans="2:35" s="4" customFormat="1" hidden="1" x14ac:dyDescent="0.25">
      <c r="B33" s="4" t="s">
        <v>53</v>
      </c>
      <c r="C33" s="4" t="s">
        <v>56</v>
      </c>
      <c r="D33" s="4" t="s">
        <v>32</v>
      </c>
      <c r="F33" s="9">
        <v>16</v>
      </c>
      <c r="G33" s="9">
        <v>310</v>
      </c>
      <c r="H33" s="9">
        <v>270</v>
      </c>
      <c r="I33" s="26">
        <f t="shared" si="1"/>
        <v>0.87096774193548387</v>
      </c>
      <c r="J33" s="15"/>
      <c r="K33" s="9"/>
      <c r="L33" s="9" t="s">
        <v>57</v>
      </c>
      <c r="M33" s="9" t="s">
        <v>57</v>
      </c>
      <c r="N33" s="9" t="s">
        <v>57</v>
      </c>
      <c r="O33" s="9"/>
      <c r="P33" s="9">
        <v>4</v>
      </c>
      <c r="Q33" s="9">
        <v>2</v>
      </c>
      <c r="R33" s="9">
        <v>0</v>
      </c>
      <c r="S33" s="9">
        <v>0</v>
      </c>
      <c r="T33" s="4">
        <v>0</v>
      </c>
      <c r="U33" s="4">
        <f t="shared" si="5"/>
        <v>0</v>
      </c>
      <c r="V33" s="4">
        <v>0</v>
      </c>
      <c r="W33" s="4">
        <v>0</v>
      </c>
      <c r="X33" s="4">
        <v>0</v>
      </c>
      <c r="Y33" s="4" t="s">
        <v>31</v>
      </c>
      <c r="AA33" s="4">
        <v>0</v>
      </c>
      <c r="AB33" s="9">
        <v>0</v>
      </c>
      <c r="AC33" s="9">
        <v>0</v>
      </c>
      <c r="AD33" s="9">
        <v>0</v>
      </c>
      <c r="AE33" s="9">
        <v>0</v>
      </c>
      <c r="AF33" s="9">
        <v>0</v>
      </c>
      <c r="AG33" s="9"/>
      <c r="AH33" s="9"/>
    </row>
    <row r="34" spans="2:35" s="4" customFormat="1" ht="38.25" hidden="1" customHeight="1" x14ac:dyDescent="0.25">
      <c r="B34" s="4" t="s">
        <v>53</v>
      </c>
      <c r="C34" s="4" t="s">
        <v>56</v>
      </c>
      <c r="D34" s="4" t="s">
        <v>33</v>
      </c>
      <c r="F34" s="9">
        <v>16</v>
      </c>
      <c r="G34" s="9">
        <v>300</v>
      </c>
      <c r="H34" s="9">
        <v>279</v>
      </c>
      <c r="I34" s="26">
        <f t="shared" si="1"/>
        <v>0.93</v>
      </c>
      <c r="J34" s="15"/>
      <c r="K34" s="9"/>
      <c r="L34" s="15">
        <v>38</v>
      </c>
      <c r="M34" s="15">
        <v>17</v>
      </c>
      <c r="N34" s="15">
        <v>23</v>
      </c>
      <c r="O34" s="15"/>
      <c r="P34" s="9">
        <v>2</v>
      </c>
      <c r="Q34" s="9">
        <v>3</v>
      </c>
      <c r="R34" s="9">
        <v>0</v>
      </c>
      <c r="S34" s="9">
        <v>0</v>
      </c>
      <c r="T34" s="4">
        <v>0</v>
      </c>
      <c r="U34" s="4">
        <f t="shared" si="5"/>
        <v>0</v>
      </c>
      <c r="V34" s="4">
        <v>0</v>
      </c>
      <c r="W34" s="4">
        <v>0</v>
      </c>
      <c r="X34" s="4">
        <v>0</v>
      </c>
      <c r="Y34" s="4" t="s">
        <v>31</v>
      </c>
      <c r="AA34" s="9">
        <f>SUM(AB34:AF34)</f>
        <v>1</v>
      </c>
      <c r="AB34" s="9">
        <v>1</v>
      </c>
      <c r="AC34" s="9">
        <v>0</v>
      </c>
      <c r="AD34" s="9">
        <v>0</v>
      </c>
      <c r="AE34" s="9">
        <v>0</v>
      </c>
      <c r="AF34" s="9">
        <v>0</v>
      </c>
      <c r="AG34" s="9"/>
      <c r="AH34" s="9"/>
    </row>
    <row r="35" spans="2:35" s="4" customFormat="1" ht="75" hidden="1" x14ac:dyDescent="0.25">
      <c r="B35" s="4" t="s">
        <v>53</v>
      </c>
      <c r="C35" s="4" t="s">
        <v>58</v>
      </c>
      <c r="D35" s="4" t="s">
        <v>29</v>
      </c>
      <c r="F35" s="9">
        <v>21</v>
      </c>
      <c r="G35" s="9">
        <v>450</v>
      </c>
      <c r="H35" s="9">
        <v>526</v>
      </c>
      <c r="I35" s="26">
        <f>H35/G35</f>
        <v>1.1688888888888889</v>
      </c>
      <c r="J35" s="4" t="s">
        <v>59</v>
      </c>
      <c r="K35" s="9"/>
      <c r="L35" s="9" t="s">
        <v>57</v>
      </c>
      <c r="M35" s="9" t="s">
        <v>57</v>
      </c>
      <c r="N35" s="9" t="s">
        <v>57</v>
      </c>
      <c r="O35" s="15"/>
      <c r="P35" s="9">
        <v>3</v>
      </c>
      <c r="Q35" s="9">
        <v>0</v>
      </c>
      <c r="R35" s="9">
        <v>0</v>
      </c>
      <c r="S35" s="9">
        <v>0</v>
      </c>
      <c r="T35" s="4">
        <v>0</v>
      </c>
      <c r="U35" s="4">
        <f t="shared" si="5"/>
        <v>0</v>
      </c>
      <c r="V35" s="4">
        <v>0</v>
      </c>
      <c r="W35" s="4">
        <v>0</v>
      </c>
      <c r="X35" s="4">
        <v>0</v>
      </c>
      <c r="Y35" s="4" t="s">
        <v>31</v>
      </c>
      <c r="AA35" s="4">
        <v>0</v>
      </c>
      <c r="AB35" s="9">
        <v>0</v>
      </c>
      <c r="AC35" s="9">
        <v>0</v>
      </c>
      <c r="AD35" s="9">
        <v>0</v>
      </c>
      <c r="AE35" s="9">
        <v>0</v>
      </c>
      <c r="AF35" s="9">
        <v>0</v>
      </c>
      <c r="AG35" s="9"/>
      <c r="AH35" s="9"/>
    </row>
    <row r="36" spans="2:35" s="4" customFormat="1" hidden="1" x14ac:dyDescent="0.25">
      <c r="B36" s="4" t="s">
        <v>53</v>
      </c>
      <c r="C36" s="4" t="s">
        <v>58</v>
      </c>
      <c r="D36" s="4" t="s">
        <v>32</v>
      </c>
      <c r="F36" s="9">
        <v>25</v>
      </c>
      <c r="G36" s="9">
        <v>465</v>
      </c>
      <c r="H36" s="9">
        <v>455</v>
      </c>
      <c r="I36" s="26">
        <f t="shared" si="1"/>
        <v>0.978494623655914</v>
      </c>
      <c r="J36" s="9"/>
      <c r="K36" s="9"/>
      <c r="L36" s="9" t="s">
        <v>57</v>
      </c>
      <c r="M36" s="9" t="s">
        <v>57</v>
      </c>
      <c r="N36" s="9" t="s">
        <v>57</v>
      </c>
      <c r="O36" s="15"/>
      <c r="P36" s="9">
        <v>5</v>
      </c>
      <c r="Q36" s="9">
        <v>4</v>
      </c>
      <c r="R36" s="9">
        <v>0</v>
      </c>
      <c r="S36" s="9">
        <v>0</v>
      </c>
      <c r="T36" s="4">
        <v>0</v>
      </c>
      <c r="U36" s="4">
        <f t="shared" si="5"/>
        <v>0</v>
      </c>
      <c r="V36" s="4">
        <v>0</v>
      </c>
      <c r="W36" s="4">
        <v>0</v>
      </c>
      <c r="X36" s="4">
        <v>0</v>
      </c>
      <c r="Y36" s="4" t="s">
        <v>31</v>
      </c>
      <c r="AA36" s="9">
        <f>SUM(AB36:AF36)</f>
        <v>3</v>
      </c>
      <c r="AB36" s="9">
        <v>0</v>
      </c>
      <c r="AC36" s="9">
        <v>0</v>
      </c>
      <c r="AD36" s="9">
        <v>0</v>
      </c>
      <c r="AE36" s="9">
        <v>0</v>
      </c>
      <c r="AF36" s="9">
        <v>3</v>
      </c>
      <c r="AG36" s="9"/>
      <c r="AH36" s="9"/>
    </row>
    <row r="37" spans="2:35" s="4" customFormat="1" hidden="1" x14ac:dyDescent="0.25">
      <c r="B37" s="4" t="s">
        <v>53</v>
      </c>
      <c r="C37" s="4" t="s">
        <v>58</v>
      </c>
      <c r="D37" s="4" t="s">
        <v>33</v>
      </c>
      <c r="F37" s="9">
        <v>24</v>
      </c>
      <c r="G37" s="9">
        <v>450</v>
      </c>
      <c r="H37" s="9">
        <v>411</v>
      </c>
      <c r="I37" s="26">
        <f t="shared" si="1"/>
        <v>0.91333333333333333</v>
      </c>
      <c r="J37" s="9"/>
      <c r="K37" s="9"/>
      <c r="L37" s="9" t="s">
        <v>57</v>
      </c>
      <c r="M37" s="9" t="s">
        <v>57</v>
      </c>
      <c r="N37" s="9" t="s">
        <v>57</v>
      </c>
      <c r="O37" s="15"/>
      <c r="P37" s="9">
        <v>7</v>
      </c>
      <c r="Q37" s="9">
        <v>3</v>
      </c>
      <c r="R37" s="9">
        <v>0</v>
      </c>
      <c r="S37" s="9">
        <v>0</v>
      </c>
      <c r="T37" s="4">
        <v>0</v>
      </c>
      <c r="U37" s="4">
        <f t="shared" si="5"/>
        <v>0</v>
      </c>
      <c r="V37" s="4">
        <v>0</v>
      </c>
      <c r="W37" s="4">
        <v>0</v>
      </c>
      <c r="X37" s="4">
        <v>0</v>
      </c>
      <c r="Y37" s="4" t="s">
        <v>31</v>
      </c>
      <c r="AA37" s="9">
        <f>SUM(AB37:AF37)</f>
        <v>4</v>
      </c>
      <c r="AB37" s="9">
        <v>0</v>
      </c>
      <c r="AC37" s="9">
        <v>0</v>
      </c>
      <c r="AD37" s="9">
        <v>0</v>
      </c>
      <c r="AE37" s="9">
        <v>0</v>
      </c>
      <c r="AF37" s="9">
        <v>4</v>
      </c>
      <c r="AG37" s="9"/>
      <c r="AH37" s="9"/>
    </row>
    <row r="38" spans="2:35" s="4" customFormat="1" ht="75" hidden="1" x14ac:dyDescent="0.25">
      <c r="B38" s="4" t="s">
        <v>60</v>
      </c>
      <c r="C38" s="4" t="s">
        <v>61</v>
      </c>
      <c r="D38" s="4" t="s">
        <v>29</v>
      </c>
      <c r="F38" s="4">
        <v>11</v>
      </c>
      <c r="G38" s="4">
        <v>300</v>
      </c>
      <c r="H38" s="4">
        <v>120</v>
      </c>
      <c r="I38" s="26">
        <f t="shared" si="1"/>
        <v>0.4</v>
      </c>
      <c r="J38" s="4" t="s">
        <v>62</v>
      </c>
      <c r="L38" s="4">
        <v>0</v>
      </c>
      <c r="M38" s="4">
        <v>0</v>
      </c>
      <c r="N38" s="4">
        <v>0</v>
      </c>
      <c r="P38" s="4">
        <v>7</v>
      </c>
      <c r="Q38" s="4">
        <v>4</v>
      </c>
      <c r="R38" s="9">
        <v>0</v>
      </c>
      <c r="S38" s="9">
        <v>0</v>
      </c>
      <c r="T38" s="4">
        <v>0</v>
      </c>
      <c r="U38" s="4">
        <f>SUM(V38:X38)</f>
        <v>0</v>
      </c>
      <c r="V38" s="4">
        <v>0</v>
      </c>
      <c r="W38" s="4">
        <v>0</v>
      </c>
      <c r="X38" s="4">
        <v>0</v>
      </c>
      <c r="Y38" s="4" t="s">
        <v>31</v>
      </c>
      <c r="AA38" s="9">
        <f>SUM(AB38:AF38)</f>
        <v>11</v>
      </c>
      <c r="AB38" s="9">
        <v>0</v>
      </c>
      <c r="AC38" s="9">
        <v>0</v>
      </c>
      <c r="AD38" s="9">
        <v>0</v>
      </c>
      <c r="AE38" s="9">
        <v>0</v>
      </c>
      <c r="AF38" s="4">
        <v>11</v>
      </c>
      <c r="AH38" s="4" t="s">
        <v>63</v>
      </c>
    </row>
    <row r="39" spans="2:35" s="4" customFormat="1" ht="45" hidden="1" x14ac:dyDescent="0.25">
      <c r="B39" s="4" t="s">
        <v>60</v>
      </c>
      <c r="C39" s="4" t="s">
        <v>61</v>
      </c>
      <c r="D39" s="4" t="s">
        <v>32</v>
      </c>
      <c r="F39" s="4">
        <v>5</v>
      </c>
      <c r="G39" s="4">
        <v>300</v>
      </c>
      <c r="H39" s="4">
        <v>42</v>
      </c>
      <c r="I39" s="26">
        <f t="shared" si="1"/>
        <v>0.14000000000000001</v>
      </c>
      <c r="J39" s="4" t="s">
        <v>64</v>
      </c>
      <c r="L39" s="4">
        <v>0</v>
      </c>
      <c r="M39" s="4">
        <v>0</v>
      </c>
      <c r="N39" s="4">
        <v>0</v>
      </c>
      <c r="P39" s="4">
        <v>3</v>
      </c>
      <c r="Q39" s="4">
        <v>2</v>
      </c>
      <c r="R39" s="9">
        <v>0</v>
      </c>
      <c r="S39" s="9">
        <v>0</v>
      </c>
      <c r="T39" s="4">
        <v>0</v>
      </c>
      <c r="U39" s="4">
        <f>SUM(V39:X39)</f>
        <v>0</v>
      </c>
      <c r="V39" s="4">
        <v>0</v>
      </c>
      <c r="W39" s="4">
        <v>0</v>
      </c>
      <c r="X39" s="4">
        <v>0</v>
      </c>
      <c r="Y39" s="4" t="s">
        <v>31</v>
      </c>
      <c r="AA39" s="9">
        <f>SUM(AB39:AF39)</f>
        <v>5</v>
      </c>
      <c r="AB39" s="9">
        <v>0</v>
      </c>
      <c r="AC39" s="9">
        <v>0</v>
      </c>
      <c r="AD39" s="9">
        <v>0</v>
      </c>
      <c r="AE39" s="9">
        <v>0</v>
      </c>
      <c r="AF39" s="4">
        <v>5</v>
      </c>
      <c r="AH39" s="4" t="s">
        <v>65</v>
      </c>
    </row>
    <row r="40" spans="2:35" s="4" customFormat="1" ht="45" hidden="1" x14ac:dyDescent="0.25">
      <c r="B40" s="4" t="s">
        <v>60</v>
      </c>
      <c r="C40" s="4" t="s">
        <v>61</v>
      </c>
      <c r="D40" s="4" t="s">
        <v>33</v>
      </c>
      <c r="F40" s="4">
        <v>6</v>
      </c>
      <c r="G40" s="4">
        <v>300</v>
      </c>
      <c r="H40" s="4">
        <v>49</v>
      </c>
      <c r="I40" s="26">
        <f t="shared" si="1"/>
        <v>0.16333333333333333</v>
      </c>
      <c r="J40" s="4" t="s">
        <v>66</v>
      </c>
      <c r="L40" s="15">
        <v>11</v>
      </c>
      <c r="M40" s="15">
        <v>4</v>
      </c>
      <c r="N40" s="15">
        <v>7</v>
      </c>
      <c r="O40" s="15"/>
      <c r="P40" s="4">
        <v>0</v>
      </c>
      <c r="Q40" s="4">
        <v>0</v>
      </c>
      <c r="R40" s="4">
        <v>0</v>
      </c>
      <c r="S40" s="4">
        <v>1</v>
      </c>
      <c r="T40" s="4">
        <v>0</v>
      </c>
      <c r="U40" s="4">
        <f t="shared" si="5"/>
        <v>0</v>
      </c>
      <c r="V40" s="4">
        <v>0</v>
      </c>
      <c r="W40" s="4">
        <v>0</v>
      </c>
      <c r="X40" s="4">
        <v>0</v>
      </c>
      <c r="Y40" s="4" t="s">
        <v>31</v>
      </c>
      <c r="AA40" s="9">
        <f>SUM(AB40:AF40)</f>
        <v>1</v>
      </c>
      <c r="AB40" s="4">
        <v>1</v>
      </c>
      <c r="AC40" s="4">
        <v>0</v>
      </c>
      <c r="AD40" s="4">
        <v>0</v>
      </c>
      <c r="AE40" s="4">
        <v>0</v>
      </c>
      <c r="AF40" s="4">
        <v>0</v>
      </c>
      <c r="AH40" s="4" t="s">
        <v>67</v>
      </c>
    </row>
    <row r="41" spans="2:35" s="4" customFormat="1" ht="37.5" customHeight="1" x14ac:dyDescent="0.25">
      <c r="B41" s="4" t="s">
        <v>35</v>
      </c>
      <c r="C41" s="4" t="s">
        <v>68</v>
      </c>
      <c r="D41" s="4" t="s">
        <v>29</v>
      </c>
      <c r="F41" s="4">
        <v>5</v>
      </c>
      <c r="G41" s="4">
        <v>330</v>
      </c>
      <c r="H41" s="4">
        <v>303</v>
      </c>
      <c r="I41" s="26">
        <f t="shared" si="1"/>
        <v>0.91818181818181821</v>
      </c>
      <c r="J41" s="15"/>
      <c r="L41" s="15">
        <v>5</v>
      </c>
      <c r="M41" s="15">
        <v>5</v>
      </c>
      <c r="N41" s="15">
        <v>5</v>
      </c>
      <c r="P41" s="4">
        <v>0</v>
      </c>
      <c r="Q41" s="4">
        <v>5</v>
      </c>
      <c r="R41" s="4">
        <v>0</v>
      </c>
      <c r="S41" s="4">
        <v>0</v>
      </c>
      <c r="T41" s="4">
        <v>0</v>
      </c>
      <c r="U41" s="4">
        <v>0</v>
      </c>
      <c r="V41" s="4">
        <v>0</v>
      </c>
      <c r="W41" s="4">
        <v>0</v>
      </c>
      <c r="X41" s="4">
        <v>0</v>
      </c>
      <c r="Y41" s="4" t="s">
        <v>31</v>
      </c>
      <c r="AA41" s="9">
        <v>0</v>
      </c>
      <c r="AB41" s="4">
        <v>0</v>
      </c>
      <c r="AC41" s="4">
        <v>0</v>
      </c>
      <c r="AD41" s="4">
        <v>0</v>
      </c>
      <c r="AE41" s="4">
        <v>0</v>
      </c>
      <c r="AF41" s="4">
        <v>0</v>
      </c>
      <c r="AH41" s="9"/>
    </row>
    <row r="42" spans="2:35" s="4" customFormat="1" ht="37.5" customHeight="1" x14ac:dyDescent="0.25">
      <c r="B42" s="4" t="s">
        <v>35</v>
      </c>
      <c r="C42" s="4" t="s">
        <v>68</v>
      </c>
      <c r="D42" s="4" t="s">
        <v>32</v>
      </c>
      <c r="F42" s="4">
        <v>4</v>
      </c>
      <c r="G42" s="4">
        <v>341</v>
      </c>
      <c r="H42" s="4">
        <v>300</v>
      </c>
      <c r="I42" s="26">
        <f t="shared" si="1"/>
        <v>0.87976539589442815</v>
      </c>
      <c r="J42" s="15"/>
      <c r="L42" s="15">
        <v>5</v>
      </c>
      <c r="M42" s="15">
        <v>2</v>
      </c>
      <c r="N42" s="15">
        <v>2</v>
      </c>
      <c r="P42" s="4">
        <v>0</v>
      </c>
      <c r="Q42" s="4">
        <v>4</v>
      </c>
      <c r="R42" s="4">
        <v>0</v>
      </c>
      <c r="S42" s="4">
        <v>0</v>
      </c>
      <c r="T42" s="4">
        <v>0</v>
      </c>
      <c r="U42" s="4">
        <v>0</v>
      </c>
      <c r="V42" s="4">
        <v>0</v>
      </c>
      <c r="W42" s="4">
        <v>0</v>
      </c>
      <c r="X42" s="4">
        <v>0</v>
      </c>
      <c r="Y42" s="4" t="s">
        <v>31</v>
      </c>
      <c r="AA42" s="4">
        <v>3</v>
      </c>
      <c r="AB42" s="4">
        <v>3</v>
      </c>
      <c r="AC42" s="4">
        <v>0</v>
      </c>
      <c r="AD42" s="4">
        <v>0</v>
      </c>
      <c r="AE42" s="4">
        <v>0</v>
      </c>
      <c r="AF42" s="4">
        <v>0</v>
      </c>
      <c r="AH42" s="9"/>
    </row>
    <row r="43" spans="2:35" s="4" customFormat="1" ht="90" x14ac:dyDescent="0.25">
      <c r="B43" s="4" t="s">
        <v>35</v>
      </c>
      <c r="C43" s="4" t="s">
        <v>68</v>
      </c>
      <c r="D43" s="4" t="s">
        <v>33</v>
      </c>
      <c r="F43" s="4">
        <v>3</v>
      </c>
      <c r="G43" s="4">
        <v>330</v>
      </c>
      <c r="H43" s="4">
        <v>231</v>
      </c>
      <c r="I43" s="26">
        <f t="shared" si="1"/>
        <v>0.7</v>
      </c>
      <c r="J43" s="4" t="s">
        <v>69</v>
      </c>
      <c r="L43" s="15">
        <v>1</v>
      </c>
      <c r="M43" s="15">
        <v>0</v>
      </c>
      <c r="N43" s="15">
        <v>0</v>
      </c>
      <c r="O43" s="15"/>
      <c r="P43" s="4">
        <v>0</v>
      </c>
      <c r="Q43" s="4">
        <v>3</v>
      </c>
      <c r="R43" s="4">
        <v>0</v>
      </c>
      <c r="S43" s="4">
        <v>0</v>
      </c>
      <c r="T43" s="4">
        <v>0</v>
      </c>
      <c r="U43" s="4">
        <f t="shared" si="5"/>
        <v>0</v>
      </c>
      <c r="V43" s="4">
        <v>0</v>
      </c>
      <c r="W43" s="4">
        <v>0</v>
      </c>
      <c r="X43" s="4">
        <v>0</v>
      </c>
      <c r="Y43" s="4" t="s">
        <v>31</v>
      </c>
      <c r="AA43" s="9">
        <v>0</v>
      </c>
      <c r="AB43" s="4">
        <v>0</v>
      </c>
      <c r="AC43" s="4">
        <v>0</v>
      </c>
      <c r="AD43" s="4">
        <v>0</v>
      </c>
      <c r="AE43" s="4">
        <v>0</v>
      </c>
      <c r="AF43" s="4">
        <v>0</v>
      </c>
      <c r="AH43" s="5" t="s">
        <v>70</v>
      </c>
      <c r="AI43" s="27"/>
    </row>
    <row r="44" spans="2:35" s="4" customFormat="1" x14ac:dyDescent="0.25">
      <c r="B44" s="4" t="s">
        <v>71</v>
      </c>
      <c r="C44" s="4" t="s">
        <v>72</v>
      </c>
      <c r="D44" s="4" t="s">
        <v>29</v>
      </c>
      <c r="F44" s="4">
        <v>87</v>
      </c>
      <c r="G44" s="4">
        <v>630</v>
      </c>
      <c r="H44" s="4">
        <v>522</v>
      </c>
      <c r="I44" s="26">
        <f t="shared" ref="I44:I49" si="8">H44/G44</f>
        <v>0.82857142857142863</v>
      </c>
      <c r="J44" s="15"/>
      <c r="L44" s="15">
        <v>13.5</v>
      </c>
      <c r="M44" s="15">
        <v>1</v>
      </c>
      <c r="N44" s="15">
        <v>9.5</v>
      </c>
      <c r="O44" s="15"/>
      <c r="P44" s="4">
        <v>30</v>
      </c>
      <c r="Q44" s="4">
        <v>46</v>
      </c>
      <c r="R44" s="4">
        <v>0</v>
      </c>
      <c r="S44" s="4">
        <v>0</v>
      </c>
      <c r="T44" s="4">
        <v>0</v>
      </c>
      <c r="U44" s="4">
        <f t="shared" si="5"/>
        <v>0</v>
      </c>
      <c r="V44" s="4">
        <v>0</v>
      </c>
      <c r="W44" s="4">
        <v>0</v>
      </c>
      <c r="X44" s="4">
        <v>0</v>
      </c>
      <c r="Y44" s="4" t="s">
        <v>31</v>
      </c>
      <c r="AA44" s="9">
        <f t="shared" ref="AA44:AA49" si="9">SUM(AB44:AF44)</f>
        <v>18</v>
      </c>
      <c r="AB44" s="4">
        <v>6</v>
      </c>
      <c r="AC44" s="4">
        <v>5</v>
      </c>
      <c r="AD44" s="4">
        <v>0</v>
      </c>
      <c r="AE44" s="4">
        <v>0</v>
      </c>
      <c r="AF44" s="4">
        <v>7</v>
      </c>
      <c r="AH44" s="9"/>
    </row>
    <row r="45" spans="2:35" s="4" customFormat="1" x14ac:dyDescent="0.25">
      <c r="B45" s="4" t="s">
        <v>71</v>
      </c>
      <c r="C45" s="4" t="s">
        <v>72</v>
      </c>
      <c r="D45" s="4" t="s">
        <v>32</v>
      </c>
      <c r="F45" s="4">
        <v>86</v>
      </c>
      <c r="G45" s="4">
        <v>651</v>
      </c>
      <c r="H45" s="4">
        <v>537</v>
      </c>
      <c r="I45" s="26">
        <f t="shared" si="8"/>
        <v>0.82488479262672809</v>
      </c>
      <c r="J45" s="15"/>
      <c r="L45" s="15">
        <v>10</v>
      </c>
      <c r="M45" s="15">
        <v>1</v>
      </c>
      <c r="N45" s="15">
        <v>7.5</v>
      </c>
      <c r="O45" s="15"/>
      <c r="P45" s="4">
        <v>26</v>
      </c>
      <c r="Q45" s="4">
        <v>46</v>
      </c>
      <c r="R45" s="4">
        <v>0</v>
      </c>
      <c r="S45" s="4">
        <v>0</v>
      </c>
      <c r="T45" s="4">
        <v>0</v>
      </c>
      <c r="U45" s="4">
        <f t="shared" si="5"/>
        <v>0</v>
      </c>
      <c r="V45" s="4">
        <v>0</v>
      </c>
      <c r="W45" s="4">
        <v>0</v>
      </c>
      <c r="X45" s="4">
        <v>0</v>
      </c>
      <c r="Y45" s="4" t="s">
        <v>31</v>
      </c>
      <c r="AA45" s="9">
        <f t="shared" si="9"/>
        <v>16</v>
      </c>
      <c r="AB45" s="4">
        <v>8</v>
      </c>
      <c r="AC45" s="4">
        <v>4</v>
      </c>
      <c r="AD45" s="4">
        <v>0</v>
      </c>
      <c r="AE45" s="4">
        <v>0</v>
      </c>
      <c r="AF45" s="4">
        <v>4</v>
      </c>
      <c r="AH45" s="9"/>
    </row>
    <row r="46" spans="2:35" s="4" customFormat="1" x14ac:dyDescent="0.25">
      <c r="B46" s="4" t="s">
        <v>71</v>
      </c>
      <c r="C46" s="4" t="s">
        <v>72</v>
      </c>
      <c r="D46" s="4" t="s">
        <v>33</v>
      </c>
      <c r="F46" s="4">
        <v>80</v>
      </c>
      <c r="G46" s="4">
        <v>630</v>
      </c>
      <c r="H46" s="4">
        <v>546</v>
      </c>
      <c r="I46" s="26">
        <f t="shared" si="8"/>
        <v>0.8666666666666667</v>
      </c>
      <c r="J46" s="15"/>
      <c r="L46" s="15">
        <v>10</v>
      </c>
      <c r="M46" s="15">
        <v>1</v>
      </c>
      <c r="N46" s="15">
        <v>9</v>
      </c>
      <c r="O46" s="15"/>
      <c r="P46" s="4">
        <v>27</v>
      </c>
      <c r="Q46" s="4">
        <v>38</v>
      </c>
      <c r="R46" s="4">
        <v>0</v>
      </c>
      <c r="S46" s="4">
        <v>0</v>
      </c>
      <c r="T46" s="4">
        <v>0</v>
      </c>
      <c r="U46" s="4">
        <f t="shared" si="5"/>
        <v>0</v>
      </c>
      <c r="V46" s="4">
        <v>0</v>
      </c>
      <c r="W46" s="4">
        <v>0</v>
      </c>
      <c r="X46" s="4">
        <v>0</v>
      </c>
      <c r="Y46" s="4" t="s">
        <v>31</v>
      </c>
      <c r="AA46" s="9">
        <f t="shared" si="9"/>
        <v>14</v>
      </c>
      <c r="AB46" s="4">
        <v>5</v>
      </c>
      <c r="AC46" s="4">
        <v>7</v>
      </c>
      <c r="AD46" s="4">
        <v>0</v>
      </c>
      <c r="AE46" s="4">
        <v>0</v>
      </c>
      <c r="AF46" s="4">
        <v>2</v>
      </c>
      <c r="AH46" s="9"/>
    </row>
    <row r="47" spans="2:35" s="4" customFormat="1" ht="45" x14ac:dyDescent="0.25">
      <c r="B47" s="4" t="s">
        <v>71</v>
      </c>
      <c r="C47" s="4" t="s">
        <v>73</v>
      </c>
      <c r="D47" s="4" t="s">
        <v>29</v>
      </c>
      <c r="F47" s="4">
        <v>46</v>
      </c>
      <c r="G47" s="4">
        <v>360</v>
      </c>
      <c r="H47" s="4">
        <v>247</v>
      </c>
      <c r="I47" s="26">
        <f t="shared" si="8"/>
        <v>0.68611111111111112</v>
      </c>
      <c r="J47" s="4" t="s">
        <v>74</v>
      </c>
      <c r="L47" s="15">
        <v>9</v>
      </c>
      <c r="M47" s="15">
        <v>1</v>
      </c>
      <c r="N47" s="15">
        <v>6</v>
      </c>
      <c r="O47" s="15"/>
      <c r="P47" s="4">
        <v>15</v>
      </c>
      <c r="Q47" s="4">
        <v>29</v>
      </c>
      <c r="R47" s="4">
        <v>0</v>
      </c>
      <c r="S47" s="4">
        <v>0</v>
      </c>
      <c r="T47" s="4">
        <v>0</v>
      </c>
      <c r="U47" s="4">
        <f t="shared" si="5"/>
        <v>0</v>
      </c>
      <c r="V47" s="4">
        <v>0</v>
      </c>
      <c r="W47" s="4">
        <v>0</v>
      </c>
      <c r="X47" s="4">
        <v>0</v>
      </c>
      <c r="Y47" s="4" t="s">
        <v>31</v>
      </c>
      <c r="AA47" s="9">
        <f t="shared" si="9"/>
        <v>12</v>
      </c>
      <c r="AB47" s="4">
        <v>8</v>
      </c>
      <c r="AC47" s="4">
        <v>0</v>
      </c>
      <c r="AD47" s="4">
        <v>0</v>
      </c>
      <c r="AE47" s="4">
        <v>0</v>
      </c>
      <c r="AF47" s="4">
        <v>4</v>
      </c>
    </row>
    <row r="48" spans="2:35" s="4" customFormat="1" ht="60" x14ac:dyDescent="0.25">
      <c r="B48" s="4" t="s">
        <v>71</v>
      </c>
      <c r="C48" s="4" t="s">
        <v>73</v>
      </c>
      <c r="D48" s="4" t="s">
        <v>32</v>
      </c>
      <c r="F48" s="4">
        <v>57</v>
      </c>
      <c r="G48" s="4">
        <v>372</v>
      </c>
      <c r="H48" s="4">
        <v>302</v>
      </c>
      <c r="I48" s="26">
        <f t="shared" si="8"/>
        <v>0.81182795698924726</v>
      </c>
      <c r="J48" s="4" t="s">
        <v>75</v>
      </c>
      <c r="L48" s="15">
        <v>15</v>
      </c>
      <c r="M48" s="15">
        <v>2</v>
      </c>
      <c r="N48" s="15">
        <v>12.5</v>
      </c>
      <c r="O48" s="15"/>
      <c r="P48" s="4">
        <v>25</v>
      </c>
      <c r="Q48" s="4">
        <v>25</v>
      </c>
      <c r="R48" s="4">
        <v>0</v>
      </c>
      <c r="S48" s="4">
        <v>0</v>
      </c>
      <c r="T48" s="4">
        <v>0</v>
      </c>
      <c r="U48" s="4">
        <f t="shared" si="5"/>
        <v>0</v>
      </c>
      <c r="V48" s="4">
        <v>0</v>
      </c>
      <c r="W48" s="4">
        <v>0</v>
      </c>
      <c r="X48" s="4">
        <v>0</v>
      </c>
      <c r="Y48" s="4" t="s">
        <v>31</v>
      </c>
      <c r="AA48" s="9">
        <f t="shared" si="9"/>
        <v>14</v>
      </c>
      <c r="AB48" s="4">
        <v>11</v>
      </c>
      <c r="AC48" s="4">
        <v>0</v>
      </c>
      <c r="AD48" s="4">
        <v>0</v>
      </c>
      <c r="AE48" s="4">
        <v>0</v>
      </c>
      <c r="AF48" s="4">
        <v>3</v>
      </c>
    </row>
    <row r="49" spans="2:32" s="4" customFormat="1" ht="30" x14ac:dyDescent="0.25">
      <c r="B49" s="4" t="s">
        <v>71</v>
      </c>
      <c r="C49" s="4" t="s">
        <v>73</v>
      </c>
      <c r="D49" s="4" t="s">
        <v>33</v>
      </c>
      <c r="F49" s="4">
        <v>51</v>
      </c>
      <c r="G49" s="4">
        <v>360</v>
      </c>
      <c r="H49" s="4">
        <v>285</v>
      </c>
      <c r="I49" s="26">
        <f t="shared" si="8"/>
        <v>0.79166666666666663</v>
      </c>
      <c r="J49" s="4" t="s">
        <v>76</v>
      </c>
      <c r="L49" s="15">
        <v>12</v>
      </c>
      <c r="M49" s="15">
        <v>2</v>
      </c>
      <c r="N49" s="15">
        <v>8.5</v>
      </c>
      <c r="O49" s="15"/>
      <c r="P49" s="4">
        <v>19</v>
      </c>
      <c r="Q49" s="4">
        <v>24</v>
      </c>
      <c r="R49" s="4">
        <v>0</v>
      </c>
      <c r="S49" s="4">
        <v>0</v>
      </c>
      <c r="T49" s="4">
        <v>0</v>
      </c>
      <c r="U49" s="4">
        <f t="shared" si="5"/>
        <v>0</v>
      </c>
      <c r="V49" s="4">
        <v>0</v>
      </c>
      <c r="W49" s="4">
        <v>0</v>
      </c>
      <c r="X49" s="4">
        <v>0</v>
      </c>
      <c r="Y49" s="4" t="s">
        <v>31</v>
      </c>
      <c r="AA49" s="9">
        <f t="shared" si="9"/>
        <v>10</v>
      </c>
      <c r="AB49" s="4">
        <v>7</v>
      </c>
      <c r="AC49" s="4">
        <v>0</v>
      </c>
      <c r="AD49" s="4">
        <v>0</v>
      </c>
      <c r="AE49" s="4">
        <v>0</v>
      </c>
      <c r="AF49" s="4">
        <v>3</v>
      </c>
    </row>
    <row r="50" spans="2:32" s="4" customFormat="1" hidden="1" x14ac:dyDescent="0.25">
      <c r="B50" s="4" t="s">
        <v>53</v>
      </c>
      <c r="C50" s="4" t="s">
        <v>77</v>
      </c>
      <c r="D50" s="4" t="s">
        <v>29</v>
      </c>
      <c r="F50" s="4">
        <v>7</v>
      </c>
      <c r="G50" s="4">
        <v>180</v>
      </c>
      <c r="H50" s="4">
        <v>106</v>
      </c>
      <c r="I50" s="26">
        <f t="shared" ref="I50:I66" si="10">H50/G50</f>
        <v>0.58888888888888891</v>
      </c>
      <c r="J50" s="15"/>
      <c r="L50" s="17">
        <v>54.5</v>
      </c>
      <c r="M50" s="17">
        <v>10</v>
      </c>
      <c r="N50" s="17">
        <v>44.5</v>
      </c>
      <c r="O50" s="17"/>
      <c r="P50" s="4">
        <v>2</v>
      </c>
      <c r="Q50" s="4">
        <v>0</v>
      </c>
      <c r="R50" s="4">
        <v>0</v>
      </c>
      <c r="S50" s="4">
        <v>0</v>
      </c>
      <c r="T50" s="4">
        <v>0</v>
      </c>
      <c r="U50" s="4">
        <f t="shared" si="5"/>
        <v>0</v>
      </c>
      <c r="V50" s="4">
        <v>0</v>
      </c>
      <c r="W50" s="4">
        <v>0</v>
      </c>
      <c r="X50" s="4">
        <v>0</v>
      </c>
      <c r="Y50" s="4" t="s">
        <v>31</v>
      </c>
      <c r="AA50" s="9">
        <f>SUM(AB50:AF50)</f>
        <v>5</v>
      </c>
      <c r="AB50" s="4">
        <v>0</v>
      </c>
      <c r="AC50" s="4">
        <v>0</v>
      </c>
      <c r="AD50" s="4">
        <v>0</v>
      </c>
      <c r="AE50" s="4">
        <v>0</v>
      </c>
      <c r="AF50" s="4">
        <v>5</v>
      </c>
    </row>
    <row r="51" spans="2:32" s="4" customFormat="1" hidden="1" x14ac:dyDescent="0.25">
      <c r="B51" s="4" t="s">
        <v>53</v>
      </c>
      <c r="C51" s="4" t="s">
        <v>77</v>
      </c>
      <c r="D51" s="4" t="s">
        <v>32</v>
      </c>
      <c r="F51" s="4">
        <v>9</v>
      </c>
      <c r="G51" s="4">
        <v>186</v>
      </c>
      <c r="H51" s="4">
        <v>133</v>
      </c>
      <c r="I51" s="26">
        <f t="shared" si="10"/>
        <v>0.71505376344086025</v>
      </c>
      <c r="J51" s="15"/>
      <c r="L51" s="17">
        <v>60.5</v>
      </c>
      <c r="M51" s="17">
        <v>18</v>
      </c>
      <c r="N51" s="17">
        <v>30.5</v>
      </c>
      <c r="O51" s="17"/>
      <c r="P51" s="4">
        <v>4</v>
      </c>
      <c r="Q51" s="4">
        <v>0</v>
      </c>
      <c r="R51" s="4">
        <v>0</v>
      </c>
      <c r="S51" s="4">
        <v>0</v>
      </c>
      <c r="T51" s="4">
        <v>0</v>
      </c>
      <c r="U51" s="4">
        <f t="shared" si="5"/>
        <v>0</v>
      </c>
      <c r="V51" s="4">
        <v>0</v>
      </c>
      <c r="W51" s="4">
        <v>0</v>
      </c>
      <c r="X51" s="4">
        <v>0</v>
      </c>
      <c r="Y51" s="4" t="s">
        <v>31</v>
      </c>
      <c r="AA51" s="4">
        <f>SUM(AB51:AF51)</f>
        <v>7</v>
      </c>
      <c r="AB51" s="4">
        <v>0</v>
      </c>
      <c r="AC51" s="4">
        <v>0</v>
      </c>
      <c r="AD51" s="4">
        <v>0</v>
      </c>
      <c r="AE51" s="4">
        <v>0</v>
      </c>
      <c r="AF51" s="4">
        <v>7</v>
      </c>
    </row>
    <row r="52" spans="2:32" s="4" customFormat="1" hidden="1" x14ac:dyDescent="0.25">
      <c r="B52" s="4" t="s">
        <v>53</v>
      </c>
      <c r="C52" s="4" t="s">
        <v>77</v>
      </c>
      <c r="D52" s="4" t="s">
        <v>33</v>
      </c>
      <c r="F52" s="4">
        <v>7</v>
      </c>
      <c r="G52" s="4">
        <v>180</v>
      </c>
      <c r="H52" s="4">
        <v>138</v>
      </c>
      <c r="I52" s="26">
        <f t="shared" si="10"/>
        <v>0.76666666666666672</v>
      </c>
      <c r="J52" s="15"/>
      <c r="L52" s="17">
        <v>99</v>
      </c>
      <c r="M52" s="17">
        <v>2</v>
      </c>
      <c r="N52" s="17">
        <v>97</v>
      </c>
      <c r="O52" s="17"/>
      <c r="P52" s="4">
        <v>1</v>
      </c>
      <c r="Q52" s="4">
        <v>0</v>
      </c>
      <c r="R52" s="4">
        <v>0</v>
      </c>
      <c r="S52" s="4">
        <v>0</v>
      </c>
      <c r="T52" s="4">
        <v>0</v>
      </c>
      <c r="U52" s="4">
        <f t="shared" si="5"/>
        <v>0</v>
      </c>
      <c r="V52" s="4">
        <v>0</v>
      </c>
      <c r="W52" s="4">
        <v>0</v>
      </c>
      <c r="X52" s="4">
        <v>0</v>
      </c>
      <c r="Y52" s="4" t="s">
        <v>31</v>
      </c>
      <c r="AA52" s="4">
        <f>SUM(AB52:AF52)</f>
        <v>4</v>
      </c>
      <c r="AB52" s="4">
        <v>0</v>
      </c>
      <c r="AC52" s="4">
        <v>0</v>
      </c>
      <c r="AD52" s="4">
        <v>0</v>
      </c>
      <c r="AE52" s="4">
        <v>0</v>
      </c>
      <c r="AF52" s="4">
        <v>4</v>
      </c>
    </row>
    <row r="53" spans="2:32" s="4" customFormat="1" hidden="1" x14ac:dyDescent="0.25">
      <c r="B53" s="4" t="s">
        <v>39</v>
      </c>
      <c r="C53" s="4" t="s">
        <v>78</v>
      </c>
      <c r="D53" s="4" t="s">
        <v>29</v>
      </c>
      <c r="F53" s="4">
        <v>8</v>
      </c>
      <c r="G53" s="4">
        <v>180</v>
      </c>
      <c r="H53" s="4">
        <v>178</v>
      </c>
      <c r="I53" s="26">
        <f t="shared" si="10"/>
        <v>0.98888888888888893</v>
      </c>
      <c r="J53" s="15"/>
      <c r="L53" s="15">
        <v>24</v>
      </c>
      <c r="M53" s="15">
        <v>8</v>
      </c>
      <c r="N53" s="15">
        <v>13</v>
      </c>
      <c r="O53" s="15"/>
      <c r="P53" s="4">
        <v>1</v>
      </c>
      <c r="Q53" s="4">
        <v>0</v>
      </c>
      <c r="R53" s="4">
        <v>0</v>
      </c>
      <c r="S53" s="4">
        <v>0</v>
      </c>
      <c r="T53" s="4">
        <v>0</v>
      </c>
      <c r="U53" s="4">
        <f t="shared" si="5"/>
        <v>0</v>
      </c>
      <c r="V53" s="4">
        <v>0</v>
      </c>
      <c r="W53" s="4">
        <v>0</v>
      </c>
      <c r="X53" s="4">
        <v>0</v>
      </c>
      <c r="Y53" s="4" t="s">
        <v>31</v>
      </c>
      <c r="AA53" s="4" t="s">
        <v>30</v>
      </c>
    </row>
    <row r="54" spans="2:32" s="4" customFormat="1" hidden="1" x14ac:dyDescent="0.25">
      <c r="B54" s="4" t="s">
        <v>39</v>
      </c>
      <c r="C54" s="4" t="s">
        <v>78</v>
      </c>
      <c r="D54" s="4" t="s">
        <v>32</v>
      </c>
      <c r="F54" s="4">
        <v>8</v>
      </c>
      <c r="G54" s="4">
        <v>186</v>
      </c>
      <c r="H54" s="4">
        <v>138</v>
      </c>
      <c r="I54" s="26">
        <f t="shared" si="10"/>
        <v>0.74193548387096775</v>
      </c>
      <c r="J54" s="15"/>
      <c r="L54" s="15">
        <v>17</v>
      </c>
      <c r="M54" s="15">
        <v>2</v>
      </c>
      <c r="N54" s="15">
        <v>12</v>
      </c>
      <c r="O54" s="15"/>
      <c r="P54" s="4">
        <v>2</v>
      </c>
      <c r="Q54" s="4">
        <v>0</v>
      </c>
      <c r="R54" s="4">
        <v>0</v>
      </c>
      <c r="S54" s="4">
        <v>0</v>
      </c>
      <c r="T54" s="4">
        <v>0</v>
      </c>
      <c r="U54" s="4">
        <f t="shared" si="5"/>
        <v>0</v>
      </c>
      <c r="V54" s="4">
        <v>0</v>
      </c>
      <c r="W54" s="4">
        <v>0</v>
      </c>
      <c r="X54" s="4">
        <v>0</v>
      </c>
      <c r="Y54" s="4" t="s">
        <v>31</v>
      </c>
      <c r="AA54" s="4" t="s">
        <v>30</v>
      </c>
    </row>
    <row r="55" spans="2:32" s="4" customFormat="1" hidden="1" x14ac:dyDescent="0.25">
      <c r="B55" s="4" t="s">
        <v>39</v>
      </c>
      <c r="C55" s="4" t="s">
        <v>78</v>
      </c>
      <c r="D55" s="4" t="s">
        <v>33</v>
      </c>
      <c r="F55" s="4">
        <v>9</v>
      </c>
      <c r="G55" s="4">
        <v>180</v>
      </c>
      <c r="H55" s="4">
        <v>120</v>
      </c>
      <c r="I55" s="26">
        <f t="shared" si="10"/>
        <v>0.66666666666666663</v>
      </c>
      <c r="J55" s="15"/>
      <c r="L55" s="15">
        <v>37</v>
      </c>
      <c r="M55" s="15">
        <v>14</v>
      </c>
      <c r="N55" s="15">
        <v>14</v>
      </c>
      <c r="O55" s="15"/>
      <c r="P55" s="4">
        <v>3</v>
      </c>
      <c r="Q55" s="4">
        <v>0</v>
      </c>
      <c r="R55" s="4">
        <v>0</v>
      </c>
      <c r="S55" s="4">
        <v>0</v>
      </c>
      <c r="T55" s="4">
        <v>0</v>
      </c>
      <c r="U55" s="4">
        <f t="shared" si="5"/>
        <v>0</v>
      </c>
      <c r="V55" s="4">
        <v>0</v>
      </c>
      <c r="W55" s="4">
        <v>0</v>
      </c>
      <c r="X55" s="4">
        <v>0</v>
      </c>
      <c r="Y55" s="4" t="s">
        <v>31</v>
      </c>
      <c r="AA55" s="4" t="s">
        <v>30</v>
      </c>
    </row>
    <row r="56" spans="2:32" s="4" customFormat="1" ht="79.5" hidden="1" customHeight="1" x14ac:dyDescent="0.25">
      <c r="B56" s="4" t="s">
        <v>39</v>
      </c>
      <c r="C56" s="4" t="s">
        <v>79</v>
      </c>
      <c r="D56" s="4" t="s">
        <v>29</v>
      </c>
      <c r="F56" s="4">
        <v>13</v>
      </c>
      <c r="G56" s="4">
        <v>300</v>
      </c>
      <c r="H56" s="4">
        <v>188</v>
      </c>
      <c r="I56" s="26">
        <f t="shared" si="10"/>
        <v>0.62666666666666671</v>
      </c>
      <c r="J56" s="15"/>
      <c r="L56" s="15">
        <v>24</v>
      </c>
      <c r="M56" s="15">
        <v>8</v>
      </c>
      <c r="N56" s="15">
        <v>13</v>
      </c>
      <c r="O56" s="15"/>
      <c r="P56" s="4">
        <v>0</v>
      </c>
      <c r="Q56" s="4">
        <v>5</v>
      </c>
      <c r="R56" s="4">
        <v>0</v>
      </c>
      <c r="S56" s="4">
        <v>0</v>
      </c>
      <c r="T56" s="4">
        <v>0</v>
      </c>
      <c r="U56" s="4">
        <f t="shared" si="5"/>
        <v>0</v>
      </c>
      <c r="V56" s="4">
        <v>0</v>
      </c>
      <c r="W56" s="4">
        <v>0</v>
      </c>
      <c r="X56" s="4">
        <v>0</v>
      </c>
      <c r="Y56" s="4" t="s">
        <v>31</v>
      </c>
      <c r="AA56" s="4">
        <f>SUM(AB56:AF56)</f>
        <v>1</v>
      </c>
      <c r="AB56" s="4">
        <v>1</v>
      </c>
      <c r="AC56" s="4">
        <v>0</v>
      </c>
      <c r="AD56" s="4">
        <v>0</v>
      </c>
      <c r="AE56" s="4">
        <v>0</v>
      </c>
      <c r="AF56" s="4">
        <v>0</v>
      </c>
    </row>
    <row r="57" spans="2:32" s="4" customFormat="1" ht="79.5" hidden="1" customHeight="1" x14ac:dyDescent="0.25">
      <c r="B57" s="4" t="s">
        <v>39</v>
      </c>
      <c r="C57" s="4" t="s">
        <v>79</v>
      </c>
      <c r="D57" s="4" t="s">
        <v>32</v>
      </c>
      <c r="F57" s="4">
        <v>12</v>
      </c>
      <c r="G57" s="4">
        <v>310</v>
      </c>
      <c r="H57" s="4">
        <v>246</v>
      </c>
      <c r="I57" s="26">
        <f t="shared" si="10"/>
        <v>0.79354838709677422</v>
      </c>
      <c r="J57" s="15"/>
      <c r="L57" s="15">
        <v>17</v>
      </c>
      <c r="M57" s="15">
        <v>2</v>
      </c>
      <c r="N57" s="15">
        <v>12</v>
      </c>
      <c r="O57" s="15"/>
      <c r="P57" s="4">
        <v>0</v>
      </c>
      <c r="Q57" s="4">
        <v>5</v>
      </c>
      <c r="R57" s="4">
        <v>0</v>
      </c>
      <c r="S57" s="4">
        <v>0</v>
      </c>
      <c r="T57" s="4">
        <v>0</v>
      </c>
      <c r="U57" s="4">
        <f t="shared" si="5"/>
        <v>0</v>
      </c>
      <c r="V57" s="4">
        <v>0</v>
      </c>
      <c r="W57" s="4">
        <v>0</v>
      </c>
      <c r="X57" s="4">
        <v>0</v>
      </c>
      <c r="Y57" s="4" t="s">
        <v>31</v>
      </c>
      <c r="AA57" s="4" t="s">
        <v>30</v>
      </c>
    </row>
    <row r="58" spans="2:32" s="4" customFormat="1" ht="79.5" hidden="1" customHeight="1" x14ac:dyDescent="0.25">
      <c r="B58" s="4" t="s">
        <v>39</v>
      </c>
      <c r="C58" s="4" t="s">
        <v>79</v>
      </c>
      <c r="D58" s="4" t="s">
        <v>33</v>
      </c>
      <c r="F58" s="4">
        <v>13</v>
      </c>
      <c r="G58" s="4">
        <v>300</v>
      </c>
      <c r="H58" s="4">
        <v>260</v>
      </c>
      <c r="I58" s="26">
        <f>H58/G58</f>
        <v>0.8666666666666667</v>
      </c>
      <c r="J58" s="15"/>
      <c r="L58" s="15">
        <v>37</v>
      </c>
      <c r="M58" s="15">
        <v>14</v>
      </c>
      <c r="N58" s="15">
        <v>14</v>
      </c>
      <c r="O58" s="15"/>
      <c r="P58" s="4">
        <v>0</v>
      </c>
      <c r="Q58" s="4">
        <v>4</v>
      </c>
      <c r="R58" s="4">
        <v>0</v>
      </c>
      <c r="S58" s="4">
        <v>0</v>
      </c>
      <c r="T58" s="4">
        <v>0</v>
      </c>
      <c r="U58" s="4">
        <f t="shared" si="5"/>
        <v>0</v>
      </c>
      <c r="V58" s="4">
        <v>0</v>
      </c>
      <c r="W58" s="4">
        <v>0</v>
      </c>
      <c r="X58" s="4">
        <v>0</v>
      </c>
      <c r="Y58" s="4" t="s">
        <v>31</v>
      </c>
      <c r="AA58" s="4" t="s">
        <v>30</v>
      </c>
    </row>
    <row r="59" spans="2:32" s="4" customFormat="1" hidden="1" x14ac:dyDescent="0.25">
      <c r="B59" s="4" t="s">
        <v>39</v>
      </c>
      <c r="C59" s="4" t="s">
        <v>80</v>
      </c>
      <c r="D59" s="4" t="s">
        <v>29</v>
      </c>
      <c r="F59" s="4">
        <v>11</v>
      </c>
      <c r="G59" s="4">
        <v>300</v>
      </c>
      <c r="H59" s="4">
        <v>294</v>
      </c>
      <c r="I59" s="26">
        <f t="shared" si="10"/>
        <v>0.98</v>
      </c>
      <c r="J59" s="15"/>
      <c r="L59" s="15">
        <v>24</v>
      </c>
      <c r="M59" s="15">
        <v>8</v>
      </c>
      <c r="N59" s="15">
        <v>13</v>
      </c>
      <c r="O59" s="15"/>
      <c r="P59" s="4">
        <v>0</v>
      </c>
      <c r="Q59" s="4">
        <v>1</v>
      </c>
      <c r="R59" s="4">
        <v>0</v>
      </c>
      <c r="S59" s="4">
        <v>0</v>
      </c>
      <c r="T59" s="4">
        <v>0</v>
      </c>
      <c r="U59" s="4">
        <f t="shared" si="5"/>
        <v>0</v>
      </c>
      <c r="V59" s="4">
        <v>0</v>
      </c>
      <c r="W59" s="4">
        <v>0</v>
      </c>
      <c r="X59" s="4">
        <v>0</v>
      </c>
      <c r="Y59" s="4" t="s">
        <v>31</v>
      </c>
      <c r="AA59" s="4">
        <f>SUM(AB59:AF59)</f>
        <v>1</v>
      </c>
      <c r="AB59" s="4">
        <v>0</v>
      </c>
      <c r="AC59" s="4">
        <v>1</v>
      </c>
      <c r="AD59" s="4">
        <v>0</v>
      </c>
      <c r="AE59" s="4">
        <v>0</v>
      </c>
      <c r="AF59" s="4">
        <v>0</v>
      </c>
    </row>
    <row r="60" spans="2:32" s="4" customFormat="1" hidden="1" x14ac:dyDescent="0.25">
      <c r="B60" s="4" t="s">
        <v>39</v>
      </c>
      <c r="C60" s="4" t="s">
        <v>80</v>
      </c>
      <c r="D60" s="4" t="s">
        <v>32</v>
      </c>
      <c r="F60" s="4">
        <v>11</v>
      </c>
      <c r="G60" s="4">
        <v>310</v>
      </c>
      <c r="H60" s="4">
        <v>290</v>
      </c>
      <c r="I60" s="26">
        <f t="shared" si="10"/>
        <v>0.93548387096774188</v>
      </c>
      <c r="J60" s="15"/>
      <c r="L60" s="15">
        <v>17</v>
      </c>
      <c r="M60" s="15">
        <v>2</v>
      </c>
      <c r="N60" s="15">
        <v>12</v>
      </c>
      <c r="O60" s="15"/>
      <c r="P60" s="4">
        <v>0</v>
      </c>
      <c r="Q60" s="4">
        <v>1</v>
      </c>
      <c r="R60" s="4">
        <v>0</v>
      </c>
      <c r="S60" s="4">
        <v>0</v>
      </c>
      <c r="T60" s="4">
        <v>0</v>
      </c>
      <c r="U60" s="4">
        <f t="shared" si="5"/>
        <v>0</v>
      </c>
      <c r="V60" s="4">
        <v>0</v>
      </c>
      <c r="W60" s="4">
        <v>0</v>
      </c>
      <c r="X60" s="4">
        <v>0</v>
      </c>
      <c r="Y60" s="4" t="s">
        <v>31</v>
      </c>
      <c r="AA60" s="4" t="s">
        <v>30</v>
      </c>
    </row>
    <row r="61" spans="2:32" s="4" customFormat="1" hidden="1" x14ac:dyDescent="0.25">
      <c r="B61" s="4" t="s">
        <v>39</v>
      </c>
      <c r="C61" s="4" t="s">
        <v>80</v>
      </c>
      <c r="D61" s="4" t="s">
        <v>33</v>
      </c>
      <c r="F61" s="4">
        <v>12</v>
      </c>
      <c r="G61" s="4">
        <v>300</v>
      </c>
      <c r="H61" s="4">
        <v>296</v>
      </c>
      <c r="I61" s="26">
        <f t="shared" si="10"/>
        <v>0.98666666666666669</v>
      </c>
      <c r="J61" s="15"/>
      <c r="L61" s="15">
        <v>37</v>
      </c>
      <c r="M61" s="15">
        <v>14</v>
      </c>
      <c r="N61" s="15">
        <v>14</v>
      </c>
      <c r="O61" s="15"/>
      <c r="P61" s="4">
        <v>1</v>
      </c>
      <c r="Q61" s="4">
        <v>1</v>
      </c>
      <c r="R61" s="4">
        <v>0</v>
      </c>
      <c r="S61" s="4">
        <v>0</v>
      </c>
      <c r="T61" s="4">
        <v>0</v>
      </c>
      <c r="U61" s="4">
        <f t="shared" si="5"/>
        <v>0</v>
      </c>
      <c r="V61" s="4">
        <v>0</v>
      </c>
      <c r="W61" s="4">
        <v>0</v>
      </c>
      <c r="X61" s="4">
        <v>0</v>
      </c>
      <c r="Y61" s="4" t="s">
        <v>31</v>
      </c>
      <c r="AA61" s="4">
        <f t="shared" ref="AA61:AA67" si="11">SUM(AB61:AF61)</f>
        <v>1</v>
      </c>
      <c r="AB61" s="4">
        <v>1</v>
      </c>
      <c r="AC61" s="4">
        <v>0</v>
      </c>
      <c r="AD61" s="4">
        <v>0</v>
      </c>
      <c r="AE61" s="4">
        <v>0</v>
      </c>
      <c r="AF61" s="4">
        <v>0</v>
      </c>
    </row>
    <row r="62" spans="2:32" s="4" customFormat="1" hidden="1" x14ac:dyDescent="0.25">
      <c r="B62" s="4" t="s">
        <v>27</v>
      </c>
      <c r="C62" s="4" t="s">
        <v>81</v>
      </c>
      <c r="D62" s="4" t="s">
        <v>29</v>
      </c>
      <c r="F62" s="4">
        <v>12</v>
      </c>
      <c r="G62" s="4">
        <v>180</v>
      </c>
      <c r="H62" s="4">
        <v>117</v>
      </c>
      <c r="I62" s="26">
        <f t="shared" si="10"/>
        <v>0.65</v>
      </c>
      <c r="J62" s="15"/>
      <c r="L62" s="28">
        <v>48</v>
      </c>
      <c r="M62" s="28">
        <v>2</v>
      </c>
      <c r="N62" s="28">
        <v>40</v>
      </c>
      <c r="O62" s="15"/>
      <c r="P62" s="4">
        <v>3</v>
      </c>
      <c r="Q62" s="4">
        <v>5</v>
      </c>
      <c r="R62" s="4">
        <v>0</v>
      </c>
      <c r="S62" s="4">
        <v>0</v>
      </c>
      <c r="T62" s="4">
        <v>0</v>
      </c>
      <c r="U62" s="4">
        <f t="shared" si="5"/>
        <v>0</v>
      </c>
      <c r="V62" s="4">
        <v>0</v>
      </c>
      <c r="W62" s="4">
        <v>0</v>
      </c>
      <c r="X62" s="4">
        <v>0</v>
      </c>
      <c r="Y62" s="4" t="s">
        <v>31</v>
      </c>
      <c r="AA62" s="4">
        <f t="shared" si="11"/>
        <v>1</v>
      </c>
      <c r="AB62" s="4">
        <v>0</v>
      </c>
      <c r="AC62" s="4">
        <v>1</v>
      </c>
      <c r="AD62" s="4">
        <v>0</v>
      </c>
      <c r="AE62" s="4">
        <v>0</v>
      </c>
      <c r="AF62" s="4">
        <v>0</v>
      </c>
    </row>
    <row r="63" spans="2:32" s="4" customFormat="1" hidden="1" x14ac:dyDescent="0.25">
      <c r="B63" s="4" t="s">
        <v>27</v>
      </c>
      <c r="C63" s="4" t="s">
        <v>81</v>
      </c>
      <c r="D63" s="4" t="s">
        <v>32</v>
      </c>
      <c r="F63" s="4">
        <v>13</v>
      </c>
      <c r="G63" s="4">
        <v>186</v>
      </c>
      <c r="H63" s="4">
        <v>146</v>
      </c>
      <c r="I63" s="26">
        <f t="shared" si="10"/>
        <v>0.78494623655913975</v>
      </c>
      <c r="J63" s="15"/>
      <c r="L63" s="28">
        <v>22.5</v>
      </c>
      <c r="M63" s="28">
        <v>1.5</v>
      </c>
      <c r="N63" s="28">
        <v>21.5</v>
      </c>
      <c r="O63" s="15"/>
      <c r="P63" s="4">
        <v>3</v>
      </c>
      <c r="Q63" s="4">
        <v>5</v>
      </c>
      <c r="R63" s="4">
        <v>0</v>
      </c>
      <c r="S63" s="4">
        <v>0</v>
      </c>
      <c r="T63" s="4">
        <v>0</v>
      </c>
      <c r="U63" s="4">
        <f t="shared" si="5"/>
        <v>0</v>
      </c>
      <c r="V63" s="4">
        <v>0</v>
      </c>
      <c r="W63" s="4">
        <v>0</v>
      </c>
      <c r="X63" s="4">
        <v>0</v>
      </c>
      <c r="Y63" s="4" t="s">
        <v>31</v>
      </c>
      <c r="AA63" s="4">
        <f t="shared" si="11"/>
        <v>1</v>
      </c>
      <c r="AB63" s="4">
        <v>1</v>
      </c>
      <c r="AC63" s="4">
        <v>0</v>
      </c>
      <c r="AD63" s="4">
        <v>0</v>
      </c>
      <c r="AE63" s="4">
        <v>0</v>
      </c>
      <c r="AF63" s="4">
        <v>0</v>
      </c>
    </row>
    <row r="64" spans="2:32" s="4" customFormat="1" hidden="1" x14ac:dyDescent="0.25">
      <c r="B64" s="4" t="s">
        <v>27</v>
      </c>
      <c r="C64" s="4" t="s">
        <v>81</v>
      </c>
      <c r="D64" s="4" t="s">
        <v>33</v>
      </c>
      <c r="F64" s="4">
        <v>15</v>
      </c>
      <c r="G64" s="4">
        <v>180</v>
      </c>
      <c r="H64" s="4">
        <v>165</v>
      </c>
      <c r="I64" s="26">
        <f t="shared" si="10"/>
        <v>0.91666666666666663</v>
      </c>
      <c r="J64" s="15"/>
      <c r="L64" s="15">
        <v>23</v>
      </c>
      <c r="M64" s="15">
        <v>1</v>
      </c>
      <c r="N64" s="15">
        <v>22</v>
      </c>
      <c r="O64" s="15"/>
      <c r="P64" s="4">
        <v>3</v>
      </c>
      <c r="Q64" s="4">
        <v>7</v>
      </c>
      <c r="R64" s="4">
        <v>0</v>
      </c>
      <c r="S64" s="4">
        <v>0</v>
      </c>
      <c r="T64" s="4">
        <v>0</v>
      </c>
      <c r="U64" s="4">
        <f t="shared" si="5"/>
        <v>0</v>
      </c>
      <c r="V64" s="4">
        <v>0</v>
      </c>
      <c r="W64" s="4">
        <v>0</v>
      </c>
      <c r="X64" s="4">
        <v>0</v>
      </c>
      <c r="Y64" s="4" t="s">
        <v>31</v>
      </c>
      <c r="AA64" s="4">
        <f t="shared" si="11"/>
        <v>1</v>
      </c>
      <c r="AB64" s="4">
        <v>0</v>
      </c>
      <c r="AC64" s="4">
        <v>1</v>
      </c>
      <c r="AD64" s="4">
        <v>0</v>
      </c>
      <c r="AE64" s="4">
        <v>0</v>
      </c>
      <c r="AF64" s="4">
        <v>0</v>
      </c>
    </row>
    <row r="65" spans="2:35" s="4" customFormat="1" hidden="1" x14ac:dyDescent="0.25">
      <c r="B65" s="4" t="s">
        <v>27</v>
      </c>
      <c r="C65" s="4" t="s">
        <v>82</v>
      </c>
      <c r="D65" s="4" t="s">
        <v>29</v>
      </c>
      <c r="F65" s="4">
        <v>13</v>
      </c>
      <c r="G65" s="4">
        <v>210</v>
      </c>
      <c r="H65" s="4">
        <v>148</v>
      </c>
      <c r="I65" s="26">
        <f t="shared" si="10"/>
        <v>0.70476190476190481</v>
      </c>
      <c r="J65" s="15"/>
      <c r="L65" s="28">
        <v>48</v>
      </c>
      <c r="M65" s="28">
        <v>2</v>
      </c>
      <c r="N65" s="28">
        <v>40</v>
      </c>
      <c r="O65" s="15"/>
      <c r="P65" s="4">
        <v>6</v>
      </c>
      <c r="Q65" s="4">
        <v>3</v>
      </c>
      <c r="R65" s="4">
        <v>0</v>
      </c>
      <c r="S65" s="4">
        <v>0</v>
      </c>
      <c r="T65" s="4">
        <v>0</v>
      </c>
      <c r="U65" s="4">
        <f t="shared" si="5"/>
        <v>0</v>
      </c>
      <c r="V65" s="4">
        <v>0</v>
      </c>
      <c r="W65" s="4">
        <v>0</v>
      </c>
      <c r="X65" s="4">
        <v>0</v>
      </c>
      <c r="Y65" s="4" t="s">
        <v>31</v>
      </c>
      <c r="AA65" s="4">
        <f t="shared" si="11"/>
        <v>3</v>
      </c>
      <c r="AB65" s="4">
        <v>1</v>
      </c>
      <c r="AC65" s="4">
        <v>0</v>
      </c>
      <c r="AD65" s="4">
        <v>0</v>
      </c>
      <c r="AE65" s="4">
        <v>0</v>
      </c>
      <c r="AF65" s="4">
        <v>2</v>
      </c>
    </row>
    <row r="66" spans="2:35" s="4" customFormat="1" hidden="1" x14ac:dyDescent="0.25">
      <c r="B66" s="4" t="s">
        <v>27</v>
      </c>
      <c r="C66" s="4" t="s">
        <v>82</v>
      </c>
      <c r="D66" s="4" t="s">
        <v>32</v>
      </c>
      <c r="F66" s="4">
        <v>11</v>
      </c>
      <c r="G66" s="4">
        <v>217</v>
      </c>
      <c r="H66" s="4">
        <v>193</v>
      </c>
      <c r="I66" s="26">
        <f t="shared" si="10"/>
        <v>0.88940092165898621</v>
      </c>
      <c r="J66" s="15"/>
      <c r="L66" s="28">
        <v>22.5</v>
      </c>
      <c r="M66" s="28">
        <v>1.5</v>
      </c>
      <c r="N66" s="28">
        <v>21.5</v>
      </c>
      <c r="O66" s="15"/>
      <c r="P66" s="4">
        <v>3</v>
      </c>
      <c r="Q66" s="4">
        <v>6</v>
      </c>
      <c r="R66" s="4">
        <v>0</v>
      </c>
      <c r="S66" s="4">
        <v>0</v>
      </c>
      <c r="T66" s="4">
        <v>0</v>
      </c>
      <c r="U66" s="4">
        <f t="shared" si="5"/>
        <v>0</v>
      </c>
      <c r="V66" s="4">
        <v>0</v>
      </c>
      <c r="W66" s="4">
        <v>0</v>
      </c>
      <c r="X66" s="4">
        <v>0</v>
      </c>
      <c r="Y66" s="4" t="s">
        <v>31</v>
      </c>
      <c r="AA66" s="4">
        <f t="shared" si="11"/>
        <v>1</v>
      </c>
      <c r="AB66" s="4">
        <v>0</v>
      </c>
      <c r="AC66" s="4">
        <v>1</v>
      </c>
      <c r="AD66" s="4">
        <v>0</v>
      </c>
      <c r="AE66" s="4">
        <v>0</v>
      </c>
      <c r="AF66" s="4">
        <v>0</v>
      </c>
    </row>
    <row r="67" spans="2:35" s="4" customFormat="1" hidden="1" x14ac:dyDescent="0.25">
      <c r="B67" s="4" t="s">
        <v>27</v>
      </c>
      <c r="C67" s="4" t="s">
        <v>82</v>
      </c>
      <c r="D67" s="4" t="s">
        <v>33</v>
      </c>
      <c r="F67" s="4">
        <v>14</v>
      </c>
      <c r="G67" s="4">
        <v>210</v>
      </c>
      <c r="H67" s="4">
        <v>171</v>
      </c>
      <c r="I67" s="26">
        <f>H67/G67</f>
        <v>0.81428571428571428</v>
      </c>
      <c r="J67" s="15"/>
      <c r="L67" s="15">
        <v>23</v>
      </c>
      <c r="M67" s="15">
        <v>1</v>
      </c>
      <c r="N67" s="15">
        <v>22</v>
      </c>
      <c r="O67" s="15"/>
      <c r="P67" s="4">
        <v>2</v>
      </c>
      <c r="Q67" s="4">
        <v>5</v>
      </c>
      <c r="R67" s="4">
        <v>0</v>
      </c>
      <c r="S67" s="4">
        <v>0</v>
      </c>
      <c r="T67" s="4">
        <v>0</v>
      </c>
      <c r="U67" s="4">
        <f t="shared" si="5"/>
        <v>0</v>
      </c>
      <c r="V67" s="4">
        <v>0</v>
      </c>
      <c r="W67" s="4">
        <v>0</v>
      </c>
      <c r="X67" s="4">
        <v>0</v>
      </c>
      <c r="Y67" s="4" t="s">
        <v>31</v>
      </c>
      <c r="AA67" s="4">
        <f t="shared" si="11"/>
        <v>1</v>
      </c>
      <c r="AB67" s="4">
        <v>0</v>
      </c>
      <c r="AC67" s="4">
        <v>0</v>
      </c>
      <c r="AD67" s="4">
        <v>0</v>
      </c>
      <c r="AE67" s="4">
        <v>0</v>
      </c>
      <c r="AF67" s="4">
        <v>1</v>
      </c>
    </row>
    <row r="68" spans="2:35" s="4" customFormat="1" ht="60" hidden="1" x14ac:dyDescent="0.25">
      <c r="B68" s="4" t="s">
        <v>53</v>
      </c>
      <c r="C68" s="4" t="s">
        <v>83</v>
      </c>
      <c r="D68" s="4" t="s">
        <v>33</v>
      </c>
      <c r="F68" s="4">
        <v>5</v>
      </c>
      <c r="G68" s="4">
        <v>64</v>
      </c>
      <c r="H68" s="4">
        <v>64</v>
      </c>
      <c r="I68" s="26">
        <f>H68/G68</f>
        <v>1</v>
      </c>
      <c r="J68" s="4" t="s">
        <v>84</v>
      </c>
      <c r="L68" s="15">
        <v>4</v>
      </c>
      <c r="M68" s="15">
        <v>5.5</v>
      </c>
      <c r="N68" s="15">
        <v>11</v>
      </c>
      <c r="O68" s="15"/>
      <c r="P68" s="4">
        <v>4</v>
      </c>
      <c r="Q68" s="4">
        <v>1</v>
      </c>
      <c r="R68" s="4">
        <v>0</v>
      </c>
      <c r="S68" s="4">
        <v>0</v>
      </c>
      <c r="U68" s="4">
        <f>SUM(V68:X68)</f>
        <v>0</v>
      </c>
      <c r="V68" s="4">
        <v>0</v>
      </c>
      <c r="W68" s="4">
        <v>0</v>
      </c>
      <c r="X68" s="4">
        <v>0</v>
      </c>
      <c r="Y68" s="4" t="s">
        <v>31</v>
      </c>
      <c r="AA68" s="4">
        <v>0</v>
      </c>
      <c r="AB68" s="4">
        <v>0</v>
      </c>
      <c r="AC68" s="4">
        <v>0</v>
      </c>
      <c r="AD68" s="4">
        <v>0</v>
      </c>
      <c r="AE68" s="4">
        <v>0</v>
      </c>
      <c r="AF68" s="4">
        <v>0</v>
      </c>
    </row>
    <row r="69" spans="2:35" x14ac:dyDescent="0.25">
      <c r="I69" s="4"/>
      <c r="J69" s="4"/>
      <c r="K69" s="4"/>
      <c r="AI69" s="4"/>
    </row>
    <row r="70" spans="2:35" x14ac:dyDescent="0.25">
      <c r="I70" s="4"/>
      <c r="J70" s="4"/>
      <c r="K70" s="4"/>
      <c r="AI70" s="4"/>
    </row>
  </sheetData>
  <autoFilter ref="B4:AH68" xr:uid="{00000000-0009-0000-0000-000000000000}">
    <filterColumn colId="0">
      <filters>
        <filter val="Withdrawal Mgmt"/>
        <filter val="Withdrawal Mgmt/ Supportive Recovery"/>
      </filters>
    </filterColumn>
  </autoFilter>
  <mergeCells count="1">
    <mergeCell ref="B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D3964-7791-40A1-93E6-A093D4E68233}">
  <dimension ref="A1:C17"/>
  <sheetViews>
    <sheetView workbookViewId="0">
      <selection activeCell="C1" sqref="C1"/>
    </sheetView>
  </sheetViews>
  <sheetFormatPr defaultRowHeight="15" x14ac:dyDescent="0.25"/>
  <sheetData>
    <row r="1" spans="1:3" x14ac:dyDescent="0.25">
      <c r="A1" s="39">
        <v>1</v>
      </c>
      <c r="C1" s="39">
        <v>0</v>
      </c>
    </row>
    <row r="2" spans="1:3" x14ac:dyDescent="0.25">
      <c r="A2" s="39">
        <v>2</v>
      </c>
      <c r="C2" s="39">
        <v>0</v>
      </c>
    </row>
    <row r="3" spans="1:3" x14ac:dyDescent="0.25">
      <c r="A3" s="39">
        <v>7</v>
      </c>
      <c r="C3" s="39">
        <v>4</v>
      </c>
    </row>
    <row r="4" spans="1:3" x14ac:dyDescent="0.25">
      <c r="A4" s="39">
        <v>7</v>
      </c>
      <c r="C4" s="39">
        <v>11</v>
      </c>
    </row>
    <row r="5" spans="1:3" x14ac:dyDescent="0.25">
      <c r="A5" s="39">
        <v>7</v>
      </c>
      <c r="C5" s="39">
        <v>14.5</v>
      </c>
    </row>
    <row r="6" spans="1:3" x14ac:dyDescent="0.25">
      <c r="A6" s="39">
        <v>8</v>
      </c>
      <c r="C6" s="39">
        <v>14.5</v>
      </c>
    </row>
    <row r="7" spans="1:3" x14ac:dyDescent="0.25">
      <c r="A7" s="39">
        <v>16</v>
      </c>
      <c r="C7" s="39">
        <v>23.5</v>
      </c>
    </row>
    <row r="8" spans="1:3" x14ac:dyDescent="0.25">
      <c r="A8" s="39">
        <v>17</v>
      </c>
      <c r="C8" s="39">
        <v>38</v>
      </c>
    </row>
    <row r="9" spans="1:3" x14ac:dyDescent="0.25">
      <c r="A9" s="39">
        <v>17</v>
      </c>
      <c r="C9" s="39">
        <v>54.5</v>
      </c>
    </row>
    <row r="10" spans="1:3" x14ac:dyDescent="0.25">
      <c r="A10" s="39">
        <v>17</v>
      </c>
      <c r="C10" s="39">
        <v>60.5</v>
      </c>
    </row>
    <row r="11" spans="1:3" x14ac:dyDescent="0.25">
      <c r="A11" s="39">
        <v>23</v>
      </c>
      <c r="C11" s="39">
        <v>99</v>
      </c>
    </row>
    <row r="12" spans="1:3" x14ac:dyDescent="0.25">
      <c r="A12" s="39">
        <v>24</v>
      </c>
    </row>
    <row r="13" spans="1:3" x14ac:dyDescent="0.25">
      <c r="A13" s="39">
        <v>24</v>
      </c>
    </row>
    <row r="14" spans="1:3" x14ac:dyDescent="0.25">
      <c r="A14" s="39">
        <v>24</v>
      </c>
    </row>
    <row r="15" spans="1:3" x14ac:dyDescent="0.25">
      <c r="A15" s="39">
        <v>37</v>
      </c>
    </row>
    <row r="16" spans="1:3" x14ac:dyDescent="0.25">
      <c r="A16" s="39">
        <v>37</v>
      </c>
    </row>
    <row r="17" spans="1:1" x14ac:dyDescent="0.25">
      <c r="A17" s="39">
        <v>37</v>
      </c>
    </row>
  </sheetData>
  <sortState xmlns:xlrd2="http://schemas.microsoft.com/office/spreadsheetml/2017/richdata2" ref="C1:C11">
    <sortCondition ref="C1:C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34D3-9E85-4F54-B7D4-B05F2A5698B1}">
  <dimension ref="A1:C21"/>
  <sheetViews>
    <sheetView workbookViewId="0">
      <selection activeCell="C1" sqref="C1"/>
    </sheetView>
  </sheetViews>
  <sheetFormatPr defaultRowHeight="15" x14ac:dyDescent="0.25"/>
  <sheetData>
    <row r="1" spans="1:3" x14ac:dyDescent="0.25">
      <c r="A1" s="26">
        <v>0.5268817204301075</v>
      </c>
      <c r="C1" s="26">
        <v>0.14000000000000001</v>
      </c>
    </row>
    <row r="2" spans="1:3" x14ac:dyDescent="0.25">
      <c r="A2" s="26">
        <v>0.57272727272727275</v>
      </c>
      <c r="C2" s="26">
        <v>0.16333333333333333</v>
      </c>
    </row>
    <row r="3" spans="1:3" x14ac:dyDescent="0.25">
      <c r="A3" s="26">
        <v>0.62666666666666671</v>
      </c>
      <c r="C3" s="26">
        <v>0.4</v>
      </c>
    </row>
    <row r="4" spans="1:3" x14ac:dyDescent="0.25">
      <c r="A4" s="26">
        <v>0.63636363636363635</v>
      </c>
      <c r="C4" s="26">
        <v>0.58888888888888891</v>
      </c>
    </row>
    <row r="5" spans="1:3" x14ac:dyDescent="0.25">
      <c r="A5" s="26">
        <v>0.63709677419354838</v>
      </c>
      <c r="C5" s="26">
        <v>0.7021276595744681</v>
      </c>
    </row>
    <row r="6" spans="1:3" x14ac:dyDescent="0.25">
      <c r="A6" s="26">
        <v>0.6454545454545455</v>
      </c>
      <c r="C6" s="26">
        <v>0.71505376344086025</v>
      </c>
    </row>
    <row r="7" spans="1:3" x14ac:dyDescent="0.25">
      <c r="A7" s="26">
        <v>0.66666666666666663</v>
      </c>
      <c r="C7" s="26">
        <v>0.75035460992907799</v>
      </c>
    </row>
    <row r="8" spans="1:3" x14ac:dyDescent="0.25">
      <c r="A8" s="26">
        <v>0.69892473118279574</v>
      </c>
      <c r="C8" s="26">
        <v>0.75909402882635557</v>
      </c>
    </row>
    <row r="9" spans="1:3" x14ac:dyDescent="0.25">
      <c r="A9" s="26">
        <v>0.7</v>
      </c>
      <c r="C9" s="26">
        <v>0.76666666666666672</v>
      </c>
    </row>
    <row r="10" spans="1:3" x14ac:dyDescent="0.25">
      <c r="A10" s="26">
        <v>0.73888888888888893</v>
      </c>
      <c r="C10" s="26">
        <v>0.87096774193548387</v>
      </c>
    </row>
    <row r="11" spans="1:3" x14ac:dyDescent="0.25">
      <c r="A11" s="26">
        <v>0.74193548387096775</v>
      </c>
      <c r="C11" s="26">
        <v>0.91333333333333333</v>
      </c>
    </row>
    <row r="12" spans="1:3" x14ac:dyDescent="0.25">
      <c r="A12" s="26">
        <v>0.79166666666666663</v>
      </c>
      <c r="C12" s="26">
        <v>0.93</v>
      </c>
    </row>
    <row r="13" spans="1:3" x14ac:dyDescent="0.25">
      <c r="A13" s="26">
        <v>0.79354838709677422</v>
      </c>
      <c r="C13" s="26">
        <v>0.96</v>
      </c>
    </row>
    <row r="14" spans="1:3" x14ac:dyDescent="0.25">
      <c r="A14" s="26">
        <v>0.8666666666666667</v>
      </c>
      <c r="C14" s="26">
        <v>0.978494623655914</v>
      </c>
    </row>
    <row r="15" spans="1:3" x14ac:dyDescent="0.25">
      <c r="A15" s="26">
        <v>0.87777777777777777</v>
      </c>
      <c r="C15" s="26">
        <v>1</v>
      </c>
    </row>
    <row r="16" spans="1:3" x14ac:dyDescent="0.25">
      <c r="A16" s="26">
        <v>0.93548387096774188</v>
      </c>
      <c r="C16" s="26">
        <v>1.1688888888888889</v>
      </c>
    </row>
    <row r="17" spans="1:1" x14ac:dyDescent="0.25">
      <c r="A17" s="26">
        <v>0.98</v>
      </c>
    </row>
    <row r="18" spans="1:1" x14ac:dyDescent="0.25">
      <c r="A18" s="26">
        <v>0.98666666666666669</v>
      </c>
    </row>
    <row r="19" spans="1:1" x14ac:dyDescent="0.25">
      <c r="A19" s="26">
        <v>0.98666666666666669</v>
      </c>
    </row>
    <row r="20" spans="1:1" x14ac:dyDescent="0.25">
      <c r="A20" s="26">
        <v>0.98666666666666669</v>
      </c>
    </row>
    <row r="21" spans="1:1" x14ac:dyDescent="0.25">
      <c r="A21" s="26">
        <v>0.98888888888888893</v>
      </c>
    </row>
  </sheetData>
  <sortState xmlns:xlrd2="http://schemas.microsoft.com/office/spreadsheetml/2017/richdata2" ref="C1:C16">
    <sortCondition ref="C1:C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4580C-B38D-4E34-9A6B-E05A4FCEEA2B}">
  <dimension ref="A1:F16"/>
  <sheetViews>
    <sheetView tabSelected="1" workbookViewId="0">
      <selection activeCell="F1" sqref="F1"/>
    </sheetView>
  </sheetViews>
  <sheetFormatPr defaultRowHeight="15" x14ac:dyDescent="0.25"/>
  <sheetData>
    <row r="1" spans="1:6" x14ac:dyDescent="0.25">
      <c r="A1" s="4">
        <v>9</v>
      </c>
      <c r="D1" s="26">
        <v>0.64</v>
      </c>
      <c r="F1" s="15">
        <v>1</v>
      </c>
    </row>
    <row r="2" spans="1:6" x14ac:dyDescent="0.25">
      <c r="A2" s="4">
        <v>9</v>
      </c>
      <c r="D2" s="26">
        <v>0.68611111111111112</v>
      </c>
      <c r="F2" s="15">
        <v>5</v>
      </c>
    </row>
    <row r="3" spans="1:6" x14ac:dyDescent="0.25">
      <c r="A3" s="4">
        <v>12</v>
      </c>
      <c r="D3" s="26">
        <v>0.7</v>
      </c>
      <c r="F3" s="15">
        <v>5</v>
      </c>
    </row>
    <row r="4" spans="1:6" x14ac:dyDescent="0.25">
      <c r="A4" s="4">
        <v>10</v>
      </c>
      <c r="D4" s="26">
        <v>0.71481481481481479</v>
      </c>
      <c r="F4" s="15">
        <v>9</v>
      </c>
    </row>
    <row r="5" spans="1:6" x14ac:dyDescent="0.25">
      <c r="A5" s="4">
        <v>9</v>
      </c>
      <c r="D5" s="26">
        <v>0.79166666666666663</v>
      </c>
      <c r="F5" s="15">
        <v>9</v>
      </c>
    </row>
    <row r="6" spans="1:6" x14ac:dyDescent="0.25">
      <c r="A6" s="4">
        <v>8</v>
      </c>
      <c r="D6" s="26">
        <v>0.8</v>
      </c>
      <c r="F6" s="15">
        <v>9</v>
      </c>
    </row>
    <row r="7" spans="1:6" x14ac:dyDescent="0.25">
      <c r="A7" s="4">
        <v>5</v>
      </c>
      <c r="D7" s="26">
        <v>0.81182795698924726</v>
      </c>
      <c r="F7" s="15">
        <v>9</v>
      </c>
    </row>
    <row r="8" spans="1:6" x14ac:dyDescent="0.25">
      <c r="A8" s="4">
        <v>4</v>
      </c>
      <c r="D8" s="26">
        <v>0.82488479262672809</v>
      </c>
      <c r="F8" s="15">
        <v>10</v>
      </c>
    </row>
    <row r="9" spans="1:6" x14ac:dyDescent="0.25">
      <c r="A9" s="4">
        <v>3</v>
      </c>
      <c r="D9" s="26">
        <v>0.82857142857142863</v>
      </c>
      <c r="F9" s="15">
        <v>10</v>
      </c>
    </row>
    <row r="10" spans="1:6" x14ac:dyDescent="0.25">
      <c r="A10" s="4">
        <v>87</v>
      </c>
      <c r="D10" s="26">
        <v>0.85663082437275984</v>
      </c>
      <c r="F10" s="15">
        <v>12</v>
      </c>
    </row>
    <row r="11" spans="1:6" x14ac:dyDescent="0.25">
      <c r="A11" s="4">
        <v>86</v>
      </c>
      <c r="D11" s="26">
        <v>0.85663082437275984</v>
      </c>
      <c r="F11" s="15">
        <v>13.5</v>
      </c>
    </row>
    <row r="12" spans="1:6" x14ac:dyDescent="0.25">
      <c r="A12" s="4">
        <v>80</v>
      </c>
      <c r="D12" s="26">
        <v>0.8666666666666667</v>
      </c>
      <c r="F12" s="15">
        <v>15</v>
      </c>
    </row>
    <row r="13" spans="1:6" x14ac:dyDescent="0.25">
      <c r="A13" s="4">
        <v>46</v>
      </c>
      <c r="D13" s="26">
        <v>0.87976539589442815</v>
      </c>
    </row>
    <row r="14" spans="1:6" x14ac:dyDescent="0.25">
      <c r="A14" s="4">
        <v>57</v>
      </c>
      <c r="D14" s="26">
        <v>0.91818181818181821</v>
      </c>
    </row>
    <row r="15" spans="1:6" x14ac:dyDescent="0.25">
      <c r="A15" s="4">
        <v>51</v>
      </c>
      <c r="D15" s="26">
        <v>0.94</v>
      </c>
    </row>
    <row r="16" spans="1:6" x14ac:dyDescent="0.25">
      <c r="A16">
        <f>SUM(A1:A15)</f>
        <v>476</v>
      </c>
    </row>
  </sheetData>
  <sortState xmlns:xlrd2="http://schemas.microsoft.com/office/spreadsheetml/2017/richdata2" ref="F1:F12">
    <sortCondition ref="F1:F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3"/>
  <sheetViews>
    <sheetView zoomScaleNormal="100" workbookViewId="0">
      <pane xSplit="5" ySplit="4" topLeftCell="F17" activePane="bottomRight" state="frozen"/>
      <selection pane="topRight" activeCell="G1" sqref="G1"/>
      <selection pane="bottomLeft" activeCell="A4" sqref="A4"/>
      <selection pane="bottomRight" activeCell="G7" sqref="G7"/>
    </sheetView>
  </sheetViews>
  <sheetFormatPr defaultColWidth="9.140625" defaultRowHeight="15" x14ac:dyDescent="0.25"/>
  <cols>
    <col min="1" max="1" width="2.28515625" style="1" customWidth="1"/>
    <col min="2" max="2" width="18.28515625" style="1" customWidth="1"/>
    <col min="3" max="3" width="29.42578125" style="1" customWidth="1"/>
    <col min="4" max="4" width="10" style="1" customWidth="1"/>
    <col min="5" max="5" width="0.85546875" style="1" customWidth="1"/>
    <col min="6" max="6" width="16" style="2" customWidth="1"/>
    <col min="7" max="7" width="21" style="2" customWidth="1"/>
    <col min="8" max="8" width="23.7109375" style="2" customWidth="1"/>
    <col min="9" max="9" width="17.42578125" style="2" customWidth="1"/>
    <col min="10" max="10" width="50" style="18" customWidth="1"/>
    <col min="11" max="11" width="1.140625" style="1" customWidth="1"/>
    <col min="12" max="12" width="10.42578125" style="2" customWidth="1"/>
    <col min="13" max="13" width="8.42578125" style="2" customWidth="1"/>
    <col min="14" max="14" width="12.140625" style="2" bestFit="1" customWidth="1"/>
    <col min="15" max="15" width="12.140625" style="2" customWidth="1"/>
    <col min="16" max="16" width="13" style="2" customWidth="1"/>
    <col min="17" max="17" width="23.7109375" style="2" customWidth="1"/>
    <col min="18" max="18" width="13.5703125" style="2" bestFit="1" customWidth="1"/>
    <col min="19" max="19" width="11" style="2" bestFit="1" customWidth="1"/>
    <col min="20" max="20" width="11.5703125" style="2" customWidth="1"/>
    <col min="21" max="21" width="16.85546875" style="2" customWidth="1"/>
    <col min="22" max="22" width="1.140625" style="1" customWidth="1"/>
    <col min="23" max="23" width="22.7109375" style="2" customWidth="1"/>
    <col min="24" max="24" width="13.42578125" style="2" bestFit="1" customWidth="1"/>
    <col min="25" max="25" width="12" style="2" customWidth="1"/>
    <col min="26" max="26" width="10.140625" style="2" customWidth="1"/>
    <col min="27" max="27" width="13.7109375" style="2" customWidth="1"/>
    <col min="28" max="28" width="15.5703125" style="2" customWidth="1"/>
    <col min="29" max="29" width="0.7109375" style="2" customWidth="1"/>
    <col min="30" max="30" width="67.85546875" style="18" customWidth="1"/>
    <col min="31" max="16384" width="9.140625" style="1"/>
  </cols>
  <sheetData>
    <row r="1" spans="1:34" s="14" customFormat="1" ht="38.25" customHeight="1" x14ac:dyDescent="0.25">
      <c r="A1" s="11"/>
      <c r="B1" s="40" t="s">
        <v>117</v>
      </c>
      <c r="C1" s="41"/>
      <c r="D1" s="41"/>
      <c r="E1" s="41"/>
      <c r="F1" s="41"/>
      <c r="G1" s="41"/>
      <c r="H1" s="41"/>
      <c r="I1" s="41"/>
      <c r="J1" s="41"/>
      <c r="K1" s="41"/>
      <c r="L1" s="42"/>
      <c r="M1" s="12"/>
      <c r="N1" s="12"/>
      <c r="O1" s="12"/>
      <c r="P1" s="13"/>
      <c r="Q1" s="13"/>
      <c r="R1" s="13"/>
      <c r="S1" s="13"/>
      <c r="T1" s="13"/>
      <c r="U1" s="13"/>
      <c r="V1" s="13"/>
      <c r="W1" s="13"/>
      <c r="X1" s="13"/>
      <c r="Y1" s="13"/>
      <c r="Z1" s="13"/>
      <c r="AA1" s="13"/>
      <c r="AB1" s="13"/>
      <c r="AC1" s="13"/>
      <c r="AD1" s="13"/>
      <c r="AE1" s="13"/>
      <c r="AF1" s="13"/>
      <c r="AG1" s="13"/>
      <c r="AH1" s="4"/>
    </row>
    <row r="2" spans="1:34" s="3" customFormat="1" x14ac:dyDescent="0.25">
      <c r="B2" s="10" t="s">
        <v>0</v>
      </c>
      <c r="F2" s="13"/>
      <c r="G2" s="13"/>
      <c r="H2" s="13"/>
      <c r="I2" s="14"/>
      <c r="J2" s="14"/>
      <c r="K2" s="14"/>
      <c r="L2" s="12"/>
      <c r="M2" s="12"/>
      <c r="N2" s="12"/>
      <c r="O2" s="12"/>
      <c r="P2" s="13"/>
      <c r="Q2" s="13"/>
      <c r="R2" s="13"/>
      <c r="S2" s="13"/>
      <c r="T2" s="13"/>
      <c r="U2" s="13"/>
      <c r="V2" s="13"/>
      <c r="W2" s="13"/>
      <c r="X2" s="13"/>
      <c r="Y2" s="13"/>
      <c r="Z2" s="13"/>
      <c r="AA2" s="13"/>
      <c r="AB2" s="13"/>
      <c r="AC2" s="13"/>
      <c r="AD2" s="13"/>
      <c r="AE2" s="13"/>
      <c r="AF2" s="13"/>
      <c r="AG2" s="13"/>
      <c r="AH2" s="4"/>
    </row>
    <row r="3" spans="1:34" s="22" customFormat="1" x14ac:dyDescent="0.25">
      <c r="B3" s="23"/>
      <c r="F3" s="24"/>
      <c r="G3" s="24"/>
      <c r="H3" s="24"/>
      <c r="I3" s="18"/>
      <c r="J3" s="18"/>
      <c r="K3" s="18"/>
      <c r="L3" s="25"/>
      <c r="M3" s="25"/>
      <c r="N3" s="25"/>
      <c r="O3" s="25"/>
      <c r="P3" s="24"/>
      <c r="Q3" s="24"/>
      <c r="R3" s="24"/>
      <c r="S3" s="24"/>
      <c r="T3" s="24"/>
      <c r="U3" s="24"/>
      <c r="V3" s="24"/>
      <c r="W3" s="24"/>
      <c r="X3" s="24"/>
      <c r="Y3" s="24"/>
      <c r="Z3" s="24"/>
      <c r="AA3" s="24"/>
      <c r="AB3" s="24"/>
      <c r="AC3" s="24"/>
      <c r="AD3" s="24"/>
      <c r="AE3" s="24"/>
      <c r="AF3" s="24"/>
      <c r="AG3" s="24"/>
      <c r="AH3" s="5"/>
    </row>
    <row r="4" spans="1:34" s="38" customFormat="1" ht="47.25" x14ac:dyDescent="0.25">
      <c r="B4" s="36" t="s">
        <v>85</v>
      </c>
      <c r="C4" s="36" t="s">
        <v>2</v>
      </c>
      <c r="D4" s="36" t="s">
        <v>3</v>
      </c>
      <c r="E4" s="37"/>
      <c r="F4" s="36" t="s">
        <v>86</v>
      </c>
      <c r="G4" s="36" t="s">
        <v>5</v>
      </c>
      <c r="H4" s="36" t="s">
        <v>6</v>
      </c>
      <c r="I4" s="36" t="s">
        <v>87</v>
      </c>
      <c r="J4" s="36" t="s">
        <v>8</v>
      </c>
      <c r="K4" s="37"/>
      <c r="L4" s="36" t="s">
        <v>12</v>
      </c>
      <c r="M4" s="36" t="s">
        <v>13</v>
      </c>
      <c r="N4" s="36" t="s">
        <v>15</v>
      </c>
      <c r="O4" s="36" t="s">
        <v>14</v>
      </c>
      <c r="P4" s="36" t="s">
        <v>16</v>
      </c>
      <c r="Q4" s="36" t="s">
        <v>115</v>
      </c>
      <c r="R4" s="36" t="s">
        <v>17</v>
      </c>
      <c r="S4" s="36" t="s">
        <v>18</v>
      </c>
      <c r="T4" s="36" t="s">
        <v>19</v>
      </c>
      <c r="U4" s="36" t="s">
        <v>20</v>
      </c>
      <c r="V4" s="37"/>
      <c r="W4" s="36" t="s">
        <v>21</v>
      </c>
      <c r="X4" s="36" t="s">
        <v>22</v>
      </c>
      <c r="Y4" s="36" t="s">
        <v>88</v>
      </c>
      <c r="Z4" s="36" t="s">
        <v>89</v>
      </c>
      <c r="AA4" s="36" t="s">
        <v>25</v>
      </c>
      <c r="AB4" s="36" t="s">
        <v>16</v>
      </c>
      <c r="AC4" s="37"/>
      <c r="AD4" s="36" t="s">
        <v>90</v>
      </c>
    </row>
    <row r="5" spans="1:34" s="19" customFormat="1" x14ac:dyDescent="0.25">
      <c r="B5" s="19" t="s">
        <v>91</v>
      </c>
      <c r="C5" s="19" t="s">
        <v>92</v>
      </c>
      <c r="D5" s="19" t="s">
        <v>29</v>
      </c>
      <c r="F5" s="19">
        <v>25</v>
      </c>
      <c r="G5" s="19">
        <v>300</v>
      </c>
      <c r="H5" s="19">
        <v>300</v>
      </c>
      <c r="I5" s="20">
        <f>H5/G5</f>
        <v>1</v>
      </c>
      <c r="J5" s="5"/>
      <c r="L5" s="19">
        <v>86</v>
      </c>
      <c r="M5" s="19">
        <v>225</v>
      </c>
      <c r="N5" s="19">
        <v>0</v>
      </c>
      <c r="O5" s="19">
        <v>0</v>
      </c>
      <c r="P5" s="19">
        <v>0</v>
      </c>
      <c r="Q5" s="19">
        <v>0</v>
      </c>
      <c r="R5" s="19">
        <v>0</v>
      </c>
      <c r="S5" s="19">
        <v>0</v>
      </c>
      <c r="T5" s="19">
        <v>0</v>
      </c>
      <c r="U5" s="19" t="s">
        <v>31</v>
      </c>
      <c r="W5" s="19">
        <f>SUM(X5:AB5)</f>
        <v>43</v>
      </c>
      <c r="X5" s="19">
        <v>43</v>
      </c>
      <c r="Y5" s="19">
        <v>0</v>
      </c>
      <c r="Z5" s="19">
        <v>0</v>
      </c>
      <c r="AA5" s="19">
        <v>0</v>
      </c>
      <c r="AB5" s="19">
        <v>0</v>
      </c>
      <c r="AD5" s="5"/>
    </row>
    <row r="6" spans="1:34" s="19" customFormat="1" ht="45" x14ac:dyDescent="0.25">
      <c r="B6" s="19" t="s">
        <v>91</v>
      </c>
      <c r="C6" s="19" t="s">
        <v>92</v>
      </c>
      <c r="D6" s="19" t="s">
        <v>32</v>
      </c>
      <c r="F6" s="19">
        <v>58</v>
      </c>
      <c r="G6" s="19">
        <v>310</v>
      </c>
      <c r="H6" s="19">
        <v>255</v>
      </c>
      <c r="I6" s="20">
        <f>H6/G6</f>
        <v>0.82258064516129037</v>
      </c>
      <c r="J6" s="5" t="s">
        <v>93</v>
      </c>
      <c r="L6" s="19">
        <v>13</v>
      </c>
      <c r="M6" s="19">
        <v>44</v>
      </c>
      <c r="N6" s="19">
        <v>0</v>
      </c>
      <c r="O6" s="19">
        <v>1</v>
      </c>
      <c r="P6" s="19">
        <v>0</v>
      </c>
      <c r="Q6" s="19">
        <f>SUM(R6:T6)</f>
        <v>0</v>
      </c>
      <c r="R6" s="19">
        <v>0</v>
      </c>
      <c r="S6" s="19">
        <v>0</v>
      </c>
      <c r="T6" s="19">
        <v>0</v>
      </c>
      <c r="U6" s="19" t="s">
        <v>31</v>
      </c>
      <c r="W6" s="19">
        <f t="shared" ref="W6:W19" si="0">SUM(X6:AB6)</f>
        <v>15</v>
      </c>
      <c r="X6" s="19">
        <v>8</v>
      </c>
      <c r="Y6" s="19">
        <v>1</v>
      </c>
      <c r="Z6" s="19">
        <v>0</v>
      </c>
      <c r="AA6" s="19">
        <v>0</v>
      </c>
      <c r="AB6" s="19">
        <v>6</v>
      </c>
      <c r="AD6" s="5"/>
    </row>
    <row r="7" spans="1:34" s="19" customFormat="1" ht="45" x14ac:dyDescent="0.25">
      <c r="B7" s="19" t="s">
        <v>91</v>
      </c>
      <c r="C7" s="19" t="s">
        <v>92</v>
      </c>
      <c r="D7" s="19" t="s">
        <v>33</v>
      </c>
      <c r="F7" s="19">
        <v>67</v>
      </c>
      <c r="G7" s="19">
        <v>300</v>
      </c>
      <c r="H7" s="19">
        <v>280</v>
      </c>
      <c r="I7" s="20">
        <f>H7/G7</f>
        <v>0.93333333333333335</v>
      </c>
      <c r="J7" s="5" t="s">
        <v>94</v>
      </c>
      <c r="L7" s="19">
        <v>13</v>
      </c>
      <c r="M7" s="19">
        <v>54</v>
      </c>
      <c r="N7" s="19">
        <v>0</v>
      </c>
      <c r="O7" s="19">
        <v>0</v>
      </c>
      <c r="P7" s="19">
        <v>0</v>
      </c>
      <c r="Q7" s="19">
        <v>0</v>
      </c>
      <c r="R7" s="19">
        <v>0</v>
      </c>
      <c r="S7" s="19">
        <v>0</v>
      </c>
      <c r="T7" s="19">
        <v>0</v>
      </c>
      <c r="U7" s="19" t="s">
        <v>31</v>
      </c>
      <c r="W7" s="19">
        <f t="shared" si="0"/>
        <v>8</v>
      </c>
      <c r="X7" s="19">
        <v>2</v>
      </c>
      <c r="Y7" s="19">
        <v>2</v>
      </c>
      <c r="Z7" s="19">
        <v>0</v>
      </c>
      <c r="AA7" s="19">
        <v>0</v>
      </c>
      <c r="AB7" s="19">
        <v>4</v>
      </c>
      <c r="AD7" s="5" t="s">
        <v>95</v>
      </c>
    </row>
    <row r="8" spans="1:34" s="19" customFormat="1" x14ac:dyDescent="0.25">
      <c r="B8" s="19" t="s">
        <v>91</v>
      </c>
      <c r="C8" s="19" t="s">
        <v>96</v>
      </c>
      <c r="D8" s="19" t="s">
        <v>29</v>
      </c>
      <c r="F8" s="19">
        <v>58</v>
      </c>
      <c r="G8" s="19">
        <v>120</v>
      </c>
      <c r="H8" s="19">
        <v>116</v>
      </c>
      <c r="I8" s="20">
        <f t="shared" ref="I8:I22" si="1">H8/G8</f>
        <v>0.96666666666666667</v>
      </c>
      <c r="J8" s="5" t="s">
        <v>97</v>
      </c>
      <c r="L8" s="19">
        <v>19</v>
      </c>
      <c r="M8" s="19">
        <v>39</v>
      </c>
      <c r="N8" s="19">
        <v>0</v>
      </c>
      <c r="O8" s="19">
        <v>0</v>
      </c>
      <c r="P8" s="19">
        <v>0</v>
      </c>
      <c r="Q8" s="19">
        <v>0</v>
      </c>
      <c r="R8" s="19">
        <v>0</v>
      </c>
      <c r="S8" s="19">
        <v>0</v>
      </c>
      <c r="T8" s="19">
        <v>0</v>
      </c>
      <c r="U8" s="19" t="s">
        <v>31</v>
      </c>
      <c r="W8" s="19">
        <f t="shared" si="0"/>
        <v>2</v>
      </c>
      <c r="X8" s="19">
        <v>2</v>
      </c>
      <c r="Y8" s="19">
        <v>0</v>
      </c>
      <c r="Z8" s="19">
        <v>0</v>
      </c>
      <c r="AA8" s="19">
        <v>0</v>
      </c>
      <c r="AB8" s="19">
        <v>0</v>
      </c>
      <c r="AD8" s="5"/>
    </row>
    <row r="9" spans="1:34" s="19" customFormat="1" x14ac:dyDescent="0.25">
      <c r="B9" s="19" t="s">
        <v>91</v>
      </c>
      <c r="C9" s="19" t="s">
        <v>96</v>
      </c>
      <c r="D9" s="19" t="s">
        <v>32</v>
      </c>
      <c r="F9" s="19">
        <v>44</v>
      </c>
      <c r="G9" s="19">
        <v>124</v>
      </c>
      <c r="H9" s="19">
        <v>124</v>
      </c>
      <c r="I9" s="20">
        <f t="shared" si="1"/>
        <v>1</v>
      </c>
      <c r="J9" s="5"/>
      <c r="L9" s="19">
        <v>18</v>
      </c>
      <c r="M9" s="19">
        <v>26</v>
      </c>
      <c r="N9" s="19">
        <v>0</v>
      </c>
      <c r="O9" s="19">
        <v>0</v>
      </c>
      <c r="P9" s="19">
        <v>0</v>
      </c>
      <c r="Q9" s="19">
        <v>0</v>
      </c>
      <c r="R9" s="19">
        <v>0</v>
      </c>
      <c r="S9" s="19">
        <v>0</v>
      </c>
      <c r="T9" s="19">
        <v>0</v>
      </c>
      <c r="U9" s="19" t="s">
        <v>31</v>
      </c>
      <c r="W9" s="19">
        <f>SUM(X9:AB9)</f>
        <v>5</v>
      </c>
      <c r="X9" s="19">
        <v>3</v>
      </c>
      <c r="Y9" s="19">
        <v>0</v>
      </c>
      <c r="Z9" s="19">
        <v>0</v>
      </c>
      <c r="AA9" s="19">
        <v>0</v>
      </c>
      <c r="AB9" s="19">
        <v>2</v>
      </c>
      <c r="AD9" s="5"/>
    </row>
    <row r="10" spans="1:34" s="19" customFormat="1" x14ac:dyDescent="0.25">
      <c r="B10" s="19" t="s">
        <v>91</v>
      </c>
      <c r="C10" s="19" t="s">
        <v>96</v>
      </c>
      <c r="D10" s="19" t="s">
        <v>33</v>
      </c>
      <c r="F10" s="19">
        <v>32</v>
      </c>
      <c r="G10" s="19">
        <v>120</v>
      </c>
      <c r="H10" s="19">
        <v>100</v>
      </c>
      <c r="I10" s="20">
        <f t="shared" si="1"/>
        <v>0.83333333333333337</v>
      </c>
      <c r="J10" s="5" t="s">
        <v>98</v>
      </c>
      <c r="L10" s="19">
        <v>8</v>
      </c>
      <c r="M10" s="19">
        <v>24</v>
      </c>
      <c r="N10" s="19">
        <v>0</v>
      </c>
      <c r="O10" s="19">
        <v>0</v>
      </c>
      <c r="P10" s="19">
        <v>0</v>
      </c>
      <c r="Q10" s="19">
        <v>0</v>
      </c>
      <c r="R10" s="19">
        <v>0</v>
      </c>
      <c r="S10" s="19">
        <v>0</v>
      </c>
      <c r="T10" s="19">
        <v>0</v>
      </c>
      <c r="U10" s="19" t="s">
        <v>31</v>
      </c>
      <c r="W10" s="19">
        <f>SUM(X10:AB10)</f>
        <v>6</v>
      </c>
      <c r="X10" s="19">
        <v>5</v>
      </c>
      <c r="Y10" s="19">
        <v>0</v>
      </c>
      <c r="Z10" s="19">
        <v>0</v>
      </c>
      <c r="AA10" s="19">
        <v>0</v>
      </c>
      <c r="AB10" s="19">
        <v>1</v>
      </c>
      <c r="AD10" s="5"/>
    </row>
    <row r="11" spans="1:34" s="19" customFormat="1" ht="57.75" customHeight="1" x14ac:dyDescent="0.25">
      <c r="B11" s="19" t="s">
        <v>91</v>
      </c>
      <c r="C11" s="19" t="s">
        <v>99</v>
      </c>
      <c r="D11" s="19" t="s">
        <v>29</v>
      </c>
      <c r="F11" s="19">
        <v>43</v>
      </c>
      <c r="G11" s="19">
        <v>120</v>
      </c>
      <c r="H11" s="19">
        <v>103</v>
      </c>
      <c r="I11" s="20">
        <f t="shared" si="1"/>
        <v>0.85833333333333328</v>
      </c>
      <c r="J11" s="5"/>
      <c r="L11" s="19">
        <v>18</v>
      </c>
      <c r="M11" s="19">
        <v>25</v>
      </c>
      <c r="N11" s="19">
        <v>0</v>
      </c>
      <c r="O11" s="19">
        <v>0</v>
      </c>
      <c r="P11" s="19">
        <v>0</v>
      </c>
      <c r="Q11" s="19">
        <v>0</v>
      </c>
      <c r="R11" s="19">
        <v>0</v>
      </c>
      <c r="S11" s="19">
        <v>0</v>
      </c>
      <c r="T11" s="19">
        <v>0</v>
      </c>
      <c r="U11" s="19" t="s">
        <v>31</v>
      </c>
      <c r="W11" s="19">
        <v>12</v>
      </c>
      <c r="X11" s="19">
        <v>10</v>
      </c>
      <c r="Y11" s="19">
        <v>1</v>
      </c>
      <c r="Z11" s="19">
        <v>1</v>
      </c>
      <c r="AA11" s="19">
        <v>0</v>
      </c>
      <c r="AB11" s="19">
        <v>0</v>
      </c>
      <c r="AD11" s="5"/>
    </row>
    <row r="12" spans="1:34" s="19" customFormat="1" ht="57.75" customHeight="1" x14ac:dyDescent="0.25">
      <c r="B12" s="19" t="s">
        <v>91</v>
      </c>
      <c r="C12" s="19" t="s">
        <v>99</v>
      </c>
      <c r="D12" s="19" t="s">
        <v>32</v>
      </c>
      <c r="F12" s="19">
        <v>49</v>
      </c>
      <c r="G12" s="19">
        <v>124</v>
      </c>
      <c r="H12" s="19">
        <v>123</v>
      </c>
      <c r="I12" s="20">
        <f t="shared" si="1"/>
        <v>0.99193548387096775</v>
      </c>
      <c r="J12" s="5"/>
      <c r="L12" s="19">
        <v>25</v>
      </c>
      <c r="M12" s="19">
        <v>24</v>
      </c>
      <c r="N12" s="19">
        <v>0</v>
      </c>
      <c r="O12" s="19">
        <v>0</v>
      </c>
      <c r="P12" s="19">
        <v>0</v>
      </c>
      <c r="Q12" s="19">
        <v>0</v>
      </c>
      <c r="R12" s="19">
        <v>0</v>
      </c>
      <c r="S12" s="19">
        <v>0</v>
      </c>
      <c r="T12" s="19">
        <v>0</v>
      </c>
      <c r="U12" s="19" t="s">
        <v>31</v>
      </c>
      <c r="W12" s="19">
        <f t="shared" si="0"/>
        <v>14</v>
      </c>
      <c r="X12" s="19">
        <v>13</v>
      </c>
      <c r="Y12" s="19">
        <v>0</v>
      </c>
      <c r="Z12" s="19">
        <v>1</v>
      </c>
      <c r="AA12" s="19">
        <v>0</v>
      </c>
      <c r="AB12" s="19">
        <v>0</v>
      </c>
      <c r="AD12" s="5" t="s">
        <v>100</v>
      </c>
    </row>
    <row r="13" spans="1:34" s="19" customFormat="1" x14ac:dyDescent="0.25">
      <c r="B13" s="19" t="s">
        <v>91</v>
      </c>
      <c r="C13" s="19" t="s">
        <v>99</v>
      </c>
      <c r="D13" s="19" t="s">
        <v>33</v>
      </c>
      <c r="F13" s="19">
        <v>64</v>
      </c>
      <c r="G13" s="19">
        <v>120</v>
      </c>
      <c r="H13" s="19">
        <v>117</v>
      </c>
      <c r="I13" s="20">
        <f t="shared" si="1"/>
        <v>0.97499999999999998</v>
      </c>
      <c r="J13" s="5"/>
      <c r="L13" s="19">
        <v>29</v>
      </c>
      <c r="M13" s="19">
        <v>35</v>
      </c>
      <c r="N13" s="19">
        <v>0</v>
      </c>
      <c r="O13" s="19">
        <v>0</v>
      </c>
      <c r="P13" s="19">
        <v>0</v>
      </c>
      <c r="Q13" s="19">
        <v>0</v>
      </c>
      <c r="R13" s="19">
        <v>0</v>
      </c>
      <c r="S13" s="19">
        <v>0</v>
      </c>
      <c r="T13" s="19">
        <v>0</v>
      </c>
      <c r="U13" s="19" t="s">
        <v>31</v>
      </c>
      <c r="W13" s="19">
        <f t="shared" si="0"/>
        <v>12</v>
      </c>
      <c r="X13" s="19">
        <v>11</v>
      </c>
      <c r="Y13" s="19">
        <v>0</v>
      </c>
      <c r="Z13" s="19">
        <v>1</v>
      </c>
      <c r="AA13" s="19">
        <v>0</v>
      </c>
      <c r="AB13" s="19">
        <v>0</v>
      </c>
      <c r="AD13" s="5"/>
    </row>
    <row r="14" spans="1:34" s="19" customFormat="1" x14ac:dyDescent="0.25">
      <c r="B14" s="19" t="s">
        <v>91</v>
      </c>
      <c r="C14" s="19" t="s">
        <v>101</v>
      </c>
      <c r="D14" s="19" t="s">
        <v>29</v>
      </c>
      <c r="F14" s="19">
        <v>65</v>
      </c>
      <c r="G14" s="19">
        <v>360</v>
      </c>
      <c r="H14" s="19">
        <v>324</v>
      </c>
      <c r="I14" s="20">
        <f t="shared" si="1"/>
        <v>0.9</v>
      </c>
      <c r="J14" s="5"/>
      <c r="L14" s="19">
        <v>17</v>
      </c>
      <c r="M14" s="19">
        <v>48</v>
      </c>
      <c r="N14" s="19">
        <v>0</v>
      </c>
      <c r="O14" s="19">
        <v>0</v>
      </c>
      <c r="P14" s="19">
        <v>0</v>
      </c>
      <c r="Q14" s="19">
        <v>0</v>
      </c>
      <c r="R14" s="19">
        <v>0</v>
      </c>
      <c r="S14" s="19">
        <v>0</v>
      </c>
      <c r="T14" s="19">
        <v>0</v>
      </c>
      <c r="U14" s="19" t="s">
        <v>31</v>
      </c>
      <c r="W14" s="19">
        <f>SUM(X14:AB14)</f>
        <v>37</v>
      </c>
      <c r="X14" s="19">
        <v>37</v>
      </c>
      <c r="Y14" s="19">
        <v>0</v>
      </c>
      <c r="Z14" s="19">
        <v>0</v>
      </c>
      <c r="AA14" s="19">
        <v>0</v>
      </c>
      <c r="AB14" s="19">
        <v>0</v>
      </c>
      <c r="AD14" s="5"/>
    </row>
    <row r="15" spans="1:34" s="19" customFormat="1" ht="30" x14ac:dyDescent="0.25">
      <c r="B15" s="19" t="s">
        <v>91</v>
      </c>
      <c r="C15" s="19" t="s">
        <v>101</v>
      </c>
      <c r="D15" s="19" t="s">
        <v>32</v>
      </c>
      <c r="F15" s="19">
        <v>77</v>
      </c>
      <c r="G15" s="19">
        <v>372</v>
      </c>
      <c r="H15" s="19">
        <v>330</v>
      </c>
      <c r="I15" s="20">
        <f>H15/G15</f>
        <v>0.88709677419354838</v>
      </c>
      <c r="J15" s="5" t="s">
        <v>102</v>
      </c>
      <c r="L15" s="19">
        <v>24</v>
      </c>
      <c r="M15" s="19">
        <v>53</v>
      </c>
      <c r="N15" s="19">
        <v>0</v>
      </c>
      <c r="O15" s="19">
        <v>0</v>
      </c>
      <c r="P15" s="19">
        <v>0</v>
      </c>
      <c r="Q15" s="19">
        <v>0</v>
      </c>
      <c r="R15" s="19">
        <v>0</v>
      </c>
      <c r="S15" s="19">
        <v>0</v>
      </c>
      <c r="T15" s="19">
        <v>0</v>
      </c>
      <c r="U15" s="19" t="s">
        <v>31</v>
      </c>
      <c r="W15" s="19">
        <f t="shared" si="0"/>
        <v>41</v>
      </c>
      <c r="X15" s="19">
        <v>9</v>
      </c>
      <c r="Y15" s="19">
        <v>1</v>
      </c>
      <c r="Z15" s="19">
        <v>0</v>
      </c>
      <c r="AA15" s="19">
        <v>0</v>
      </c>
      <c r="AB15" s="19">
        <v>31</v>
      </c>
      <c r="AD15" s="5"/>
    </row>
    <row r="16" spans="1:34" s="19" customFormat="1" ht="30" x14ac:dyDescent="0.25">
      <c r="B16" s="19" t="s">
        <v>91</v>
      </c>
      <c r="C16" s="19" t="s">
        <v>101</v>
      </c>
      <c r="D16" s="19" t="s">
        <v>33</v>
      </c>
      <c r="F16" s="19">
        <v>56</v>
      </c>
      <c r="G16" s="19">
        <v>360</v>
      </c>
      <c r="H16" s="19">
        <v>306</v>
      </c>
      <c r="I16" s="20">
        <f t="shared" si="1"/>
        <v>0.85</v>
      </c>
      <c r="J16" s="5" t="s">
        <v>103</v>
      </c>
      <c r="L16" s="19">
        <v>15</v>
      </c>
      <c r="M16" s="19">
        <v>41</v>
      </c>
      <c r="N16" s="19">
        <v>0</v>
      </c>
      <c r="O16" s="19">
        <v>0</v>
      </c>
      <c r="P16" s="19">
        <v>0</v>
      </c>
      <c r="Q16" s="19">
        <v>0</v>
      </c>
      <c r="R16" s="19">
        <v>0</v>
      </c>
      <c r="S16" s="19">
        <v>0</v>
      </c>
      <c r="T16" s="19">
        <v>0</v>
      </c>
      <c r="U16" s="19" t="s">
        <v>31</v>
      </c>
      <c r="W16" s="19">
        <f t="shared" si="0"/>
        <v>35</v>
      </c>
      <c r="X16" s="19">
        <v>15</v>
      </c>
      <c r="Y16" s="19">
        <v>1</v>
      </c>
      <c r="Z16" s="19">
        <v>0</v>
      </c>
      <c r="AA16" s="19">
        <v>0</v>
      </c>
      <c r="AB16" s="19">
        <v>19</v>
      </c>
      <c r="AD16" s="5" t="s">
        <v>104</v>
      </c>
    </row>
    <row r="17" spans="2:30" s="19" customFormat="1" ht="135" x14ac:dyDescent="0.25">
      <c r="B17" s="19" t="s">
        <v>91</v>
      </c>
      <c r="C17" s="19" t="s">
        <v>105</v>
      </c>
      <c r="D17" s="19" t="s">
        <v>29</v>
      </c>
      <c r="F17" s="19">
        <v>49</v>
      </c>
      <c r="G17" s="19">
        <v>360</v>
      </c>
      <c r="H17" s="19">
        <v>360</v>
      </c>
      <c r="I17" s="20">
        <f t="shared" si="1"/>
        <v>1</v>
      </c>
      <c r="J17" s="5" t="s">
        <v>106</v>
      </c>
      <c r="L17" s="19">
        <v>242</v>
      </c>
      <c r="M17" s="19">
        <v>416</v>
      </c>
      <c r="N17" s="19">
        <v>0</v>
      </c>
      <c r="O17" s="19">
        <v>0</v>
      </c>
      <c r="P17" s="19">
        <v>0</v>
      </c>
      <c r="Q17" s="19">
        <v>0</v>
      </c>
      <c r="R17" s="19">
        <v>0</v>
      </c>
      <c r="S17" s="19">
        <v>0</v>
      </c>
      <c r="T17" s="19">
        <v>0</v>
      </c>
      <c r="U17" s="19" t="s">
        <v>31</v>
      </c>
      <c r="W17" s="19">
        <f t="shared" si="0"/>
        <v>341</v>
      </c>
      <c r="X17" s="19">
        <v>341</v>
      </c>
      <c r="Y17" s="19">
        <v>0</v>
      </c>
      <c r="Z17" s="19">
        <v>0</v>
      </c>
      <c r="AA17" s="19">
        <v>0</v>
      </c>
      <c r="AB17" s="19">
        <v>0</v>
      </c>
      <c r="AD17" s="5" t="s">
        <v>107</v>
      </c>
    </row>
    <row r="18" spans="2:30" s="19" customFormat="1" ht="30" x14ac:dyDescent="0.25">
      <c r="B18" s="19" t="s">
        <v>91</v>
      </c>
      <c r="C18" s="19" t="s">
        <v>105</v>
      </c>
      <c r="D18" s="19" t="s">
        <v>32</v>
      </c>
      <c r="F18" s="19">
        <v>49</v>
      </c>
      <c r="G18" s="19">
        <v>372</v>
      </c>
      <c r="H18" s="19">
        <v>372</v>
      </c>
      <c r="I18" s="20">
        <f t="shared" si="1"/>
        <v>1</v>
      </c>
      <c r="J18" s="5" t="s">
        <v>108</v>
      </c>
      <c r="L18" s="19">
        <v>230</v>
      </c>
      <c r="M18" s="19">
        <v>414</v>
      </c>
      <c r="N18" s="19">
        <v>0</v>
      </c>
      <c r="O18" s="19">
        <v>0</v>
      </c>
      <c r="P18" s="19">
        <v>0</v>
      </c>
      <c r="Q18" s="19">
        <v>0</v>
      </c>
      <c r="R18" s="19">
        <v>0</v>
      </c>
      <c r="S18" s="19">
        <v>0</v>
      </c>
      <c r="T18" s="19">
        <v>0</v>
      </c>
      <c r="U18" s="19" t="s">
        <v>31</v>
      </c>
      <c r="W18" s="19">
        <f t="shared" si="0"/>
        <v>328</v>
      </c>
      <c r="X18" s="19">
        <v>328</v>
      </c>
      <c r="Y18" s="19">
        <v>0</v>
      </c>
      <c r="Z18" s="19">
        <v>0</v>
      </c>
      <c r="AA18" s="19">
        <v>0</v>
      </c>
      <c r="AB18" s="19">
        <v>0</v>
      </c>
      <c r="AD18" s="5" t="s">
        <v>109</v>
      </c>
    </row>
    <row r="19" spans="2:30" s="19" customFormat="1" ht="90" x14ac:dyDescent="0.25">
      <c r="B19" s="19" t="s">
        <v>91</v>
      </c>
      <c r="C19" s="19" t="s">
        <v>105</v>
      </c>
      <c r="D19" s="19" t="s">
        <v>33</v>
      </c>
      <c r="F19" s="19">
        <v>47</v>
      </c>
      <c r="G19" s="19">
        <v>360</v>
      </c>
      <c r="H19" s="19">
        <v>360</v>
      </c>
      <c r="I19" s="20">
        <f t="shared" si="1"/>
        <v>1</v>
      </c>
      <c r="J19" s="5" t="s">
        <v>110</v>
      </c>
      <c r="L19" s="19">
        <v>169</v>
      </c>
      <c r="M19" s="19">
        <v>299</v>
      </c>
      <c r="N19" s="19">
        <v>0</v>
      </c>
      <c r="O19" s="19">
        <v>0</v>
      </c>
      <c r="P19" s="19">
        <v>0</v>
      </c>
      <c r="Q19" s="19">
        <v>0</v>
      </c>
      <c r="R19" s="19">
        <v>0</v>
      </c>
      <c r="S19" s="19">
        <v>0</v>
      </c>
      <c r="T19" s="19">
        <v>0</v>
      </c>
      <c r="U19" s="19" t="s">
        <v>31</v>
      </c>
      <c r="W19" s="19">
        <f t="shared" si="0"/>
        <v>222</v>
      </c>
      <c r="X19" s="19">
        <v>222</v>
      </c>
      <c r="Y19" s="19">
        <v>0</v>
      </c>
      <c r="Z19" s="19">
        <v>0</v>
      </c>
      <c r="AA19" s="19">
        <v>0</v>
      </c>
      <c r="AB19" s="19">
        <v>0</v>
      </c>
      <c r="AD19" s="5" t="s">
        <v>111</v>
      </c>
    </row>
    <row r="20" spans="2:30" s="19" customFormat="1" x14ac:dyDescent="0.25">
      <c r="B20" s="19" t="s">
        <v>91</v>
      </c>
      <c r="C20" s="19" t="s">
        <v>112</v>
      </c>
      <c r="D20" s="19" t="s">
        <v>29</v>
      </c>
      <c r="F20" s="19">
        <v>96</v>
      </c>
      <c r="G20" s="19">
        <v>600</v>
      </c>
      <c r="H20" s="19">
        <v>962</v>
      </c>
      <c r="I20" s="20">
        <f t="shared" si="1"/>
        <v>1.6033333333333333</v>
      </c>
      <c r="J20" s="5"/>
      <c r="L20" s="19">
        <v>22</v>
      </c>
      <c r="M20" s="19">
        <v>74</v>
      </c>
      <c r="N20" s="19">
        <v>0</v>
      </c>
      <c r="O20" s="19">
        <v>0</v>
      </c>
      <c r="P20" s="19">
        <v>0</v>
      </c>
      <c r="Q20" s="19">
        <v>0</v>
      </c>
      <c r="R20" s="19">
        <v>0</v>
      </c>
      <c r="S20" s="19">
        <v>0</v>
      </c>
      <c r="T20" s="19">
        <v>0</v>
      </c>
      <c r="U20" s="19" t="s">
        <v>31</v>
      </c>
      <c r="W20" s="19" t="s">
        <v>30</v>
      </c>
      <c r="AD20" s="5"/>
    </row>
    <row r="21" spans="2:30" s="19" customFormat="1" x14ac:dyDescent="0.25">
      <c r="B21" s="19" t="s">
        <v>91</v>
      </c>
      <c r="C21" s="19" t="s">
        <v>112</v>
      </c>
      <c r="D21" s="19" t="s">
        <v>32</v>
      </c>
      <c r="F21" s="19">
        <v>97</v>
      </c>
      <c r="G21" s="19">
        <v>620</v>
      </c>
      <c r="H21" s="19">
        <v>887</v>
      </c>
      <c r="I21" s="20">
        <f t="shared" si="1"/>
        <v>1.4306451612903226</v>
      </c>
      <c r="J21" s="5"/>
      <c r="L21" s="19">
        <v>19</v>
      </c>
      <c r="M21" s="19">
        <v>77</v>
      </c>
      <c r="N21" s="19">
        <v>0</v>
      </c>
      <c r="O21" s="19">
        <v>0</v>
      </c>
      <c r="P21" s="19">
        <v>0</v>
      </c>
      <c r="Q21" s="19">
        <v>0</v>
      </c>
      <c r="R21" s="19">
        <v>0</v>
      </c>
      <c r="S21" s="19">
        <v>0</v>
      </c>
      <c r="T21" s="19">
        <v>0</v>
      </c>
      <c r="U21" s="19" t="s">
        <v>31</v>
      </c>
      <c r="W21" s="19" t="s">
        <v>30</v>
      </c>
      <c r="AD21" s="5"/>
    </row>
    <row r="22" spans="2:30" s="19" customFormat="1" x14ac:dyDescent="0.25">
      <c r="B22" s="19" t="s">
        <v>91</v>
      </c>
      <c r="C22" s="19" t="s">
        <v>112</v>
      </c>
      <c r="D22" s="19" t="s">
        <v>33</v>
      </c>
      <c r="F22" s="19">
        <v>84</v>
      </c>
      <c r="G22" s="19">
        <v>600</v>
      </c>
      <c r="H22" s="19">
        <v>820</v>
      </c>
      <c r="I22" s="20">
        <f t="shared" si="1"/>
        <v>1.3666666666666667</v>
      </c>
      <c r="J22" s="5"/>
      <c r="L22" s="19">
        <v>14</v>
      </c>
      <c r="M22" s="19">
        <v>69</v>
      </c>
      <c r="N22" s="19">
        <v>0</v>
      </c>
      <c r="O22" s="19">
        <v>0</v>
      </c>
      <c r="P22" s="19">
        <v>0</v>
      </c>
      <c r="Q22" s="19">
        <v>0</v>
      </c>
      <c r="R22" s="19">
        <v>0</v>
      </c>
      <c r="S22" s="19">
        <v>0</v>
      </c>
      <c r="T22" s="19">
        <v>0</v>
      </c>
      <c r="U22" s="19" t="s">
        <v>31</v>
      </c>
      <c r="W22" s="19" t="s">
        <v>30</v>
      </c>
      <c r="AD22" s="5"/>
    </row>
    <row r="23" spans="2:30" x14ac:dyDescent="0.25">
      <c r="I23" s="21"/>
    </row>
  </sheetData>
  <mergeCells count="1">
    <mergeCell ref="B1:L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2F1FD8F695B445859CB52C8199C775" ma:contentTypeVersion="10" ma:contentTypeDescription="Create a new document." ma:contentTypeScope="" ma:versionID="f625cda46c7288c1651ec2bd83aaab0f">
  <xsd:schema xmlns:xsd="http://www.w3.org/2001/XMLSchema" xmlns:xs="http://www.w3.org/2001/XMLSchema" xmlns:p="http://schemas.microsoft.com/office/2006/metadata/properties" xmlns:ns3="c28b4376-4f21-4e63-8f22-a6a5b4f07ed5" xmlns:ns4="47492b61-9a04-4ae7-a60b-a0380224a1cc" targetNamespace="http://schemas.microsoft.com/office/2006/metadata/properties" ma:root="true" ma:fieldsID="68e9fa00cbe059e429e7cb76d7cca2f3" ns3:_="" ns4:_="">
    <xsd:import namespace="c28b4376-4f21-4e63-8f22-a6a5b4f07ed5"/>
    <xsd:import namespace="47492b61-9a04-4ae7-a60b-a0380224a1c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element ref="ns4:MediaServiceAutoTag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8b4376-4f21-4e63-8f22-a6a5b4f07ed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492b61-9a04-4ae7-a60b-a0380224a1c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47492b61-9a04-4ae7-a60b-a0380224a1cc" xsi:nil="true"/>
  </documentManagement>
</p:properties>
</file>

<file path=customXml/itemProps1.xml><?xml version="1.0" encoding="utf-8"?>
<ds:datastoreItem xmlns:ds="http://schemas.openxmlformats.org/officeDocument/2006/customXml" ds:itemID="{4049BB9C-0CCD-4828-A374-B71B0F93B09B}">
  <ds:schemaRefs>
    <ds:schemaRef ds:uri="http://schemas.microsoft.com/sharepoint/v3/contenttype/forms"/>
  </ds:schemaRefs>
</ds:datastoreItem>
</file>

<file path=customXml/itemProps2.xml><?xml version="1.0" encoding="utf-8"?>
<ds:datastoreItem xmlns:ds="http://schemas.openxmlformats.org/officeDocument/2006/customXml" ds:itemID="{7D6DBC01-C6A1-45FD-A41B-B8CBC3F871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8b4376-4f21-4e63-8f22-a6a5b4f07ed5"/>
    <ds:schemaRef ds:uri="47492b61-9a04-4ae7-a60b-a0380224a1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0D8BAB-4CC3-4A06-BE86-AE3A5758C963}">
  <ds:schemaRefs>
    <ds:schemaRef ds:uri="http://purl.org/dc/elements/1.1/"/>
    <ds:schemaRef ds:uri="http://schemas.openxmlformats.org/package/2006/metadata/core-properties"/>
    <ds:schemaRef ds:uri="http://purl.org/dc/terms/"/>
    <ds:schemaRef ds:uri="http://purl.org/dc/dcmitype/"/>
    <ds:schemaRef ds:uri="http://schemas.microsoft.com/office/infopath/2007/PartnerControls"/>
    <ds:schemaRef ds:uri="http://schemas.microsoft.com/office/2006/documentManagement/types"/>
    <ds:schemaRef ds:uri="47492b61-9a04-4ae7-a60b-a0380224a1cc"/>
    <ds:schemaRef ds:uri="c28b4376-4f21-4e63-8f22-a6a5b4f07ed5"/>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 BEDS - FINAL - 17 AUG 2023</vt:lpstr>
      <vt:lpstr>Sheet2</vt:lpstr>
      <vt:lpstr>Sheet3</vt:lpstr>
      <vt:lpstr>Sheet1</vt:lpstr>
      <vt:lpstr>SAC - FINAL - 17 AUG 2023</vt:lpstr>
    </vt:vector>
  </TitlesOfParts>
  <Manager/>
  <Company>BC Clinical and Support Services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Webber, Amanda</dc:creator>
  <cp:keywords/>
  <dc:description/>
  <cp:lastModifiedBy>Morgan, Jenn R MMHA:EX</cp:lastModifiedBy>
  <cp:revision/>
  <dcterms:created xsi:type="dcterms:W3CDTF">2023-08-09T20:01:56Z</dcterms:created>
  <dcterms:modified xsi:type="dcterms:W3CDTF">2023-12-06T20:32:57Z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0x010100952F1FD8F695B445859CB52C8199C775</vt:lpwstr>
  </property>
</Properties>
</file>