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Shopi Upgrade Skill\30_days_excel-fuundamental\Day_1_Rumus Excel\"/>
    </mc:Choice>
  </mc:AlternateContent>
  <xr:revisionPtr revIDLastSave="0" documentId="13_ncr:1_{9D0A6953-847A-469C-9758-23A1C870935F}" xr6:coauthVersionLast="45" xr6:coauthVersionMax="47" xr10:uidLastSave="{00000000-0000-0000-0000-000000000000}"/>
  <bookViews>
    <workbookView xWindow="-120" yWindow="-120" windowWidth="20730" windowHeight="11760" xr2:uid="{A31F09EB-BC4A-4E28-AFD6-656B84808B88}"/>
  </bookViews>
  <sheets>
    <sheet name="Inventory Records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9" i="2" l="1"/>
  <c r="N28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7" i="2"/>
  <c r="L23" i="2"/>
  <c r="M19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Q7" i="2"/>
  <c r="P7" i="2"/>
  <c r="O7" i="2"/>
  <c r="N8" i="2"/>
  <c r="N9" i="2"/>
  <c r="N10" i="2"/>
  <c r="N11" i="2"/>
  <c r="N12" i="2"/>
  <c r="N13" i="2"/>
  <c r="N14" i="2"/>
  <c r="N7" i="2"/>
  <c r="M8" i="2"/>
  <c r="M9" i="2"/>
  <c r="M10" i="2"/>
  <c r="M11" i="2"/>
  <c r="M12" i="2"/>
  <c r="M13" i="2"/>
  <c r="M14" i="2"/>
  <c r="M7" i="2"/>
</calcChain>
</file>

<file path=xl/sharedStrings.xml><?xml version="1.0" encoding="utf-8"?>
<sst xmlns="http://schemas.openxmlformats.org/spreadsheetml/2006/main" count="128" uniqueCount="115">
  <si>
    <t>Excel Sample Data</t>
  </si>
  <si>
    <t>Inventory Records Data</t>
  </si>
  <si>
    <t>Product ID</t>
  </si>
  <si>
    <t>Product Name</t>
  </si>
  <si>
    <t>Opening 
Stock</t>
  </si>
  <si>
    <t>Purchase/
Stock in</t>
  </si>
  <si>
    <t>Number of 
Units Sold</t>
  </si>
  <si>
    <t>Hand-In-
Stock</t>
  </si>
  <si>
    <t>Cost Price 
Per Unit (USD)</t>
  </si>
  <si>
    <t>Cost Price
Total (USD)</t>
  </si>
  <si>
    <t>P101</t>
  </si>
  <si>
    <t>Laptop</t>
  </si>
  <si>
    <t>P102</t>
  </si>
  <si>
    <t>Monitor</t>
  </si>
  <si>
    <t>P103</t>
  </si>
  <si>
    <t>Keyboard</t>
  </si>
  <si>
    <t>P104</t>
  </si>
  <si>
    <t>Headphones</t>
  </si>
  <si>
    <t>P105</t>
  </si>
  <si>
    <t>Smartphone</t>
  </si>
  <si>
    <t>P106</t>
  </si>
  <si>
    <t>Tablet</t>
  </si>
  <si>
    <t>P107</t>
  </si>
  <si>
    <t>Router</t>
  </si>
  <si>
    <t>P108</t>
  </si>
  <si>
    <t>External Hard Drive</t>
  </si>
  <si>
    <t>P109</t>
  </si>
  <si>
    <t>Wireless Earbuds</t>
  </si>
  <si>
    <t>P110</t>
  </si>
  <si>
    <t>Webcam</t>
  </si>
  <si>
    <t>P111</t>
  </si>
  <si>
    <t>Desk Chair</t>
  </si>
  <si>
    <t>P112</t>
  </si>
  <si>
    <t>Desk Lamp</t>
  </si>
  <si>
    <t>P113</t>
  </si>
  <si>
    <t>USB Flash Drive</t>
  </si>
  <si>
    <t>P114</t>
  </si>
  <si>
    <t>Ethernet Cable</t>
  </si>
  <si>
    <t>P115</t>
  </si>
  <si>
    <t>Power Strip</t>
  </si>
  <si>
    <t>P116</t>
  </si>
  <si>
    <t>Wireless Mouse</t>
  </si>
  <si>
    <t>P117</t>
  </si>
  <si>
    <t>Gaming Keyboard</t>
  </si>
  <si>
    <t>P118</t>
  </si>
  <si>
    <t>Gaming Mouse</t>
  </si>
  <si>
    <t>P119</t>
  </si>
  <si>
    <t>Gaming Headset</t>
  </si>
  <si>
    <t>P120</t>
  </si>
  <si>
    <t>Gaming Chair</t>
  </si>
  <si>
    <t>P121</t>
  </si>
  <si>
    <t>Gaming Monitor</t>
  </si>
  <si>
    <t>P122</t>
  </si>
  <si>
    <t>Graphics Card</t>
  </si>
  <si>
    <t>P123</t>
  </si>
  <si>
    <t>CPU</t>
  </si>
  <si>
    <t>P124</t>
  </si>
  <si>
    <t>Motherboard</t>
  </si>
  <si>
    <t>P125</t>
  </si>
  <si>
    <t>RAM</t>
  </si>
  <si>
    <t>P126</t>
  </si>
  <si>
    <t>SSD</t>
  </si>
  <si>
    <t>P127</t>
  </si>
  <si>
    <t>HDD</t>
  </si>
  <si>
    <t>P128</t>
  </si>
  <si>
    <t>Power Supply</t>
  </si>
  <si>
    <t>P129</t>
  </si>
  <si>
    <t>PC Case</t>
  </si>
  <si>
    <t>P130</t>
  </si>
  <si>
    <t>CPU Cooler</t>
  </si>
  <si>
    <t>P131</t>
  </si>
  <si>
    <t>Monitor Stand</t>
  </si>
  <si>
    <t>P132</t>
  </si>
  <si>
    <t>Mouse Pad</t>
  </si>
  <si>
    <t>P133</t>
  </si>
  <si>
    <t>Thermal Paste</t>
  </si>
  <si>
    <t>P134</t>
  </si>
  <si>
    <t>Cable Management Kit</t>
  </si>
  <si>
    <t>P135</t>
  </si>
  <si>
    <t>WiFi Adapter</t>
  </si>
  <si>
    <t>P136</t>
  </si>
  <si>
    <t>External DVD Drive</t>
  </si>
  <si>
    <t>P137</t>
  </si>
  <si>
    <t>Printer Cable</t>
  </si>
  <si>
    <t>P138</t>
  </si>
  <si>
    <t>Keyboard Cleaner</t>
  </si>
  <si>
    <t>P139</t>
  </si>
  <si>
    <t>Laptop Cooling Pad</t>
  </si>
  <si>
    <t>P140</t>
  </si>
  <si>
    <t>USB Hub</t>
  </si>
  <si>
    <t>P141</t>
  </si>
  <si>
    <t>Anti-Glare Screen Protector</t>
  </si>
  <si>
    <t>P142</t>
  </si>
  <si>
    <t>USB-C Adapter</t>
  </si>
  <si>
    <t>P143</t>
  </si>
  <si>
    <t>Laptop Sleeve</t>
  </si>
  <si>
    <t>P144</t>
  </si>
  <si>
    <t>Wireless Charger</t>
  </si>
  <si>
    <t>P145</t>
  </si>
  <si>
    <t>USB-C Cable</t>
  </si>
  <si>
    <t>P146</t>
  </si>
  <si>
    <t>Gaming Desk</t>
  </si>
  <si>
    <t>VLOOKUP</t>
  </si>
  <si>
    <t>Cek Stok Opening</t>
  </si>
  <si>
    <t>Stock Opening</t>
  </si>
  <si>
    <t>Purchase Stock</t>
  </si>
  <si>
    <t>Sold Out Unit</t>
  </si>
  <si>
    <t>Cost Price</t>
  </si>
  <si>
    <t>Jumlah Terjual</t>
  </si>
  <si>
    <t>SUMIF</t>
  </si>
  <si>
    <t>SUM</t>
  </si>
  <si>
    <t>SUMIFS</t>
  </si>
  <si>
    <t>Status</t>
  </si>
  <si>
    <t>Status Unit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</si>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</sst>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$-409]#,##0"/>
    <numFmt numFmtId="167" formatCode="_-[$$-409]* #,##0.00_ ;_-[$$-409]* \-#,##0.00\ ;_-[$$-409]* &quot;-&quot;??_ ;_-@_ "/>
  </numFmts>
  <fonts count="7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4"/>
      <color rgb="FF272760"/>
      <name val="Calibri"/>
      <family val="2"/>
    </font>
    <font>
      <b/>
      <sz val="13"/>
      <color rgb="FF27276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5" fillId="0" borderId="2" xfId="0" applyNumberFormat="1" applyFont="1" applyBorder="1" applyAlignment="1">
      <alignment vertical="center"/>
    </xf>
    <xf numFmtId="167" fontId="1" fillId="0" borderId="0" xfId="0" applyNumberFormat="1" applyFont="1" applyAlignment="1">
      <alignment horizontal="center"/>
    </xf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87A2-5E74-4E54-9CA6-3EA8F53C3D03}">
  <dimension ref="B2:Q52"/>
  <sheetViews>
    <sheetView showGridLines="0" tabSelected="1" workbookViewId="0">
      <selection activeCell="I11" sqref="I11"/>
    </sheetView>
  </sheetViews>
  <sheetFormatPr defaultColWidth="8.875" defaultRowHeight="15"/>
  <cols>
    <col min="1" max="1" width="3.5" style="1" customWidth="1"/>
    <col min="2" max="2" width="10" style="1" bestFit="1" customWidth="1"/>
    <col min="3" max="3" width="22.5" style="1" bestFit="1" customWidth="1"/>
    <col min="4" max="4" width="8.125" style="1" bestFit="1" customWidth="1"/>
    <col min="5" max="5" width="9.5" style="1" bestFit="1" customWidth="1"/>
    <col min="6" max="6" width="10.125" style="1" bestFit="1" customWidth="1"/>
    <col min="7" max="7" width="8.25" style="1" bestFit="1" customWidth="1"/>
    <col min="8" max="8" width="13.25" style="1" bestFit="1" customWidth="1"/>
    <col min="9" max="9" width="10.5" style="1" bestFit="1" customWidth="1"/>
    <col min="10" max="11" width="8.875" style="1"/>
    <col min="12" max="12" width="14.625" style="1" bestFit="1" customWidth="1"/>
    <col min="13" max="13" width="15.875" style="1" bestFit="1" customWidth="1"/>
    <col min="14" max="14" width="12" style="1" bestFit="1" customWidth="1"/>
    <col min="15" max="15" width="12.375" style="1" bestFit="1" customWidth="1"/>
    <col min="16" max="16" width="11.25" style="1" bestFit="1" customWidth="1"/>
    <col min="17" max="17" width="8.5" style="1" bestFit="1" customWidth="1"/>
    <col min="18" max="16384" width="8.875" style="1"/>
  </cols>
  <sheetData>
    <row r="2" spans="2:17" ht="19.5" thickBot="1">
      <c r="B2" s="2" t="s">
        <v>0</v>
      </c>
      <c r="C2" s="2"/>
      <c r="D2" s="2"/>
      <c r="E2" s="2"/>
      <c r="F2" s="2"/>
      <c r="G2" s="2"/>
      <c r="H2" s="2"/>
      <c r="I2" s="2"/>
    </row>
    <row r="4" spans="2:17" ht="19.5" thickBot="1">
      <c r="B4" s="3" t="s">
        <v>1</v>
      </c>
      <c r="C4" s="2"/>
      <c r="D4" s="2"/>
      <c r="E4" s="2"/>
      <c r="F4" s="2"/>
      <c r="G4" s="2"/>
      <c r="H4" s="2"/>
      <c r="I4" s="2"/>
    </row>
    <row r="5" spans="2:17">
      <c r="L5" s="10" t="s">
        <v>102</v>
      </c>
      <c r="M5" s="10"/>
      <c r="N5" s="10"/>
      <c r="O5" s="10"/>
      <c r="P5" s="10"/>
      <c r="Q5" s="10"/>
    </row>
    <row r="6" spans="2:17" ht="31.5">
      <c r="B6" s="4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9" t="s">
        <v>112</v>
      </c>
      <c r="L6" s="9" t="s">
        <v>103</v>
      </c>
      <c r="M6" s="9" t="s">
        <v>3</v>
      </c>
      <c r="N6" s="9" t="s">
        <v>104</v>
      </c>
      <c r="O6" s="9" t="s">
        <v>105</v>
      </c>
      <c r="P6" s="9" t="s">
        <v>106</v>
      </c>
      <c r="Q6" s="9" t="s">
        <v>107</v>
      </c>
    </row>
    <row r="7" spans="2:17">
      <c r="B7" s="6" t="s">
        <v>10</v>
      </c>
      <c r="C7" s="6" t="s">
        <v>11</v>
      </c>
      <c r="D7" s="6">
        <v>50</v>
      </c>
      <c r="E7" s="6">
        <v>20</v>
      </c>
      <c r="F7" s="6">
        <v>10</v>
      </c>
      <c r="G7" s="6">
        <v>60</v>
      </c>
      <c r="H7" s="11">
        <v>1200</v>
      </c>
      <c r="I7" s="11">
        <v>72000</v>
      </c>
      <c r="J7" s="1" t="str">
        <f>_xlfn.IFS(H7&lt;=100, "Medium", F7&lt;=5,"Low",F7&gt;5,"High")</f>
        <v>High</v>
      </c>
      <c r="L7" s="6" t="s">
        <v>10</v>
      </c>
      <c r="M7" s="1" t="str">
        <f>_xlfn.IFNA(VLOOKUP(L7,$B$7:$I$52,2,FALSE),"Not Found")</f>
        <v>Laptop</v>
      </c>
      <c r="N7" s="1">
        <f>VLOOKUP(L7,$B$7:$I$52,3,0)</f>
        <v>50</v>
      </c>
      <c r="O7" s="1">
        <f>VLOOKUP(L7,$B$7:$I$52,4,0)</f>
        <v>20</v>
      </c>
      <c r="P7" s="1">
        <f>-VLOOKUP(L7,$B$7:$I$52,5,0)</f>
        <v>-10</v>
      </c>
      <c r="Q7" s="1">
        <f>VLOOKUP(L7,$B$7:$I$52,8,0)</f>
        <v>72000</v>
      </c>
    </row>
    <row r="8" spans="2:17">
      <c r="B8" s="6" t="s">
        <v>12</v>
      </c>
      <c r="C8" s="6" t="s">
        <v>13</v>
      </c>
      <c r="D8" s="6">
        <v>40</v>
      </c>
      <c r="E8" s="6">
        <v>15</v>
      </c>
      <c r="F8" s="6">
        <v>5</v>
      </c>
      <c r="G8" s="6">
        <v>50</v>
      </c>
      <c r="H8" s="11">
        <v>500</v>
      </c>
      <c r="I8" s="11">
        <v>25000</v>
      </c>
      <c r="J8" s="1" t="str">
        <f t="shared" ref="J8:J52" si="0">_xlfn.IFS(H8&lt;=100, "Medium", F8&lt;=5,"Low",F8&gt;5,"High")</f>
        <v>Low</v>
      </c>
      <c r="L8" s="6" t="s">
        <v>12</v>
      </c>
      <c r="M8" s="1" t="str">
        <f t="shared" ref="M8:M14" si="1">_xlfn.IFNA(VLOOKUP(L8,$B$7:$I$52,2,FALSE),"Not Found")</f>
        <v>Monitor</v>
      </c>
      <c r="N8" s="1">
        <f t="shared" ref="N8:N14" si="2">VLOOKUP(L8,$B$7:$I$52,3,0)</f>
        <v>40</v>
      </c>
      <c r="O8" s="1">
        <f t="shared" ref="O8:O14" si="3">VLOOKUP(L8,$B$7:$I$52,4,0)</f>
        <v>15</v>
      </c>
      <c r="P8" s="1">
        <f t="shared" ref="P8:P14" si="4">-VLOOKUP(L8,$B$7:$I$52,5,0)</f>
        <v>-5</v>
      </c>
      <c r="Q8" s="1">
        <f t="shared" ref="Q8:Q14" si="5">VLOOKUP(L8,$B$7:$I$52,8,0)</f>
        <v>25000</v>
      </c>
    </row>
    <row r="9" spans="2:17">
      <c r="B9" s="6" t="s">
        <v>14</v>
      </c>
      <c r="C9" s="6" t="s">
        <v>15</v>
      </c>
      <c r="D9" s="6">
        <v>60</v>
      </c>
      <c r="E9" s="6">
        <v>25</v>
      </c>
      <c r="F9" s="6">
        <v>15</v>
      </c>
      <c r="G9" s="6">
        <v>70</v>
      </c>
      <c r="H9" s="11">
        <v>50</v>
      </c>
      <c r="I9" s="11">
        <v>3500</v>
      </c>
      <c r="J9" s="1" t="str">
        <f t="shared" si="0"/>
        <v>Medium</v>
      </c>
      <c r="L9" s="6" t="s">
        <v>14</v>
      </c>
      <c r="M9" s="1" t="str">
        <f t="shared" si="1"/>
        <v>Keyboard</v>
      </c>
      <c r="N9" s="1">
        <f t="shared" si="2"/>
        <v>60</v>
      </c>
      <c r="O9" s="1">
        <f t="shared" si="3"/>
        <v>25</v>
      </c>
      <c r="P9" s="1">
        <f t="shared" si="4"/>
        <v>-15</v>
      </c>
      <c r="Q9" s="1">
        <f t="shared" si="5"/>
        <v>3500</v>
      </c>
    </row>
    <row r="10" spans="2:17">
      <c r="B10" s="6" t="s">
        <v>16</v>
      </c>
      <c r="C10" s="6" t="s">
        <v>17</v>
      </c>
      <c r="D10" s="6">
        <v>30</v>
      </c>
      <c r="E10" s="6">
        <v>10</v>
      </c>
      <c r="F10" s="6">
        <v>3</v>
      </c>
      <c r="G10" s="6">
        <v>37</v>
      </c>
      <c r="H10" s="11">
        <v>100</v>
      </c>
      <c r="I10" s="11">
        <v>3700</v>
      </c>
      <c r="J10" s="1" t="str">
        <f t="shared" si="0"/>
        <v>Medium</v>
      </c>
      <c r="L10" s="6" t="s">
        <v>20</v>
      </c>
      <c r="M10" s="1" t="str">
        <f t="shared" si="1"/>
        <v>Tablet</v>
      </c>
      <c r="N10" s="1">
        <f t="shared" si="2"/>
        <v>45</v>
      </c>
      <c r="O10" s="1">
        <f t="shared" si="3"/>
        <v>18</v>
      </c>
      <c r="P10" s="1">
        <f t="shared" si="4"/>
        <v>-8</v>
      </c>
      <c r="Q10" s="1">
        <f t="shared" si="5"/>
        <v>38500</v>
      </c>
    </row>
    <row r="11" spans="2:17">
      <c r="B11" s="6" t="s">
        <v>18</v>
      </c>
      <c r="C11" s="6" t="s">
        <v>19</v>
      </c>
      <c r="D11" s="6">
        <v>70</v>
      </c>
      <c r="E11" s="6">
        <v>30</v>
      </c>
      <c r="F11" s="6">
        <v>20</v>
      </c>
      <c r="G11" s="6">
        <v>80</v>
      </c>
      <c r="H11" s="11">
        <v>900</v>
      </c>
      <c r="I11" s="11">
        <v>72000</v>
      </c>
      <c r="J11" s="1" t="str">
        <f t="shared" si="0"/>
        <v>High</v>
      </c>
      <c r="L11" s="6" t="s">
        <v>22</v>
      </c>
      <c r="M11" s="1" t="str">
        <f t="shared" si="1"/>
        <v>Router</v>
      </c>
      <c r="N11" s="1">
        <f t="shared" si="2"/>
        <v>55</v>
      </c>
      <c r="O11" s="1">
        <f t="shared" si="3"/>
        <v>22</v>
      </c>
      <c r="P11" s="1">
        <f t="shared" si="4"/>
        <v>-12</v>
      </c>
      <c r="Q11" s="1">
        <f t="shared" si="5"/>
        <v>9750</v>
      </c>
    </row>
    <row r="12" spans="2:17">
      <c r="B12" s="6" t="s">
        <v>20</v>
      </c>
      <c r="C12" s="6" t="s">
        <v>21</v>
      </c>
      <c r="D12" s="6">
        <v>45</v>
      </c>
      <c r="E12" s="6">
        <v>18</v>
      </c>
      <c r="F12" s="6">
        <v>8</v>
      </c>
      <c r="G12" s="6">
        <v>55</v>
      </c>
      <c r="H12" s="11">
        <v>700</v>
      </c>
      <c r="I12" s="11">
        <v>38500</v>
      </c>
      <c r="J12" s="1" t="str">
        <f t="shared" si="0"/>
        <v>High</v>
      </c>
      <c r="L12" s="6" t="s">
        <v>24</v>
      </c>
      <c r="M12" s="1" t="str">
        <f t="shared" si="1"/>
        <v>External Hard Drive</v>
      </c>
      <c r="N12" s="1">
        <f t="shared" si="2"/>
        <v>25</v>
      </c>
      <c r="O12" s="1">
        <f t="shared" si="3"/>
        <v>12</v>
      </c>
      <c r="P12" s="1">
        <f t="shared" si="4"/>
        <v>-5</v>
      </c>
      <c r="Q12" s="1">
        <f t="shared" si="5"/>
        <v>6400</v>
      </c>
    </row>
    <row r="13" spans="2:17">
      <c r="B13" s="6" t="s">
        <v>22</v>
      </c>
      <c r="C13" s="6" t="s">
        <v>23</v>
      </c>
      <c r="D13" s="6">
        <v>55</v>
      </c>
      <c r="E13" s="6">
        <v>22</v>
      </c>
      <c r="F13" s="6">
        <v>12</v>
      </c>
      <c r="G13" s="6">
        <v>65</v>
      </c>
      <c r="H13" s="11">
        <v>150</v>
      </c>
      <c r="I13" s="11">
        <v>9750</v>
      </c>
      <c r="J13" s="1" t="str">
        <f t="shared" si="0"/>
        <v>High</v>
      </c>
      <c r="L13" s="6" t="s">
        <v>26</v>
      </c>
      <c r="M13" s="1" t="str">
        <f t="shared" si="1"/>
        <v>Wireless Earbuds</v>
      </c>
      <c r="N13" s="1">
        <f t="shared" si="2"/>
        <v>35</v>
      </c>
      <c r="O13" s="1">
        <f t="shared" si="3"/>
        <v>15</v>
      </c>
      <c r="P13" s="1">
        <f t="shared" si="4"/>
        <v>-7</v>
      </c>
      <c r="Q13" s="1">
        <f t="shared" si="5"/>
        <v>3440</v>
      </c>
    </row>
    <row r="14" spans="2:17">
      <c r="B14" s="6" t="s">
        <v>24</v>
      </c>
      <c r="C14" s="6" t="s">
        <v>25</v>
      </c>
      <c r="D14" s="6">
        <v>25</v>
      </c>
      <c r="E14" s="6">
        <v>12</v>
      </c>
      <c r="F14" s="6">
        <v>5</v>
      </c>
      <c r="G14" s="6">
        <v>32</v>
      </c>
      <c r="H14" s="11">
        <v>200</v>
      </c>
      <c r="I14" s="11">
        <v>6400</v>
      </c>
      <c r="J14" s="1" t="str">
        <f t="shared" si="0"/>
        <v>Low</v>
      </c>
      <c r="L14" s="6" t="s">
        <v>28</v>
      </c>
      <c r="M14" s="1" t="str">
        <f t="shared" si="1"/>
        <v>Webcam</v>
      </c>
      <c r="N14" s="1">
        <f t="shared" si="2"/>
        <v>40</v>
      </c>
      <c r="O14" s="1">
        <f t="shared" si="3"/>
        <v>20</v>
      </c>
      <c r="P14" s="1">
        <f t="shared" si="4"/>
        <v>-10</v>
      </c>
      <c r="Q14" s="1">
        <f t="shared" si="5"/>
        <v>3000</v>
      </c>
    </row>
    <row r="15" spans="2:17">
      <c r="B15" s="6" t="s">
        <v>26</v>
      </c>
      <c r="C15" s="6" t="s">
        <v>27</v>
      </c>
      <c r="D15" s="6">
        <v>35</v>
      </c>
      <c r="E15" s="6">
        <v>15</v>
      </c>
      <c r="F15" s="6">
        <v>7</v>
      </c>
      <c r="G15" s="6">
        <v>43</v>
      </c>
      <c r="H15" s="11">
        <v>80</v>
      </c>
      <c r="I15" s="11">
        <v>3440</v>
      </c>
      <c r="J15" s="1" t="str">
        <f t="shared" si="0"/>
        <v>Medium</v>
      </c>
    </row>
    <row r="16" spans="2:17">
      <c r="B16" s="6" t="s">
        <v>28</v>
      </c>
      <c r="C16" s="6" t="s">
        <v>29</v>
      </c>
      <c r="D16" s="6">
        <v>40</v>
      </c>
      <c r="E16" s="6">
        <v>20</v>
      </c>
      <c r="F16" s="6">
        <v>10</v>
      </c>
      <c r="G16" s="6">
        <v>50</v>
      </c>
      <c r="H16" s="11">
        <v>60</v>
      </c>
      <c r="I16" s="11">
        <v>3000</v>
      </c>
      <c r="J16" s="1" t="str">
        <f t="shared" si="0"/>
        <v>Medium</v>
      </c>
    </row>
    <row r="17" spans="2:14">
      <c r="B17" s="6" t="s">
        <v>30</v>
      </c>
      <c r="C17" s="6" t="s">
        <v>31</v>
      </c>
      <c r="D17" s="6">
        <v>20</v>
      </c>
      <c r="E17" s="6">
        <v>8</v>
      </c>
      <c r="F17" s="6">
        <v>3</v>
      </c>
      <c r="G17" s="6">
        <v>25</v>
      </c>
      <c r="H17" s="11">
        <v>150</v>
      </c>
      <c r="I17" s="11">
        <v>3750</v>
      </c>
      <c r="J17" s="1" t="str">
        <f t="shared" si="0"/>
        <v>Low</v>
      </c>
      <c r="L17" s="7" t="s">
        <v>109</v>
      </c>
      <c r="M17" s="7"/>
    </row>
    <row r="18" spans="2:14">
      <c r="B18" s="6" t="s">
        <v>32</v>
      </c>
      <c r="C18" s="6" t="s">
        <v>33</v>
      </c>
      <c r="D18" s="6">
        <v>30</v>
      </c>
      <c r="E18" s="6">
        <v>15</v>
      </c>
      <c r="F18" s="6">
        <v>7</v>
      </c>
      <c r="G18" s="6">
        <v>38</v>
      </c>
      <c r="H18" s="11">
        <v>30</v>
      </c>
      <c r="I18" s="11">
        <v>1140</v>
      </c>
      <c r="J18" s="1" t="str">
        <f t="shared" si="0"/>
        <v>Medium</v>
      </c>
      <c r="L18" s="8" t="s">
        <v>3</v>
      </c>
      <c r="M18" s="1" t="s">
        <v>29</v>
      </c>
    </row>
    <row r="19" spans="2:14">
      <c r="B19" s="6" t="s">
        <v>34</v>
      </c>
      <c r="C19" s="6" t="s">
        <v>35</v>
      </c>
      <c r="D19" s="6">
        <v>50</v>
      </c>
      <c r="E19" s="6">
        <v>25</v>
      </c>
      <c r="F19" s="6">
        <v>12</v>
      </c>
      <c r="G19" s="6">
        <v>63</v>
      </c>
      <c r="H19" s="11">
        <v>20</v>
      </c>
      <c r="I19" s="11">
        <v>1260</v>
      </c>
      <c r="J19" s="1" t="str">
        <f t="shared" si="0"/>
        <v>Medium</v>
      </c>
      <c r="L19" s="8" t="s">
        <v>108</v>
      </c>
      <c r="M19" s="13">
        <f>SUMIF($C$7:$C$52,M18,I$7:I$52)</f>
        <v>3000</v>
      </c>
    </row>
    <row r="20" spans="2:14">
      <c r="B20" s="6" t="s">
        <v>36</v>
      </c>
      <c r="C20" s="6" t="s">
        <v>37</v>
      </c>
      <c r="D20" s="6">
        <v>60</v>
      </c>
      <c r="E20" s="6">
        <v>30</v>
      </c>
      <c r="F20" s="6">
        <v>15</v>
      </c>
      <c r="G20" s="6">
        <v>75</v>
      </c>
      <c r="H20" s="11">
        <v>10</v>
      </c>
      <c r="I20" s="11">
        <v>750</v>
      </c>
      <c r="J20" s="1" t="str">
        <f t="shared" si="0"/>
        <v>Medium</v>
      </c>
    </row>
    <row r="21" spans="2:14">
      <c r="B21" s="6" t="s">
        <v>38</v>
      </c>
      <c r="C21" s="6" t="s">
        <v>39</v>
      </c>
      <c r="D21" s="6">
        <v>40</v>
      </c>
      <c r="E21" s="6">
        <v>20</v>
      </c>
      <c r="F21" s="6">
        <v>8</v>
      </c>
      <c r="G21" s="6">
        <v>52</v>
      </c>
      <c r="H21" s="11">
        <v>25</v>
      </c>
      <c r="I21" s="11">
        <v>1300</v>
      </c>
      <c r="J21" s="1" t="str">
        <f t="shared" si="0"/>
        <v>Medium</v>
      </c>
    </row>
    <row r="22" spans="2:14">
      <c r="B22" s="6" t="s">
        <v>40</v>
      </c>
      <c r="C22" s="6" t="s">
        <v>41</v>
      </c>
      <c r="D22" s="6">
        <v>35</v>
      </c>
      <c r="E22" s="6">
        <v>15</v>
      </c>
      <c r="F22" s="6">
        <v>5</v>
      </c>
      <c r="G22" s="6">
        <v>45</v>
      </c>
      <c r="H22" s="11">
        <v>40</v>
      </c>
      <c r="I22" s="11">
        <v>1800</v>
      </c>
      <c r="J22" s="1" t="str">
        <f t="shared" si="0"/>
        <v>Medium</v>
      </c>
      <c r="L22" s="7" t="s">
        <v>110</v>
      </c>
      <c r="M22" s="7"/>
    </row>
    <row r="23" spans="2:14">
      <c r="B23" s="6" t="s">
        <v>42</v>
      </c>
      <c r="C23" s="6" t="s">
        <v>43</v>
      </c>
      <c r="D23" s="6">
        <v>25</v>
      </c>
      <c r="E23" s="6">
        <v>10</v>
      </c>
      <c r="F23" s="6">
        <v>4</v>
      </c>
      <c r="G23" s="6">
        <v>31</v>
      </c>
      <c r="H23" s="11">
        <v>100</v>
      </c>
      <c r="I23" s="11">
        <v>3100</v>
      </c>
      <c r="J23" s="1" t="str">
        <f t="shared" si="0"/>
        <v>Medium</v>
      </c>
      <c r="L23" s="12">
        <f>SUM(I7:I52)</f>
        <v>359760</v>
      </c>
      <c r="M23" s="12"/>
    </row>
    <row r="24" spans="2:14">
      <c r="B24" s="6" t="s">
        <v>44</v>
      </c>
      <c r="C24" s="6" t="s">
        <v>45</v>
      </c>
      <c r="D24" s="6">
        <v>30</v>
      </c>
      <c r="E24" s="6">
        <v>12</v>
      </c>
      <c r="F24" s="6">
        <v>6</v>
      </c>
      <c r="G24" s="6">
        <v>36</v>
      </c>
      <c r="H24" s="11">
        <v>80</v>
      </c>
      <c r="I24" s="11">
        <v>2880</v>
      </c>
      <c r="J24" s="1" t="str">
        <f t="shared" si="0"/>
        <v>Medium</v>
      </c>
    </row>
    <row r="25" spans="2:14">
      <c r="B25" s="6" t="s">
        <v>46</v>
      </c>
      <c r="C25" s="6" t="s">
        <v>47</v>
      </c>
      <c r="D25" s="6">
        <v>20</v>
      </c>
      <c r="E25" s="6">
        <v>8</v>
      </c>
      <c r="F25" s="6">
        <v>3</v>
      </c>
      <c r="G25" s="6">
        <v>25</v>
      </c>
      <c r="H25" s="11">
        <v>120</v>
      </c>
      <c r="I25" s="11">
        <v>3000</v>
      </c>
      <c r="J25" s="1" t="str">
        <f t="shared" si="0"/>
        <v>Low</v>
      </c>
    </row>
    <row r="26" spans="2:14">
      <c r="B26" s="6" t="s">
        <v>48</v>
      </c>
      <c r="C26" s="6" t="s">
        <v>49</v>
      </c>
      <c r="D26" s="6">
        <v>15</v>
      </c>
      <c r="E26" s="6">
        <v>6</v>
      </c>
      <c r="F26" s="6">
        <v>2</v>
      </c>
      <c r="G26" s="6">
        <v>19</v>
      </c>
      <c r="H26" s="11">
        <v>200</v>
      </c>
      <c r="I26" s="11">
        <v>3800</v>
      </c>
      <c r="J26" s="1" t="str">
        <f t="shared" si="0"/>
        <v>Low</v>
      </c>
    </row>
    <row r="27" spans="2:14">
      <c r="B27" s="6" t="s">
        <v>50</v>
      </c>
      <c r="C27" s="6" t="s">
        <v>51</v>
      </c>
      <c r="D27" s="6">
        <v>25</v>
      </c>
      <c r="E27" s="6">
        <v>10</v>
      </c>
      <c r="F27" s="6">
        <v>4</v>
      </c>
      <c r="G27" s="6">
        <v>29</v>
      </c>
      <c r="H27" s="11">
        <v>400</v>
      </c>
      <c r="I27" s="11">
        <v>11600</v>
      </c>
      <c r="J27" s="1" t="str">
        <f t="shared" si="0"/>
        <v>Low</v>
      </c>
      <c r="L27" s="7" t="s">
        <v>111</v>
      </c>
      <c r="M27" s="7"/>
    </row>
    <row r="28" spans="2:14">
      <c r="B28" s="6" t="s">
        <v>52</v>
      </c>
      <c r="C28" s="6" t="s">
        <v>53</v>
      </c>
      <c r="D28" s="6">
        <v>40</v>
      </c>
      <c r="E28" s="6">
        <v>18</v>
      </c>
      <c r="F28" s="6">
        <v>9</v>
      </c>
      <c r="G28" s="6">
        <v>49</v>
      </c>
      <c r="H28" s="11">
        <v>600</v>
      </c>
      <c r="I28" s="11">
        <v>29400</v>
      </c>
      <c r="J28" s="1" t="str">
        <f t="shared" si="0"/>
        <v>High</v>
      </c>
      <c r="L28" s="1" t="s">
        <v>3</v>
      </c>
      <c r="M28" s="1" t="s">
        <v>37</v>
      </c>
      <c r="N28" s="13">
        <f>SUMIFS(I7:I52,C7:C52,M28,J7:J52,M29)</f>
        <v>750</v>
      </c>
    </row>
    <row r="29" spans="2:14">
      <c r="B29" s="6" t="s">
        <v>54</v>
      </c>
      <c r="C29" s="6" t="s">
        <v>55</v>
      </c>
      <c r="D29" s="6">
        <v>30</v>
      </c>
      <c r="E29" s="6">
        <v>15</v>
      </c>
      <c r="F29" s="6">
        <v>7</v>
      </c>
      <c r="G29" s="6">
        <v>38</v>
      </c>
      <c r="H29" s="11">
        <v>350</v>
      </c>
      <c r="I29" s="11">
        <v>13300</v>
      </c>
      <c r="J29" s="1" t="str">
        <f t="shared" si="0"/>
        <v>High</v>
      </c>
      <c r="L29" s="1" t="s">
        <v>113</v>
      </c>
      <c r="M29" s="1" t="s">
        <v>114</v>
      </c>
      <c r="N29" s="1">
        <f>SUMIFS(I8:I53,C8:C53,M29,J8:J53,M30)</f>
        <v>0</v>
      </c>
    </row>
    <row r="30" spans="2:14">
      <c r="B30" s="6" t="s">
        <v>56</v>
      </c>
      <c r="C30" s="6" t="s">
        <v>57</v>
      </c>
      <c r="D30" s="6">
        <v>25</v>
      </c>
      <c r="E30" s="6">
        <v>12</v>
      </c>
      <c r="F30" s="6">
        <v>5</v>
      </c>
      <c r="G30" s="6">
        <v>32</v>
      </c>
      <c r="H30" s="11">
        <v>200</v>
      </c>
      <c r="I30" s="11">
        <v>6400</v>
      </c>
      <c r="J30" s="1" t="str">
        <f t="shared" si="0"/>
        <v>Low</v>
      </c>
    </row>
    <row r="31" spans="2:14">
      <c r="B31" s="6" t="s">
        <v>58</v>
      </c>
      <c r="C31" s="6" t="s">
        <v>59</v>
      </c>
      <c r="D31" s="6">
        <v>50</v>
      </c>
      <c r="E31" s="6">
        <v>22</v>
      </c>
      <c r="F31" s="6">
        <v>11</v>
      </c>
      <c r="G31" s="6">
        <v>61</v>
      </c>
      <c r="H31" s="11">
        <v>80</v>
      </c>
      <c r="I31" s="11">
        <v>4880</v>
      </c>
      <c r="J31" s="1" t="str">
        <f t="shared" si="0"/>
        <v>Medium</v>
      </c>
    </row>
    <row r="32" spans="2:14">
      <c r="B32" s="6" t="s">
        <v>60</v>
      </c>
      <c r="C32" s="6" t="s">
        <v>61</v>
      </c>
      <c r="D32" s="6">
        <v>45</v>
      </c>
      <c r="E32" s="6">
        <v>20</v>
      </c>
      <c r="F32" s="6">
        <v>8</v>
      </c>
      <c r="G32" s="6">
        <v>57</v>
      </c>
      <c r="H32" s="11">
        <v>120</v>
      </c>
      <c r="I32" s="11">
        <v>6840</v>
      </c>
      <c r="J32" s="1" t="str">
        <f t="shared" si="0"/>
        <v>High</v>
      </c>
    </row>
    <row r="33" spans="2:10">
      <c r="B33" s="6" t="s">
        <v>62</v>
      </c>
      <c r="C33" s="6" t="s">
        <v>63</v>
      </c>
      <c r="D33" s="6">
        <v>60</v>
      </c>
      <c r="E33" s="6">
        <v>25</v>
      </c>
      <c r="F33" s="6">
        <v>12</v>
      </c>
      <c r="G33" s="6">
        <v>73</v>
      </c>
      <c r="H33" s="11">
        <v>60</v>
      </c>
      <c r="I33" s="11">
        <v>4380</v>
      </c>
      <c r="J33" s="1" t="str">
        <f t="shared" si="0"/>
        <v>Medium</v>
      </c>
    </row>
    <row r="34" spans="2:10">
      <c r="B34" s="6" t="s">
        <v>64</v>
      </c>
      <c r="C34" s="6" t="s">
        <v>65</v>
      </c>
      <c r="D34" s="6">
        <v>35</v>
      </c>
      <c r="E34" s="6">
        <v>15</v>
      </c>
      <c r="F34" s="6">
        <v>6</v>
      </c>
      <c r="G34" s="6">
        <v>44</v>
      </c>
      <c r="H34" s="11">
        <v>100</v>
      </c>
      <c r="I34" s="11">
        <v>4400</v>
      </c>
      <c r="J34" s="1" t="str">
        <f t="shared" si="0"/>
        <v>Medium</v>
      </c>
    </row>
    <row r="35" spans="2:10">
      <c r="B35" s="6" t="s">
        <v>66</v>
      </c>
      <c r="C35" s="6" t="s">
        <v>67</v>
      </c>
      <c r="D35" s="6">
        <v>40</v>
      </c>
      <c r="E35" s="6">
        <v>18</v>
      </c>
      <c r="F35" s="6">
        <v>9</v>
      </c>
      <c r="G35" s="6">
        <v>49</v>
      </c>
      <c r="H35" s="11">
        <v>80</v>
      </c>
      <c r="I35" s="11">
        <v>3920</v>
      </c>
      <c r="J35" s="1" t="str">
        <f t="shared" si="0"/>
        <v>Medium</v>
      </c>
    </row>
    <row r="36" spans="2:10">
      <c r="B36" s="6" t="s">
        <v>68</v>
      </c>
      <c r="C36" s="6" t="s">
        <v>69</v>
      </c>
      <c r="D36" s="6">
        <v>30</v>
      </c>
      <c r="E36" s="6">
        <v>12</v>
      </c>
      <c r="F36" s="6">
        <v>4</v>
      </c>
      <c r="G36" s="6">
        <v>34</v>
      </c>
      <c r="H36" s="11">
        <v>50</v>
      </c>
      <c r="I36" s="11">
        <v>1700</v>
      </c>
      <c r="J36" s="1" t="str">
        <f t="shared" si="0"/>
        <v>Medium</v>
      </c>
    </row>
    <row r="37" spans="2:10">
      <c r="B37" s="6" t="s">
        <v>70</v>
      </c>
      <c r="C37" s="6" t="s">
        <v>71</v>
      </c>
      <c r="D37" s="6">
        <v>25</v>
      </c>
      <c r="E37" s="6">
        <v>10</v>
      </c>
      <c r="F37" s="6">
        <v>3</v>
      </c>
      <c r="G37" s="6">
        <v>28</v>
      </c>
      <c r="H37" s="11">
        <v>30</v>
      </c>
      <c r="I37" s="11">
        <v>840</v>
      </c>
      <c r="J37" s="1" t="str">
        <f t="shared" si="0"/>
        <v>Medium</v>
      </c>
    </row>
    <row r="38" spans="2:10">
      <c r="B38" s="6" t="s">
        <v>72</v>
      </c>
      <c r="C38" s="6" t="s">
        <v>73</v>
      </c>
      <c r="D38" s="6">
        <v>50</v>
      </c>
      <c r="E38" s="6">
        <v>20</v>
      </c>
      <c r="F38" s="6">
        <v>8</v>
      </c>
      <c r="G38" s="6">
        <v>58</v>
      </c>
      <c r="H38" s="11">
        <v>10</v>
      </c>
      <c r="I38" s="11">
        <v>580</v>
      </c>
      <c r="J38" s="1" t="str">
        <f t="shared" si="0"/>
        <v>Medium</v>
      </c>
    </row>
    <row r="39" spans="2:10">
      <c r="B39" s="6" t="s">
        <v>74</v>
      </c>
      <c r="C39" s="6" t="s">
        <v>75</v>
      </c>
      <c r="D39" s="6">
        <v>40</v>
      </c>
      <c r="E39" s="6">
        <v>15</v>
      </c>
      <c r="F39" s="6">
        <v>5</v>
      </c>
      <c r="G39" s="6">
        <v>50</v>
      </c>
      <c r="H39" s="11">
        <v>5</v>
      </c>
      <c r="I39" s="11">
        <v>250</v>
      </c>
      <c r="J39" s="1" t="str">
        <f t="shared" si="0"/>
        <v>Medium</v>
      </c>
    </row>
    <row r="40" spans="2:10">
      <c r="B40" s="6" t="s">
        <v>76</v>
      </c>
      <c r="C40" s="6" t="s">
        <v>77</v>
      </c>
      <c r="D40" s="6">
        <v>30</v>
      </c>
      <c r="E40" s="6">
        <v>12</v>
      </c>
      <c r="F40" s="6">
        <v>4</v>
      </c>
      <c r="G40" s="6">
        <v>34</v>
      </c>
      <c r="H40" s="11">
        <v>15</v>
      </c>
      <c r="I40" s="11">
        <v>510</v>
      </c>
      <c r="J40" s="1" t="str">
        <f t="shared" si="0"/>
        <v>Medium</v>
      </c>
    </row>
    <row r="41" spans="2:10">
      <c r="B41" s="6" t="s">
        <v>78</v>
      </c>
      <c r="C41" s="6" t="s">
        <v>79</v>
      </c>
      <c r="D41" s="6">
        <v>20</v>
      </c>
      <c r="E41" s="6">
        <v>8</v>
      </c>
      <c r="F41" s="6">
        <v>3</v>
      </c>
      <c r="G41" s="6">
        <v>23</v>
      </c>
      <c r="H41" s="11">
        <v>20</v>
      </c>
      <c r="I41" s="11">
        <v>460</v>
      </c>
      <c r="J41" s="1" t="str">
        <f t="shared" si="0"/>
        <v>Medium</v>
      </c>
    </row>
    <row r="42" spans="2:10">
      <c r="B42" s="6" t="s">
        <v>80</v>
      </c>
      <c r="C42" s="6" t="s">
        <v>81</v>
      </c>
      <c r="D42" s="6">
        <v>15</v>
      </c>
      <c r="E42" s="6">
        <v>6</v>
      </c>
      <c r="F42" s="6">
        <v>2</v>
      </c>
      <c r="G42" s="6">
        <v>17</v>
      </c>
      <c r="H42" s="11">
        <v>50</v>
      </c>
      <c r="I42" s="11">
        <v>850</v>
      </c>
      <c r="J42" s="1" t="str">
        <f t="shared" si="0"/>
        <v>Medium</v>
      </c>
    </row>
    <row r="43" spans="2:10">
      <c r="B43" s="6" t="s">
        <v>82</v>
      </c>
      <c r="C43" s="6" t="s">
        <v>83</v>
      </c>
      <c r="D43" s="6">
        <v>25</v>
      </c>
      <c r="E43" s="6">
        <v>10</v>
      </c>
      <c r="F43" s="6">
        <v>4</v>
      </c>
      <c r="G43" s="6">
        <v>29</v>
      </c>
      <c r="H43" s="11">
        <v>5</v>
      </c>
      <c r="I43" s="11">
        <v>145</v>
      </c>
      <c r="J43" s="1" t="str">
        <f t="shared" si="0"/>
        <v>Medium</v>
      </c>
    </row>
    <row r="44" spans="2:10">
      <c r="B44" s="6" t="s">
        <v>84</v>
      </c>
      <c r="C44" s="6" t="s">
        <v>85</v>
      </c>
      <c r="D44" s="6">
        <v>40</v>
      </c>
      <c r="E44" s="6">
        <v>18</v>
      </c>
      <c r="F44" s="6">
        <v>9</v>
      </c>
      <c r="G44" s="6">
        <v>49</v>
      </c>
      <c r="H44" s="11">
        <v>8</v>
      </c>
      <c r="I44" s="11">
        <v>392</v>
      </c>
      <c r="J44" s="1" t="str">
        <f t="shared" si="0"/>
        <v>Medium</v>
      </c>
    </row>
    <row r="45" spans="2:10">
      <c r="B45" s="6" t="s">
        <v>86</v>
      </c>
      <c r="C45" s="6" t="s">
        <v>87</v>
      </c>
      <c r="D45" s="6">
        <v>30</v>
      </c>
      <c r="E45" s="6">
        <v>15</v>
      </c>
      <c r="F45" s="6">
        <v>6</v>
      </c>
      <c r="G45" s="6">
        <v>39</v>
      </c>
      <c r="H45" s="11">
        <v>20</v>
      </c>
      <c r="I45" s="11">
        <v>780</v>
      </c>
      <c r="J45" s="1" t="str">
        <f t="shared" si="0"/>
        <v>Medium</v>
      </c>
    </row>
    <row r="46" spans="2:10">
      <c r="B46" s="6" t="s">
        <v>88</v>
      </c>
      <c r="C46" s="6" t="s">
        <v>89</v>
      </c>
      <c r="D46" s="6">
        <v>35</v>
      </c>
      <c r="E46" s="6">
        <v>12</v>
      </c>
      <c r="F46" s="6">
        <v>4</v>
      </c>
      <c r="G46" s="6">
        <v>31</v>
      </c>
      <c r="H46" s="11">
        <v>15</v>
      </c>
      <c r="I46" s="11">
        <v>465</v>
      </c>
      <c r="J46" s="1" t="str">
        <f t="shared" si="0"/>
        <v>Medium</v>
      </c>
    </row>
    <row r="47" spans="2:10">
      <c r="B47" s="6" t="s">
        <v>90</v>
      </c>
      <c r="C47" s="6" t="s">
        <v>91</v>
      </c>
      <c r="D47" s="6">
        <v>25</v>
      </c>
      <c r="E47" s="6">
        <v>8</v>
      </c>
      <c r="F47" s="6">
        <v>3</v>
      </c>
      <c r="G47" s="6">
        <v>28</v>
      </c>
      <c r="H47" s="11">
        <v>10</v>
      </c>
      <c r="I47" s="11">
        <v>280</v>
      </c>
      <c r="J47" s="1" t="str">
        <f t="shared" si="0"/>
        <v>Medium</v>
      </c>
    </row>
    <row r="48" spans="2:10">
      <c r="B48" s="6" t="s">
        <v>92</v>
      </c>
      <c r="C48" s="6" t="s">
        <v>93</v>
      </c>
      <c r="D48" s="6">
        <v>20</v>
      </c>
      <c r="E48" s="6">
        <v>10</v>
      </c>
      <c r="F48" s="6">
        <v>4</v>
      </c>
      <c r="G48" s="6">
        <v>24</v>
      </c>
      <c r="H48" s="11">
        <v>15</v>
      </c>
      <c r="I48" s="11">
        <v>360</v>
      </c>
      <c r="J48" s="1" t="str">
        <f t="shared" si="0"/>
        <v>Medium</v>
      </c>
    </row>
    <row r="49" spans="2:10">
      <c r="B49" s="6" t="s">
        <v>94</v>
      </c>
      <c r="C49" s="6" t="s">
        <v>95</v>
      </c>
      <c r="D49" s="6">
        <v>30</v>
      </c>
      <c r="E49" s="6">
        <v>12</v>
      </c>
      <c r="F49" s="6">
        <v>5</v>
      </c>
      <c r="G49" s="6">
        <v>37</v>
      </c>
      <c r="H49" s="11">
        <v>20</v>
      </c>
      <c r="I49" s="11">
        <v>740</v>
      </c>
      <c r="J49" s="1" t="str">
        <f t="shared" si="0"/>
        <v>Medium</v>
      </c>
    </row>
    <row r="50" spans="2:10">
      <c r="B50" s="6" t="s">
        <v>96</v>
      </c>
      <c r="C50" s="6" t="s">
        <v>97</v>
      </c>
      <c r="D50" s="6">
        <v>40</v>
      </c>
      <c r="E50" s="6">
        <v>18</v>
      </c>
      <c r="F50" s="6">
        <v>7</v>
      </c>
      <c r="G50" s="6">
        <v>51</v>
      </c>
      <c r="H50" s="11">
        <v>30</v>
      </c>
      <c r="I50" s="11">
        <v>1530</v>
      </c>
      <c r="J50" s="1" t="str">
        <f t="shared" si="0"/>
        <v>Medium</v>
      </c>
    </row>
    <row r="51" spans="2:10">
      <c r="B51" s="6" t="s">
        <v>98</v>
      </c>
      <c r="C51" s="6" t="s">
        <v>99</v>
      </c>
      <c r="D51" s="6">
        <v>50</v>
      </c>
      <c r="E51" s="6">
        <v>20</v>
      </c>
      <c r="F51" s="6">
        <v>9</v>
      </c>
      <c r="G51" s="6">
        <v>61</v>
      </c>
      <c r="H51" s="11">
        <v>8</v>
      </c>
      <c r="I51" s="11">
        <v>488</v>
      </c>
      <c r="J51" s="1" t="str">
        <f t="shared" si="0"/>
        <v>Medium</v>
      </c>
    </row>
    <row r="52" spans="2:10">
      <c r="B52" s="6" t="s">
        <v>100</v>
      </c>
      <c r="C52" s="6" t="s">
        <v>101</v>
      </c>
      <c r="D52" s="6">
        <v>25</v>
      </c>
      <c r="E52" s="6">
        <v>10</v>
      </c>
      <c r="F52" s="6">
        <v>3</v>
      </c>
      <c r="G52" s="6">
        <v>28</v>
      </c>
      <c r="H52" s="11">
        <v>150</v>
      </c>
      <c r="I52" s="11">
        <v>4200</v>
      </c>
      <c r="J52" s="1" t="str">
        <f t="shared" si="0"/>
        <v>Low</v>
      </c>
    </row>
  </sheetData>
  <mergeCells count="5">
    <mergeCell ref="L5:Q5"/>
    <mergeCell ref="L17:M17"/>
    <mergeCell ref="L22:M22"/>
    <mergeCell ref="L27:M27"/>
    <mergeCell ref="L23:M23"/>
  </mergeCells>
  <dataValidations count="1">
    <dataValidation type="list" allowBlank="1" showInputMessage="1" showErrorMessage="1" sqref="M18 M28" xr:uid="{0968940F-FD4A-4A10-BA24-39A136543FCB}">
      <formula1>$C$7:$C$52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Records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Rimuru Tempest</cp:lastModifiedBy>
  <dcterms:created xsi:type="dcterms:W3CDTF">2024-02-19T11:46:38Z</dcterms:created>
  <dcterms:modified xsi:type="dcterms:W3CDTF">2024-08-04T00:59:02Z</dcterms:modified>
</cp:coreProperties>
</file>