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8135" windowHeight="9510" tabRatio="884"/>
  </bookViews>
  <sheets>
    <sheet name="201503" sheetId="22" r:id="rId1"/>
    <sheet name="持续迭代（工程）" sheetId="20" r:id="rId2"/>
    <sheet name="持续迭代（研发）" sheetId="18" r:id="rId3"/>
    <sheet name="201501" sheetId="1" r:id="rId4"/>
    <sheet name="201502" sheetId="19" r:id="rId5"/>
    <sheet name="Sheet1" sheetId="21" r:id="rId6"/>
  </sheets>
  <definedNames>
    <definedName name="_xlnm._FilterDatabase" localSheetId="3" hidden="1">'201501'!$A$1:$U$99</definedName>
    <definedName name="_xlnm._FilterDatabase" localSheetId="4" hidden="1">'201502'!$A$1:$AG$76</definedName>
    <definedName name="_xlnm._FilterDatabase" localSheetId="0" hidden="1">'201503'!$A$1:$U$2</definedName>
  </definedNames>
  <calcPr calcId="125725"/>
</workbook>
</file>

<file path=xl/calcChain.xml><?xml version="1.0" encoding="utf-8"?>
<calcChain xmlns="http://schemas.openxmlformats.org/spreadsheetml/2006/main">
  <c r="A2" i="22"/>
  <c r="P80" i="20"/>
  <c r="P81"/>
  <c r="P82"/>
  <c r="P83"/>
  <c r="P84"/>
  <c r="P85"/>
  <c r="P86"/>
  <c r="P87"/>
  <c r="P88"/>
  <c r="P89"/>
  <c r="P90"/>
  <c r="P91"/>
  <c r="P92"/>
  <c r="P79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3"/>
  <c r="P4" i="18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3"/>
  <c r="P90"/>
  <c r="P91"/>
  <c r="P92"/>
  <c r="P84"/>
  <c r="P85"/>
  <c r="P86"/>
  <c r="P87"/>
  <c r="P88"/>
  <c r="P89"/>
  <c r="P80"/>
  <c r="P81"/>
  <c r="P82"/>
  <c r="P83"/>
  <c r="P79"/>
  <c r="V36" i="19"/>
  <c r="V34"/>
  <c r="V32"/>
  <c r="V29"/>
  <c r="V28"/>
  <c r="V24"/>
  <c r="V22"/>
  <c r="V19"/>
  <c r="V17"/>
  <c r="V16"/>
  <c r="V14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F91" l="1"/>
  <c r="AG91" s="1"/>
  <c r="AE91"/>
  <c r="Z91"/>
  <c r="Y91"/>
  <c r="AF90"/>
  <c r="AG90" s="1"/>
  <c r="AE90"/>
  <c r="Z90"/>
  <c r="AA90" s="1"/>
  <c r="Y90"/>
  <c r="AF89"/>
  <c r="AG89" s="1"/>
  <c r="AE89"/>
  <c r="Z89"/>
  <c r="Y89"/>
  <c r="AF88"/>
  <c r="AG88" s="1"/>
  <c r="AE88"/>
  <c r="Z88"/>
  <c r="Y88"/>
  <c r="AF87"/>
  <c r="AE87"/>
  <c r="Z87"/>
  <c r="Y87"/>
  <c r="AF86"/>
  <c r="AG86" s="1"/>
  <c r="AE86"/>
  <c r="Z86"/>
  <c r="Y86"/>
  <c r="AF85"/>
  <c r="AE85"/>
  <c r="Z85"/>
  <c r="Y85"/>
  <c r="AF84"/>
  <c r="AG84" s="1"/>
  <c r="AE84"/>
  <c r="Z84"/>
  <c r="Y84"/>
  <c r="AF83"/>
  <c r="AG83" s="1"/>
  <c r="AE83"/>
  <c r="AA83"/>
  <c r="Z83"/>
  <c r="Y83"/>
  <c r="AF82"/>
  <c r="AE82"/>
  <c r="Z82"/>
  <c r="Y82"/>
  <c r="AF81"/>
  <c r="AE81"/>
  <c r="Z81"/>
  <c r="Y81"/>
  <c r="AF80"/>
  <c r="AG80" s="1"/>
  <c r="AE80"/>
  <c r="Z80"/>
  <c r="Y80"/>
  <c r="AF79"/>
  <c r="AE79"/>
  <c r="AE92" s="1"/>
  <c r="Z79"/>
  <c r="Y79"/>
  <c r="AF76"/>
  <c r="AG76" s="1"/>
  <c r="AE76"/>
  <c r="Z76"/>
  <c r="AA76" s="1"/>
  <c r="Y76"/>
  <c r="AF75"/>
  <c r="AG75" s="1"/>
  <c r="AE75"/>
  <c r="Z75"/>
  <c r="AA75" s="1"/>
  <c r="Y75"/>
  <c r="AF74"/>
  <c r="AG74" s="1"/>
  <c r="AE74"/>
  <c r="Z74"/>
  <c r="AA74" s="1"/>
  <c r="Y74"/>
  <c r="AF73"/>
  <c r="AG73" s="1"/>
  <c r="AE73"/>
  <c r="Z73"/>
  <c r="AA73" s="1"/>
  <c r="Y73"/>
  <c r="AF72"/>
  <c r="AG72" s="1"/>
  <c r="AE72"/>
  <c r="Z72"/>
  <c r="AA72" s="1"/>
  <c r="Y72"/>
  <c r="AF71"/>
  <c r="AG71" s="1"/>
  <c r="AE71"/>
  <c r="Z71"/>
  <c r="AA71" s="1"/>
  <c r="Y71"/>
  <c r="AF70"/>
  <c r="AG70" s="1"/>
  <c r="AE70"/>
  <c r="Z70"/>
  <c r="AA70" s="1"/>
  <c r="Y70"/>
  <c r="AF69"/>
  <c r="AG69" s="1"/>
  <c r="AE69"/>
  <c r="Z69"/>
  <c r="AA69" s="1"/>
  <c r="Y69"/>
  <c r="AF68"/>
  <c r="AG68" s="1"/>
  <c r="AE68"/>
  <c r="Z68"/>
  <c r="AA68" s="1"/>
  <c r="Y68"/>
  <c r="AF67"/>
  <c r="AG67" s="1"/>
  <c r="AE67"/>
  <c r="Z67"/>
  <c r="AA67" s="1"/>
  <c r="Y67"/>
  <c r="AF66"/>
  <c r="AG66" s="1"/>
  <c r="AE66"/>
  <c r="Z66"/>
  <c r="AA66" s="1"/>
  <c r="Y66"/>
  <c r="AF65"/>
  <c r="AG65" s="1"/>
  <c r="AE65"/>
  <c r="Z65"/>
  <c r="AA65" s="1"/>
  <c r="Y65"/>
  <c r="AF64"/>
  <c r="AG64" s="1"/>
  <c r="AE64"/>
  <c r="Z64"/>
  <c r="AA64" s="1"/>
  <c r="Y64"/>
  <c r="AF63"/>
  <c r="AG63" s="1"/>
  <c r="AE63"/>
  <c r="Z63"/>
  <c r="AA63" s="1"/>
  <c r="Y63"/>
  <c r="AF62"/>
  <c r="AG62" s="1"/>
  <c r="AE62"/>
  <c r="Z62"/>
  <c r="AA62" s="1"/>
  <c r="Y62"/>
  <c r="AF61"/>
  <c r="AE61"/>
  <c r="Z61"/>
  <c r="AA61" s="1"/>
  <c r="Y61"/>
  <c r="AF60"/>
  <c r="AG60" s="1"/>
  <c r="AE60"/>
  <c r="Z60"/>
  <c r="AA60" s="1"/>
  <c r="Y60"/>
  <c r="AF59"/>
  <c r="AG59" s="1"/>
  <c r="AE59"/>
  <c r="Z59"/>
  <c r="AA59" s="1"/>
  <c r="Y59"/>
  <c r="AF58"/>
  <c r="AG58" s="1"/>
  <c r="AE58"/>
  <c r="Z58"/>
  <c r="AA58" s="1"/>
  <c r="Y58"/>
  <c r="AF57"/>
  <c r="AG57" s="1"/>
  <c r="AE57"/>
  <c r="Z57"/>
  <c r="AA57" s="1"/>
  <c r="Y57"/>
  <c r="AF56"/>
  <c r="AE56"/>
  <c r="Z56"/>
  <c r="AA56" s="1"/>
  <c r="Y56"/>
  <c r="AF55"/>
  <c r="AG55" s="1"/>
  <c r="AE55"/>
  <c r="Z55"/>
  <c r="AA55" s="1"/>
  <c r="Y55"/>
  <c r="AF54"/>
  <c r="AG54" s="1"/>
  <c r="AE54"/>
  <c r="Z54"/>
  <c r="AA54" s="1"/>
  <c r="Y54"/>
  <c r="AF53"/>
  <c r="AE53"/>
  <c r="Z53"/>
  <c r="AA53" s="1"/>
  <c r="Y53"/>
  <c r="AF52"/>
  <c r="AG52" s="1"/>
  <c r="AE52"/>
  <c r="Z52"/>
  <c r="AA52" s="1"/>
  <c r="Y52"/>
  <c r="AF51"/>
  <c r="AG51" s="1"/>
  <c r="AE51"/>
  <c r="Z51"/>
  <c r="AA51" s="1"/>
  <c r="Y51"/>
  <c r="AF50"/>
  <c r="AG50" s="1"/>
  <c r="AE50"/>
  <c r="AA50"/>
  <c r="Z50"/>
  <c r="Y50"/>
  <c r="AF49"/>
  <c r="AE49"/>
  <c r="Z49"/>
  <c r="AA49" s="1"/>
  <c r="Y49"/>
  <c r="AF48"/>
  <c r="AG48" s="1"/>
  <c r="AE48"/>
  <c r="Z48"/>
  <c r="AA48" s="1"/>
  <c r="Y48"/>
  <c r="AF47"/>
  <c r="AG47" s="1"/>
  <c r="AE47"/>
  <c r="Z47"/>
  <c r="AA47" s="1"/>
  <c r="Y47"/>
  <c r="AF46"/>
  <c r="AG46" s="1"/>
  <c r="AE46"/>
  <c r="Z46"/>
  <c r="AA46" s="1"/>
  <c r="Y46"/>
  <c r="AF45"/>
  <c r="AG45" s="1"/>
  <c r="AE45"/>
  <c r="Z45"/>
  <c r="AA45" s="1"/>
  <c r="Y45"/>
  <c r="AF44"/>
  <c r="AG44" s="1"/>
  <c r="AE44"/>
  <c r="Z44"/>
  <c r="AA44" s="1"/>
  <c r="Y44"/>
  <c r="AF43"/>
  <c r="AE43"/>
  <c r="Z43"/>
  <c r="AA43" s="1"/>
  <c r="Y43"/>
  <c r="AF42"/>
  <c r="AG42" s="1"/>
  <c r="AE42"/>
  <c r="Z42"/>
  <c r="AA42" s="1"/>
  <c r="Y42"/>
  <c r="AF41"/>
  <c r="AG41" s="1"/>
  <c r="AE41"/>
  <c r="Z41"/>
  <c r="AA41" s="1"/>
  <c r="Y41"/>
  <c r="AF40"/>
  <c r="AG40" s="1"/>
  <c r="AE40"/>
  <c r="Z40"/>
  <c r="AA40" s="1"/>
  <c r="Y40"/>
  <c r="AF39"/>
  <c r="AG39" s="1"/>
  <c r="AE39"/>
  <c r="Z39"/>
  <c r="AA39" s="1"/>
  <c r="Y39"/>
  <c r="AF38"/>
  <c r="AG38" s="1"/>
  <c r="AE38"/>
  <c r="Z38"/>
  <c r="AA38" s="1"/>
  <c r="Y38"/>
  <c r="AF37"/>
  <c r="AE37"/>
  <c r="Z37"/>
  <c r="AA37" s="1"/>
  <c r="Y37"/>
  <c r="AF36"/>
  <c r="AE36"/>
  <c r="Z36"/>
  <c r="AA36" s="1"/>
  <c r="Y36"/>
  <c r="AF35"/>
  <c r="AG35" s="1"/>
  <c r="AE35"/>
  <c r="Z35"/>
  <c r="AA35" s="1"/>
  <c r="Y35"/>
  <c r="AF34"/>
  <c r="AG34" s="1"/>
  <c r="AE34"/>
  <c r="Z34"/>
  <c r="AA34" s="1"/>
  <c r="Y34"/>
  <c r="AF33"/>
  <c r="AE33"/>
  <c r="Z33"/>
  <c r="AA33" s="1"/>
  <c r="Y33"/>
  <c r="AF32"/>
  <c r="AE32"/>
  <c r="Z32"/>
  <c r="AA32" s="1"/>
  <c r="Y32"/>
  <c r="AF31"/>
  <c r="AG31" s="1"/>
  <c r="AE31"/>
  <c r="Z31"/>
  <c r="AA31" s="1"/>
  <c r="Y31"/>
  <c r="AF30"/>
  <c r="AG30" s="1"/>
  <c r="AE30"/>
  <c r="Z30"/>
  <c r="AA30" s="1"/>
  <c r="Y30"/>
  <c r="AF29"/>
  <c r="AG29" s="1"/>
  <c r="AE29"/>
  <c r="Z29"/>
  <c r="AA29" s="1"/>
  <c r="Y29"/>
  <c r="AF28"/>
  <c r="AE28"/>
  <c r="Z28"/>
  <c r="AA28" s="1"/>
  <c r="Y28"/>
  <c r="AF27"/>
  <c r="AG27" s="1"/>
  <c r="AE27"/>
  <c r="Z27"/>
  <c r="AA27" s="1"/>
  <c r="Y27"/>
  <c r="AF26"/>
  <c r="AG26" s="1"/>
  <c r="AE26"/>
  <c r="Z26"/>
  <c r="AA26" s="1"/>
  <c r="Y26"/>
  <c r="AF25"/>
  <c r="AG25" s="1"/>
  <c r="AE25"/>
  <c r="Z25"/>
  <c r="AA25" s="1"/>
  <c r="Y25"/>
  <c r="AF24"/>
  <c r="AG24" s="1"/>
  <c r="AE24"/>
  <c r="Z24"/>
  <c r="AA24" s="1"/>
  <c r="Y24"/>
  <c r="AF23"/>
  <c r="AG23" s="1"/>
  <c r="AE23"/>
  <c r="Z23"/>
  <c r="AA23" s="1"/>
  <c r="Y23"/>
  <c r="AF22"/>
  <c r="AG22" s="1"/>
  <c r="AE22"/>
  <c r="Z22"/>
  <c r="AA22" s="1"/>
  <c r="Y22"/>
  <c r="AF21"/>
  <c r="AG21" s="1"/>
  <c r="AE21"/>
  <c r="Z21"/>
  <c r="AA21" s="1"/>
  <c r="Y21"/>
  <c r="AF20"/>
  <c r="AG20" s="1"/>
  <c r="AE20"/>
  <c r="Z20"/>
  <c r="AA20" s="1"/>
  <c r="Y20"/>
  <c r="AF19"/>
  <c r="AG19" s="1"/>
  <c r="AE19"/>
  <c r="Z19"/>
  <c r="AA19" s="1"/>
  <c r="Y19"/>
  <c r="AF18"/>
  <c r="AG18" s="1"/>
  <c r="AE18"/>
  <c r="AA18"/>
  <c r="Z18"/>
  <c r="Y18"/>
  <c r="AF17"/>
  <c r="AG17" s="1"/>
  <c r="AE17"/>
  <c r="Z17"/>
  <c r="AA17" s="1"/>
  <c r="Y17"/>
  <c r="AF16"/>
  <c r="AG16" s="1"/>
  <c r="AE16"/>
  <c r="Z16"/>
  <c r="AA16" s="1"/>
  <c r="Y16"/>
  <c r="AF15"/>
  <c r="AG15" s="1"/>
  <c r="AE15"/>
  <c r="Z15"/>
  <c r="AA15" s="1"/>
  <c r="Y15"/>
  <c r="AF14"/>
  <c r="AG14" s="1"/>
  <c r="AE14"/>
  <c r="Z14"/>
  <c r="AA14" s="1"/>
  <c r="Y14"/>
  <c r="AF13"/>
  <c r="AE13"/>
  <c r="Z13"/>
  <c r="AA13" s="1"/>
  <c r="Y13"/>
  <c r="AF12"/>
  <c r="AE12"/>
  <c r="Z12"/>
  <c r="AA12" s="1"/>
  <c r="Y12"/>
  <c r="AF11"/>
  <c r="AE11"/>
  <c r="Z11"/>
  <c r="AA11" s="1"/>
  <c r="Y11"/>
  <c r="AF10"/>
  <c r="AG10" s="1"/>
  <c r="AE10"/>
  <c r="Z10"/>
  <c r="AA10" s="1"/>
  <c r="Y10"/>
  <c r="AF9"/>
  <c r="AG9" s="1"/>
  <c r="AE9"/>
  <c r="Z9"/>
  <c r="AA9" s="1"/>
  <c r="Y9"/>
  <c r="AF8"/>
  <c r="AE8"/>
  <c r="Z8"/>
  <c r="AA8" s="1"/>
  <c r="Y8"/>
  <c r="AF7"/>
  <c r="AG7" s="1"/>
  <c r="AE7"/>
  <c r="Z7"/>
  <c r="AA7" s="1"/>
  <c r="Y7"/>
  <c r="AF6"/>
  <c r="AG6" s="1"/>
  <c r="AE6"/>
  <c r="Z6"/>
  <c r="AA6" s="1"/>
  <c r="Y6"/>
  <c r="AF5"/>
  <c r="AG5" s="1"/>
  <c r="AE5"/>
  <c r="Z5"/>
  <c r="AA5" s="1"/>
  <c r="Y5"/>
  <c r="AF4"/>
  <c r="AG4" s="1"/>
  <c r="AE4"/>
  <c r="Z4"/>
  <c r="AA4" s="1"/>
  <c r="Y4"/>
  <c r="AG11" l="1"/>
  <c r="AG43"/>
  <c r="Z92"/>
  <c r="AF92"/>
  <c r="AG81"/>
  <c r="AA82"/>
  <c r="AA85"/>
  <c r="AA86"/>
  <c r="AA87"/>
  <c r="AA88"/>
  <c r="AG82"/>
  <c r="AG85"/>
  <c r="AG87"/>
  <c r="AA89"/>
  <c r="AA91"/>
  <c r="AG8"/>
  <c r="AG12"/>
  <c r="AG13"/>
  <c r="AG28"/>
  <c r="AG32"/>
  <c r="AG33"/>
  <c r="AG36"/>
  <c r="AG37"/>
  <c r="AG49"/>
  <c r="AG53"/>
  <c r="AG56"/>
  <c r="AG61"/>
  <c r="AA79"/>
  <c r="AA80"/>
  <c r="AA81"/>
  <c r="AA84"/>
  <c r="AG92"/>
  <c r="AG79"/>
  <c r="Y92"/>
  <c r="AE80" i="1"/>
  <c r="AF80"/>
  <c r="AG80" s="1"/>
  <c r="AE81"/>
  <c r="AF81"/>
  <c r="AG81" s="1"/>
  <c r="AE82"/>
  <c r="AF82"/>
  <c r="AG82" s="1"/>
  <c r="AE83"/>
  <c r="AF83"/>
  <c r="AG83" s="1"/>
  <c r="AE84"/>
  <c r="AF84"/>
  <c r="AG84" s="1"/>
  <c r="AE85"/>
  <c r="AF85"/>
  <c r="AG85" s="1"/>
  <c r="AE86"/>
  <c r="AF86"/>
  <c r="AG86" s="1"/>
  <c r="AE87"/>
  <c r="AF87"/>
  <c r="AG87" s="1"/>
  <c r="AE88"/>
  <c r="AF88"/>
  <c r="AG88" s="1"/>
  <c r="AE89"/>
  <c r="AF89"/>
  <c r="AG89" s="1"/>
  <c r="AE90"/>
  <c r="AF90"/>
  <c r="AG90" s="1"/>
  <c r="AE91"/>
  <c r="AF91"/>
  <c r="AG91" s="1"/>
  <c r="AF79"/>
  <c r="AE79"/>
  <c r="AE92" s="1"/>
  <c r="AE5"/>
  <c r="AF5"/>
  <c r="AG5" s="1"/>
  <c r="AE6"/>
  <c r="AF6"/>
  <c r="AG6" s="1"/>
  <c r="AE7"/>
  <c r="AF7"/>
  <c r="AG7" s="1"/>
  <c r="AE8"/>
  <c r="AF8"/>
  <c r="AG8" s="1"/>
  <c r="AE9"/>
  <c r="AF9"/>
  <c r="AG9" s="1"/>
  <c r="AE10"/>
  <c r="AF10"/>
  <c r="AG10" s="1"/>
  <c r="AE11"/>
  <c r="AF11"/>
  <c r="AG11" s="1"/>
  <c r="AE12"/>
  <c r="AF12"/>
  <c r="AE13"/>
  <c r="AF13"/>
  <c r="AE14"/>
  <c r="AF14"/>
  <c r="AG14" s="1"/>
  <c r="AE15"/>
  <c r="AF15"/>
  <c r="AG15" s="1"/>
  <c r="AE16"/>
  <c r="AF16"/>
  <c r="AG16" s="1"/>
  <c r="AE17"/>
  <c r="AF17"/>
  <c r="AG17" s="1"/>
  <c r="AE18"/>
  <c r="AF18"/>
  <c r="AG18" s="1"/>
  <c r="AE19"/>
  <c r="AF19"/>
  <c r="AG19" s="1"/>
  <c r="AE20"/>
  <c r="AF20"/>
  <c r="AG20" s="1"/>
  <c r="AE21"/>
  <c r="AF21"/>
  <c r="AG21" s="1"/>
  <c r="AE22"/>
  <c r="AF22"/>
  <c r="AG22" s="1"/>
  <c r="AE23"/>
  <c r="AF23"/>
  <c r="AG23" s="1"/>
  <c r="AE24"/>
  <c r="AF24"/>
  <c r="AG24" s="1"/>
  <c r="AE25"/>
  <c r="AF25"/>
  <c r="AG25" s="1"/>
  <c r="AE26"/>
  <c r="AF26"/>
  <c r="AG26" s="1"/>
  <c r="AE27"/>
  <c r="AF27"/>
  <c r="AG27" s="1"/>
  <c r="AE28"/>
  <c r="AF28"/>
  <c r="AG28" s="1"/>
  <c r="AE29"/>
  <c r="AF29"/>
  <c r="AG29" s="1"/>
  <c r="AE30"/>
  <c r="AF30"/>
  <c r="AG30" s="1"/>
  <c r="AE31"/>
  <c r="AF31"/>
  <c r="AG31" s="1"/>
  <c r="AE32"/>
  <c r="AF32"/>
  <c r="AG32" s="1"/>
  <c r="AE33"/>
  <c r="AF33"/>
  <c r="AG33" s="1"/>
  <c r="AE34"/>
  <c r="AF34"/>
  <c r="AG34" s="1"/>
  <c r="AE35"/>
  <c r="AF35"/>
  <c r="AG35" s="1"/>
  <c r="AE36"/>
  <c r="AF36"/>
  <c r="AG36" s="1"/>
  <c r="AE37"/>
  <c r="AF37"/>
  <c r="AG37" s="1"/>
  <c r="AE38"/>
  <c r="AF38"/>
  <c r="AG38" s="1"/>
  <c r="AE39"/>
  <c r="AF39"/>
  <c r="AG39" s="1"/>
  <c r="AE40"/>
  <c r="AF40"/>
  <c r="AG40" s="1"/>
  <c r="AE41"/>
  <c r="AF41"/>
  <c r="AG41" s="1"/>
  <c r="AE42"/>
  <c r="AF42"/>
  <c r="AG42" s="1"/>
  <c r="AE43"/>
  <c r="AF43"/>
  <c r="AG43" s="1"/>
  <c r="AE44"/>
  <c r="AF44"/>
  <c r="AG44" s="1"/>
  <c r="AE45"/>
  <c r="AF45"/>
  <c r="AG45" s="1"/>
  <c r="AE46"/>
  <c r="AF46"/>
  <c r="AG46" s="1"/>
  <c r="AE47"/>
  <c r="AF47"/>
  <c r="AG47" s="1"/>
  <c r="AE48"/>
  <c r="AF48"/>
  <c r="AG48" s="1"/>
  <c r="AE49"/>
  <c r="AF49"/>
  <c r="AG49" s="1"/>
  <c r="AE50"/>
  <c r="AF50"/>
  <c r="AG50" s="1"/>
  <c r="AE51"/>
  <c r="AF51"/>
  <c r="AG51" s="1"/>
  <c r="AE52"/>
  <c r="AF52"/>
  <c r="AG52" s="1"/>
  <c r="AE53"/>
  <c r="AF53"/>
  <c r="AG53" s="1"/>
  <c r="AE54"/>
  <c r="AF54"/>
  <c r="AG54" s="1"/>
  <c r="AE55"/>
  <c r="AF55"/>
  <c r="AE56"/>
  <c r="AF56"/>
  <c r="AG56" s="1"/>
  <c r="AE57"/>
  <c r="AF57"/>
  <c r="AG57" s="1"/>
  <c r="AE58"/>
  <c r="AF58"/>
  <c r="AG58" s="1"/>
  <c r="AE59"/>
  <c r="AF59"/>
  <c r="AG59" s="1"/>
  <c r="AE60"/>
  <c r="AF60"/>
  <c r="AG60" s="1"/>
  <c r="AE61"/>
  <c r="AF61"/>
  <c r="AG61" s="1"/>
  <c r="AE62"/>
  <c r="AF62"/>
  <c r="AG62" s="1"/>
  <c r="AE63"/>
  <c r="AF63"/>
  <c r="AG63" s="1"/>
  <c r="AE64"/>
  <c r="AF64"/>
  <c r="AG64" s="1"/>
  <c r="AE65"/>
  <c r="AF65"/>
  <c r="AG65" s="1"/>
  <c r="AE66"/>
  <c r="AF66"/>
  <c r="AG66" s="1"/>
  <c r="AE67"/>
  <c r="AF67"/>
  <c r="AG67" s="1"/>
  <c r="AE68"/>
  <c r="AF68"/>
  <c r="AG68" s="1"/>
  <c r="AE69"/>
  <c r="AF69"/>
  <c r="AG69" s="1"/>
  <c r="AE70"/>
  <c r="AF70"/>
  <c r="AG70" s="1"/>
  <c r="AE71"/>
  <c r="AF71"/>
  <c r="AG71" s="1"/>
  <c r="AE72"/>
  <c r="AF72"/>
  <c r="AG72" s="1"/>
  <c r="AE73"/>
  <c r="AF73"/>
  <c r="AG73" s="1"/>
  <c r="AE74"/>
  <c r="AF74"/>
  <c r="AG74" s="1"/>
  <c r="AE75"/>
  <c r="AF75"/>
  <c r="AG75" s="1"/>
  <c r="AE76"/>
  <c r="AF76"/>
  <c r="AG76" s="1"/>
  <c r="AF4"/>
  <c r="AG4" s="1"/>
  <c r="AE4"/>
  <c r="Y79"/>
  <c r="Z80"/>
  <c r="Z81"/>
  <c r="Z82"/>
  <c r="AA82" s="1"/>
  <c r="Z83"/>
  <c r="AA83" s="1"/>
  <c r="Z84"/>
  <c r="Z85"/>
  <c r="Z86"/>
  <c r="Z87"/>
  <c r="Z88"/>
  <c r="AA88" s="1"/>
  <c r="Z89"/>
  <c r="Z90"/>
  <c r="Z91"/>
  <c r="Y80"/>
  <c r="Y81"/>
  <c r="AA81" s="1"/>
  <c r="Y82"/>
  <c r="Y83"/>
  <c r="Y84"/>
  <c r="Y85"/>
  <c r="AA85" s="1"/>
  <c r="Y86"/>
  <c r="Y87"/>
  <c r="AA87" s="1"/>
  <c r="Y88"/>
  <c r="Y89"/>
  <c r="AA89" s="1"/>
  <c r="Y90"/>
  <c r="Y91"/>
  <c r="Z79"/>
  <c r="Z5"/>
  <c r="AA5" s="1"/>
  <c r="Z6"/>
  <c r="AA6" s="1"/>
  <c r="Z7"/>
  <c r="AA7" s="1"/>
  <c r="Z8"/>
  <c r="AA8" s="1"/>
  <c r="Z9"/>
  <c r="AA9" s="1"/>
  <c r="Z10"/>
  <c r="AA10" s="1"/>
  <c r="Z11"/>
  <c r="AA11" s="1"/>
  <c r="Z12"/>
  <c r="AA12" s="1"/>
  <c r="Z13"/>
  <c r="AA13" s="1"/>
  <c r="Z14"/>
  <c r="AA14" s="1"/>
  <c r="Z15"/>
  <c r="AA15" s="1"/>
  <c r="Z16"/>
  <c r="AA16" s="1"/>
  <c r="Z17"/>
  <c r="AA17" s="1"/>
  <c r="Z18"/>
  <c r="AA18" s="1"/>
  <c r="Z19"/>
  <c r="AA19" s="1"/>
  <c r="Z20"/>
  <c r="AA20" s="1"/>
  <c r="Z21"/>
  <c r="AA21" s="1"/>
  <c r="Z22"/>
  <c r="AA22" s="1"/>
  <c r="Z23"/>
  <c r="AA23" s="1"/>
  <c r="Z24"/>
  <c r="AA24" s="1"/>
  <c r="Z25"/>
  <c r="AA25" s="1"/>
  <c r="Z26"/>
  <c r="AA26" s="1"/>
  <c r="Z27"/>
  <c r="AA27" s="1"/>
  <c r="Z28"/>
  <c r="AA28" s="1"/>
  <c r="Z29"/>
  <c r="AA29" s="1"/>
  <c r="Z30"/>
  <c r="AA30" s="1"/>
  <c r="Z31"/>
  <c r="AA31" s="1"/>
  <c r="Z32"/>
  <c r="AA32" s="1"/>
  <c r="Z33"/>
  <c r="AA33" s="1"/>
  <c r="Z34"/>
  <c r="AA34" s="1"/>
  <c r="Z35"/>
  <c r="AA35" s="1"/>
  <c r="Z36"/>
  <c r="AA36" s="1"/>
  <c r="Z37"/>
  <c r="AA37" s="1"/>
  <c r="Z38"/>
  <c r="AA38" s="1"/>
  <c r="Z39"/>
  <c r="AA39" s="1"/>
  <c r="Z40"/>
  <c r="AA40" s="1"/>
  <c r="Z41"/>
  <c r="AA41" s="1"/>
  <c r="Z42"/>
  <c r="AA42" s="1"/>
  <c r="Z43"/>
  <c r="AA43" s="1"/>
  <c r="Z44"/>
  <c r="AA44" s="1"/>
  <c r="Z45"/>
  <c r="AA45" s="1"/>
  <c r="Z46"/>
  <c r="AA46" s="1"/>
  <c r="Z47"/>
  <c r="AA47" s="1"/>
  <c r="Z48"/>
  <c r="AA48" s="1"/>
  <c r="Z49"/>
  <c r="AA49" s="1"/>
  <c r="Z50"/>
  <c r="AA50" s="1"/>
  <c r="Z51"/>
  <c r="AA51" s="1"/>
  <c r="Z52"/>
  <c r="AA52" s="1"/>
  <c r="Z53"/>
  <c r="AA53" s="1"/>
  <c r="Z54"/>
  <c r="AA54" s="1"/>
  <c r="Z55"/>
  <c r="AA55" s="1"/>
  <c r="Z56"/>
  <c r="AA56" s="1"/>
  <c r="Z57"/>
  <c r="AA57" s="1"/>
  <c r="Z58"/>
  <c r="AA58" s="1"/>
  <c r="Z59"/>
  <c r="AA59" s="1"/>
  <c r="Z60"/>
  <c r="AA60" s="1"/>
  <c r="Z61"/>
  <c r="AA61" s="1"/>
  <c r="Z62"/>
  <c r="AA62" s="1"/>
  <c r="Z63"/>
  <c r="AA63" s="1"/>
  <c r="Z64"/>
  <c r="AA64" s="1"/>
  <c r="Z65"/>
  <c r="AA65" s="1"/>
  <c r="Z66"/>
  <c r="AA66" s="1"/>
  <c r="Z67"/>
  <c r="AA67" s="1"/>
  <c r="Z68"/>
  <c r="AA68" s="1"/>
  <c r="Z69"/>
  <c r="AA69" s="1"/>
  <c r="Z70"/>
  <c r="AA70" s="1"/>
  <c r="Z71"/>
  <c r="AA71" s="1"/>
  <c r="Z72"/>
  <c r="AA72" s="1"/>
  <c r="Z73"/>
  <c r="AA73" s="1"/>
  <c r="Z74"/>
  <c r="AA74" s="1"/>
  <c r="Z75"/>
  <c r="AA75" s="1"/>
  <c r="Z76"/>
  <c r="AA76" s="1"/>
  <c r="Z4"/>
  <c r="AA4" s="1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4"/>
  <c r="AA92" i="19" l="1"/>
  <c r="AA86" i="1"/>
  <c r="AA80"/>
  <c r="AA79"/>
  <c r="AA84"/>
  <c r="AG55"/>
  <c r="AA91"/>
  <c r="AG13"/>
  <c r="AG12"/>
  <c r="AG79"/>
  <c r="Z92"/>
  <c r="AA90"/>
  <c r="Y92"/>
  <c r="AF92"/>
  <c r="AG92" s="1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A92" l="1"/>
</calcChain>
</file>

<file path=xl/comments1.xml><?xml version="1.0" encoding="utf-8"?>
<comments xmlns="http://schemas.openxmlformats.org/spreadsheetml/2006/main">
  <authors>
    <author>张晓丽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1、“*”表示AC验收测试数据里无此项目。
2、“n/a”表示已经申请不做AC验收测试。
3、“-”表示AC验收测试未完成。</t>
        </r>
      </text>
    </comment>
  </commentList>
</comments>
</file>

<file path=xl/comments2.xml><?xml version="1.0" encoding="utf-8"?>
<comments xmlns="http://schemas.openxmlformats.org/spreadsheetml/2006/main">
  <authors>
    <author>张晓丽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1、“*”表示AC验收测试数据里无此项目。
2、“n/a”表示已经申请不做AC验收测试。
3、“-”表示AC验收测试未完成。</t>
        </r>
      </text>
    </comment>
  </commentList>
</comments>
</file>

<file path=xl/comments3.xml><?xml version="1.0" encoding="utf-8"?>
<comments xmlns="http://schemas.openxmlformats.org/spreadsheetml/2006/main">
  <authors>
    <author>张晓丽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1、“*”表示AC验收测试数据里无此项目。
2、“n/a”表示已经申请不做AC验收测试。
3、“-”表示AC验收测试未完成。</t>
        </r>
      </text>
    </comment>
  </commentList>
</comments>
</file>

<file path=xl/sharedStrings.xml><?xml version="1.0" encoding="utf-8"?>
<sst xmlns="http://schemas.openxmlformats.org/spreadsheetml/2006/main" count="3389" uniqueCount="560">
  <si>
    <t>序号</t>
    <phoneticPr fontId="4" type="noConversion"/>
  </si>
  <si>
    <t>项目序号</t>
    <phoneticPr fontId="4" type="noConversion"/>
  </si>
  <si>
    <t>项目名称</t>
    <phoneticPr fontId="4" type="noConversion"/>
  </si>
  <si>
    <t>客户项目名称</t>
    <phoneticPr fontId="4" type="noConversion"/>
  </si>
  <si>
    <t>项目编号</t>
    <phoneticPr fontId="4" type="noConversion"/>
  </si>
  <si>
    <t>考核阶段</t>
    <phoneticPr fontId="4" type="noConversion"/>
  </si>
  <si>
    <t>技术管理级别</t>
    <phoneticPr fontId="4" type="noConversion"/>
  </si>
  <si>
    <t>省份行业</t>
    <phoneticPr fontId="4" type="noConversion"/>
  </si>
  <si>
    <t>交接日期</t>
    <phoneticPr fontId="4" type="noConversion"/>
  </si>
  <si>
    <t>证书提交日期</t>
    <phoneticPr fontId="4" type="noConversion"/>
  </si>
  <si>
    <t>KPI归属部门</t>
    <phoneticPr fontId="4" type="noConversion"/>
  </si>
  <si>
    <t>参与部门</t>
    <phoneticPr fontId="4" type="noConversion"/>
  </si>
  <si>
    <t>审计依据</t>
    <phoneticPr fontId="4" type="noConversion"/>
  </si>
  <si>
    <t>备注</t>
    <phoneticPr fontId="4" type="noConversion"/>
  </si>
  <si>
    <t>Y7989</t>
    <phoneticPr fontId="4" type="noConversion"/>
  </si>
  <si>
    <t>灰度发布平台_全行业 V1.0.0_MISO_ECHD</t>
  </si>
  <si>
    <t>GrayReleased_FullTrade V1.0.0_MISO_ECHD</t>
  </si>
  <si>
    <t>上线加载</t>
  </si>
  <si>
    <t>公司级</t>
  </si>
  <si>
    <t>全行业</t>
  </si>
  <si>
    <t>2014-11-28</t>
  </si>
  <si>
    <t>2015-01-20</t>
  </si>
  <si>
    <t>QMD</t>
    <phoneticPr fontId="4" type="noConversion"/>
  </si>
  <si>
    <t>AOP-PA_FullTrade V2.0.0_MISO_BDD</t>
  </si>
  <si>
    <t>2014-11-14</t>
  </si>
  <si>
    <t>2015-01-28</t>
  </si>
  <si>
    <t>能力开放平台-能力提供系统_全行业 V2.0.0_MISO_BDD</t>
  </si>
  <si>
    <t>iS3BDP_FullTrade V1.0.0_CSD</t>
  </si>
  <si>
    <t>2014-05-29</t>
  </si>
  <si>
    <t>2015-01-12</t>
  </si>
  <si>
    <t>CSD</t>
  </si>
  <si>
    <t>SPD_DOCS</t>
    <phoneticPr fontId="4" type="noConversion"/>
  </si>
  <si>
    <t>Y7779</t>
  </si>
  <si>
    <t>思特奇大数据平台存储系统_全行业 V1.0.0_CSD</t>
  </si>
  <si>
    <t>BILLING</t>
  </si>
  <si>
    <t>DSS</t>
  </si>
  <si>
    <t>PRM</t>
  </si>
  <si>
    <t>未申请(实施/不实施)配置管理，故按0分计算。</t>
  </si>
  <si>
    <t>CRM_CMI</t>
  </si>
  <si>
    <t>CRMPD</t>
  </si>
  <si>
    <t>BOSD</t>
  </si>
  <si>
    <t>MISO</t>
  </si>
  <si>
    <t>BDCPASP_FullTrade V1.0.0_DSS</t>
  </si>
  <si>
    <t>事业部级</t>
  </si>
  <si>
    <t>大数据-云详单服务应用平台_全行业 V1.0.0_DSS</t>
  </si>
  <si>
    <t>中国移动集中化经分Hadoop平台测试项目_移动 V1.0.1_AC_XARDC</t>
  </si>
  <si>
    <t>BASS-hadoop_Mob V1.0.1_AC_XARDC</t>
  </si>
  <si>
    <t>移动</t>
  </si>
  <si>
    <t>2014-05-03</t>
  </si>
  <si>
    <t>2015-01-27</t>
  </si>
  <si>
    <t>能力开放平台_全行业 V1.0.0_AC_BJRDC</t>
  </si>
  <si>
    <t>AOP_FullTrade V1.0.0_AC_BJRDC</t>
  </si>
  <si>
    <t>2014-01-16</t>
  </si>
  <si>
    <t>2015-01-19</t>
  </si>
  <si>
    <t>Y7473</t>
  </si>
  <si>
    <t>大数据基础平台_全行业 V3.0.0_AC_XARDC</t>
  </si>
  <si>
    <t>E3Base_FullTrade V3.0.0_AC_XARDC</t>
  </si>
  <si>
    <t>Y7472</t>
  </si>
  <si>
    <t>高性能服务框架_全行业 V1.0.0_AC_BJRDC</t>
  </si>
  <si>
    <t>High-speed Service Framework_FullTrade V1.0.0_AC_BJRDC</t>
  </si>
  <si>
    <t>2014-01-13</t>
  </si>
  <si>
    <t>2015-01-04</t>
  </si>
  <si>
    <t>Y7464</t>
  </si>
  <si>
    <t>移动WEB开发平台_全行业 V2.0.0_AC_BJRDC</t>
  </si>
  <si>
    <t>MWDP_FullTrade V2.0.0_AC_BJRDC</t>
  </si>
  <si>
    <t>2014-01-15</t>
  </si>
  <si>
    <t>AC_BJRDC</t>
  </si>
  <si>
    <t>Y7463</t>
  </si>
  <si>
    <t>AC_UED</t>
  </si>
  <si>
    <t>QMD_TD</t>
  </si>
  <si>
    <t>SPTO_FullTrade V1.0.0_MISO</t>
  </si>
  <si>
    <t>2013-12-04</t>
  </si>
  <si>
    <t>Y7223</t>
  </si>
  <si>
    <t>智能管道和流量经营_全行业 V1.0.0_MISO</t>
  </si>
  <si>
    <t>AC_XARDC</t>
  </si>
  <si>
    <t>RTID</t>
  </si>
  <si>
    <t>CRM_CUI</t>
  </si>
  <si>
    <t>CRM_TPD</t>
  </si>
  <si>
    <t>NBC</t>
  </si>
  <si>
    <t>产品管理优化提升_移动 V1.0.1_CRM_CMI</t>
  </si>
  <si>
    <t>prodoptimize_Mob V1.0.1_CRM_CMI</t>
  </si>
  <si>
    <t>移动行业</t>
  </si>
  <si>
    <t>2013-05-28</t>
  </si>
  <si>
    <t>2015-01-05</t>
  </si>
  <si>
    <t>电信计费  BM 3.5 V3.5.3_BILLING</t>
  </si>
  <si>
    <t>TBSS 3.5 V3.5.3_BILLING</t>
  </si>
  <si>
    <t>电信行业</t>
  </si>
  <si>
    <t>2013-07-09</t>
  </si>
  <si>
    <t>2015-01-07</t>
  </si>
  <si>
    <t>Y6957</t>
  </si>
  <si>
    <t>PRM_SCD</t>
  </si>
  <si>
    <t>AC_UED_UE</t>
  </si>
  <si>
    <t>BILLING_PD</t>
  </si>
  <si>
    <t>无输出，故不参与考核。</t>
    <phoneticPr fontId="4" type="noConversion"/>
  </si>
  <si>
    <t>QMD</t>
  </si>
  <si>
    <t>AC_RDC</t>
  </si>
  <si>
    <t>DSS_TPD</t>
  </si>
  <si>
    <t>SSD_PD</t>
  </si>
  <si>
    <t>云管理平台_全行业 V2.0.0_SSD_CMD</t>
  </si>
  <si>
    <t>E3Cloud_FullTrade V2.0.0_SSD_CMD</t>
  </si>
  <si>
    <t>2013-05-07</t>
  </si>
  <si>
    <t>CSD_CMD</t>
    <phoneticPr fontId="4" type="noConversion"/>
  </si>
  <si>
    <t>2014年ITSM扩容</t>
  </si>
  <si>
    <t>CQTelecom_ITSM</t>
  </si>
  <si>
    <t>重庆电信</t>
  </si>
  <si>
    <t>2014-10-13</t>
  </si>
  <si>
    <t>2015-01-30</t>
  </si>
  <si>
    <t>重庆电信IT服务管理平台</t>
  </si>
  <si>
    <t>上海电信门户支撑系统</t>
  </si>
  <si>
    <t>门户类系统改造工程</t>
  </si>
  <si>
    <t>SHTelecom_PSS</t>
  </si>
  <si>
    <t>上海电信</t>
  </si>
  <si>
    <t>2014-03-31</t>
  </si>
  <si>
    <t>2015-01-08</t>
  </si>
  <si>
    <t>W7604</t>
  </si>
  <si>
    <t>BOSD_KMD</t>
  </si>
  <si>
    <t>BOSD_RMD</t>
  </si>
  <si>
    <t>MISO_ECHD</t>
  </si>
  <si>
    <t>W7566</t>
    <phoneticPr fontId="4" type="noConversion"/>
  </si>
  <si>
    <t>上海电信移动化销售助手</t>
  </si>
  <si>
    <t>移动版CRM</t>
  </si>
  <si>
    <t>SHTelecom_PAD-CRM</t>
  </si>
  <si>
    <t>2014-03-10</t>
  </si>
  <si>
    <t>CSD_PPD</t>
  </si>
  <si>
    <t>W7566</t>
  </si>
  <si>
    <t>W7547</t>
    <phoneticPr fontId="4" type="noConversion"/>
  </si>
  <si>
    <t>黑龙江移动超市化营业厅</t>
  </si>
  <si>
    <t>黑龙江移动营业厅超市化项目</t>
  </si>
  <si>
    <t>HLJMob_coom</t>
  </si>
  <si>
    <t>黑龙江移动</t>
  </si>
  <si>
    <t>2014-05-05</t>
  </si>
  <si>
    <t>2015-01-09</t>
  </si>
  <si>
    <t>BASD_RMD_HLJMob_coom</t>
    <phoneticPr fontId="4" type="noConversion"/>
  </si>
  <si>
    <t>天津电信IT服务监控平台－2014</t>
  </si>
  <si>
    <t>天津电信ITSM2014年扩容改造工程</t>
  </si>
  <si>
    <t>TJTelecom_ITSM2014</t>
  </si>
  <si>
    <t>天津电信</t>
  </si>
  <si>
    <t>2014-11-05</t>
  </si>
  <si>
    <t>2015-01-31</t>
  </si>
  <si>
    <t>BOSD_OMD_TJTelecom_ITSM2014</t>
    <phoneticPr fontId="4" type="noConversion"/>
  </si>
  <si>
    <t>W7419</t>
  </si>
  <si>
    <t>W6720</t>
    <phoneticPr fontId="4" type="noConversion"/>
  </si>
  <si>
    <t>山西移动ibilling-账务处理 V9.5.01</t>
  </si>
  <si>
    <t>铁通融合</t>
  </si>
  <si>
    <t>SXMob_iAccountDeal</t>
  </si>
  <si>
    <t>山西移动</t>
  </si>
  <si>
    <t>2013-07-08</t>
  </si>
  <si>
    <t>W6720</t>
  </si>
  <si>
    <t>PRM_COD</t>
  </si>
  <si>
    <t>BOSD_OMD</t>
  </si>
  <si>
    <t>BASD_RMD1</t>
  </si>
  <si>
    <t>MISO_ECHD_SXMob_eChannel v3.1.1</t>
    <phoneticPr fontId="4" type="noConversion"/>
  </si>
  <si>
    <t>2012小型机测试调优</t>
  </si>
  <si>
    <t>CRMIMob_PBCC</t>
  </si>
  <si>
    <t>移动研究院</t>
  </si>
  <si>
    <t>2014-06-23</t>
  </si>
  <si>
    <t>2015-01-13</t>
  </si>
  <si>
    <t>W7675</t>
    <phoneticPr fontId="4" type="noConversion"/>
  </si>
  <si>
    <t>上海电信云计算管理平台</t>
  </si>
  <si>
    <t>云管理平台</t>
  </si>
  <si>
    <t>SHTelecom_CMP</t>
  </si>
  <si>
    <t>2014-07-30</t>
  </si>
  <si>
    <t>思特奇生产门户v1.0.0之项目计划管理系统三期</t>
  </si>
  <si>
    <t/>
  </si>
  <si>
    <t>ST_epp v1.0.0' ppms3</t>
  </si>
  <si>
    <t>思特奇</t>
  </si>
  <si>
    <t>2014-03-20</t>
  </si>
  <si>
    <t>2015-01-16</t>
  </si>
  <si>
    <t>N7713</t>
  </si>
  <si>
    <t>思特奇生产门户v1.0.0之需求管控系统三期</t>
  </si>
  <si>
    <t>ST_epp v1.0.0' rms3</t>
  </si>
  <si>
    <t>QMD</t>
    <phoneticPr fontId="4" type="noConversion"/>
  </si>
  <si>
    <t>QMD_TD</t>
    <phoneticPr fontId="4" type="noConversion"/>
  </si>
  <si>
    <t>无预算，故不参与考核。</t>
    <phoneticPr fontId="4" type="noConversion"/>
  </si>
  <si>
    <t>Y7989</t>
    <phoneticPr fontId="4" type="noConversion"/>
  </si>
  <si>
    <t>灰度发布平台_全行业 V1.0.0_MISO_ECHD</t>
    <phoneticPr fontId="4" type="noConversion"/>
  </si>
  <si>
    <t>MISO</t>
    <phoneticPr fontId="4" type="noConversion"/>
  </si>
  <si>
    <t>MISO_ECHD</t>
    <phoneticPr fontId="4" type="noConversion"/>
  </si>
  <si>
    <t>Y7979</t>
    <phoneticPr fontId="4" type="noConversion"/>
  </si>
  <si>
    <t>能力开放平台-能力提供系统_全行业 V2.0.0_MISO_BDD</t>
    <phoneticPr fontId="4" type="noConversion"/>
  </si>
  <si>
    <t>MISO_BDD</t>
    <phoneticPr fontId="4" type="noConversion"/>
  </si>
  <si>
    <t>Y7779</t>
    <phoneticPr fontId="4" type="noConversion"/>
  </si>
  <si>
    <t>思特奇大数据平台存储系统_全行业 V1.0.0_CSD</t>
    <phoneticPr fontId="4" type="noConversion"/>
  </si>
  <si>
    <t>CSD</t>
    <phoneticPr fontId="4" type="noConversion"/>
  </si>
  <si>
    <t>SPD_DOCS</t>
    <phoneticPr fontId="4" type="noConversion"/>
  </si>
  <si>
    <t>BILLING</t>
    <phoneticPr fontId="4" type="noConversion"/>
  </si>
  <si>
    <t>已申请不实施配置管理，故不参与考核。</t>
    <phoneticPr fontId="4" type="noConversion"/>
  </si>
  <si>
    <t>DSS</t>
    <phoneticPr fontId="4" type="noConversion"/>
  </si>
  <si>
    <t>未申请(实施/不实施)配置管理，故按0分计算。</t>
    <phoneticPr fontId="4" type="noConversion"/>
  </si>
  <si>
    <t>PRM</t>
    <phoneticPr fontId="4" type="noConversion"/>
  </si>
  <si>
    <t>CRM移动</t>
    <phoneticPr fontId="4" type="noConversion"/>
  </si>
  <si>
    <t>未申请(实施/不实施)配置管理，故按0分计算。</t>
    <phoneticPr fontId="4" type="noConversion"/>
  </si>
  <si>
    <t>CRM产品</t>
    <phoneticPr fontId="4" type="noConversion"/>
  </si>
  <si>
    <t>BOSD</t>
    <phoneticPr fontId="4" type="noConversion"/>
  </si>
  <si>
    <t>Y7715</t>
    <phoneticPr fontId="4" type="noConversion"/>
  </si>
  <si>
    <t>大数据-云详单服务应用平台_全行业 V1.0.0_DSS</t>
    <phoneticPr fontId="4" type="noConversion"/>
  </si>
  <si>
    <t>DSS_BDCPASP_FullTrade V1.0.0_DSS</t>
    <phoneticPr fontId="4" type="noConversion"/>
  </si>
  <si>
    <t>Y7669</t>
    <phoneticPr fontId="4" type="noConversion"/>
  </si>
  <si>
    <t>CSD</t>
    <phoneticPr fontId="4" type="noConversion"/>
  </si>
  <si>
    <t>已申请不实施配置管理，故不参与考核。</t>
    <phoneticPr fontId="4" type="noConversion"/>
  </si>
  <si>
    <t>Y7669</t>
    <phoneticPr fontId="4" type="noConversion"/>
  </si>
  <si>
    <t>AC</t>
    <phoneticPr fontId="4" type="noConversion"/>
  </si>
  <si>
    <t>AC_XARDC</t>
    <phoneticPr fontId="4" type="noConversion"/>
  </si>
  <si>
    <t>未申请(实施/不实施)配置管理，故按0分计算。</t>
    <phoneticPr fontId="4" type="noConversion"/>
  </si>
  <si>
    <t>Y7473</t>
    <phoneticPr fontId="4" type="noConversion"/>
  </si>
  <si>
    <t>AC</t>
    <phoneticPr fontId="4" type="noConversion"/>
  </si>
  <si>
    <t>AC_BJRDC</t>
    <phoneticPr fontId="4" type="noConversion"/>
  </si>
  <si>
    <t>AC_UED</t>
    <phoneticPr fontId="4" type="noConversion"/>
  </si>
  <si>
    <t>Y7472</t>
    <phoneticPr fontId="4" type="noConversion"/>
  </si>
  <si>
    <t>AC_XARDC</t>
    <phoneticPr fontId="4" type="noConversion"/>
  </si>
  <si>
    <t>Y7464</t>
    <phoneticPr fontId="4" type="noConversion"/>
  </si>
  <si>
    <t>Y7463</t>
    <phoneticPr fontId="4" type="noConversion"/>
  </si>
  <si>
    <t>Y7223</t>
    <phoneticPr fontId="4" type="noConversion"/>
  </si>
  <si>
    <t>智能管道和流量经营_全行业 V1.0.0_MISO</t>
    <phoneticPr fontId="4" type="noConversion"/>
  </si>
  <si>
    <t xml:space="preserve"> BILLING</t>
    <phoneticPr fontId="4" type="noConversion"/>
  </si>
  <si>
    <t>DSS_SPTO_FullTrade V1.0.0_MISO</t>
    <phoneticPr fontId="4" type="noConversion"/>
  </si>
  <si>
    <t>未申请(实施/不实施)配置管理，故按0分计算。</t>
    <phoneticPr fontId="4" type="noConversion"/>
  </si>
  <si>
    <t>TRTD</t>
    <phoneticPr fontId="4" type="noConversion"/>
  </si>
  <si>
    <t>UIT_PRODUCTS</t>
    <phoneticPr fontId="4" type="noConversion"/>
  </si>
  <si>
    <t>CRM_CMI_Next CRM_CMI V6.0.1_CRM_CMI</t>
    <phoneticPr fontId="4" type="noConversion"/>
  </si>
  <si>
    <t>CRM联通</t>
    <phoneticPr fontId="4" type="noConversion"/>
  </si>
  <si>
    <t>MISO_SPTO_FullTrade V1.0.0_MISO</t>
    <phoneticPr fontId="4" type="noConversion"/>
  </si>
  <si>
    <t>NBC</t>
    <phoneticPr fontId="4" type="noConversion"/>
  </si>
  <si>
    <t>未申请(实施/不实施)配置管理，故按0分计算。</t>
    <phoneticPr fontId="4" type="noConversion"/>
  </si>
  <si>
    <t>Y7080</t>
    <phoneticPr fontId="4" type="noConversion"/>
  </si>
  <si>
    <t>CRM移动</t>
    <phoneticPr fontId="4" type="noConversion"/>
  </si>
  <si>
    <t>Y6957</t>
    <phoneticPr fontId="4" type="noConversion"/>
  </si>
  <si>
    <t>未申请(实施/不实施)配置管理，故按0分计算。</t>
    <phoneticPr fontId="4" type="noConversion"/>
  </si>
  <si>
    <t>PRM</t>
    <phoneticPr fontId="4" type="noConversion"/>
  </si>
  <si>
    <t>Y6957</t>
    <phoneticPr fontId="4" type="noConversion"/>
  </si>
  <si>
    <t>BILLING</t>
    <phoneticPr fontId="4" type="noConversion"/>
  </si>
  <si>
    <t>无预算，故不参与考核。</t>
    <phoneticPr fontId="4" type="noConversion"/>
  </si>
  <si>
    <t>电信计费  BM 3.5 V3.5.3_BILLING</t>
    <phoneticPr fontId="4" type="noConversion"/>
  </si>
  <si>
    <t>BOSD</t>
    <phoneticPr fontId="4" type="noConversion"/>
  </si>
  <si>
    <t>无输出，故不参与考核。</t>
    <phoneticPr fontId="4" type="noConversion"/>
  </si>
  <si>
    <t>QMD</t>
    <phoneticPr fontId="4" type="noConversion"/>
  </si>
  <si>
    <t>BILLING_R&amp;D</t>
    <phoneticPr fontId="4" type="noConversion"/>
  </si>
  <si>
    <t>Billing_R_D_TBSS 3.5 V3.5.3_BILLING</t>
    <phoneticPr fontId="4" type="noConversion"/>
  </si>
  <si>
    <t>DSS</t>
    <phoneticPr fontId="4" type="noConversion"/>
  </si>
  <si>
    <t>MISO</t>
    <phoneticPr fontId="4" type="noConversion"/>
  </si>
  <si>
    <t>Y6826</t>
    <phoneticPr fontId="4" type="noConversion"/>
  </si>
  <si>
    <t>CSD_CMD</t>
    <phoneticPr fontId="4" type="noConversion"/>
  </si>
  <si>
    <t>W7654</t>
    <phoneticPr fontId="4" type="noConversion"/>
  </si>
  <si>
    <t>重庆电信IT服务管理平台</t>
    <phoneticPr fontId="4" type="noConversion"/>
  </si>
  <si>
    <t>BOSD_OMD</t>
    <phoneticPr fontId="4" type="noConversion"/>
  </si>
  <si>
    <t>W7604</t>
    <phoneticPr fontId="4" type="noConversion"/>
  </si>
  <si>
    <t>BILLING</t>
    <phoneticPr fontId="4" type="noConversion"/>
  </si>
  <si>
    <t>无预算，故不参与考核。</t>
    <phoneticPr fontId="4" type="noConversion"/>
  </si>
  <si>
    <t>BOSD</t>
    <phoneticPr fontId="4" type="noConversion"/>
  </si>
  <si>
    <t>上海电信门户支撑系统</t>
    <phoneticPr fontId="4" type="noConversion"/>
  </si>
  <si>
    <t>AC</t>
    <phoneticPr fontId="4" type="noConversion"/>
  </si>
  <si>
    <t>支撑，故不参与考核。</t>
    <phoneticPr fontId="4" type="noConversion"/>
  </si>
  <si>
    <t>UIT_PRODUCTS</t>
    <phoneticPr fontId="4" type="noConversion"/>
  </si>
  <si>
    <t>CRM移动</t>
    <phoneticPr fontId="4" type="noConversion"/>
  </si>
  <si>
    <t>CRM联通</t>
    <phoneticPr fontId="4" type="noConversion"/>
  </si>
  <si>
    <t>TRTD</t>
    <phoneticPr fontId="4" type="noConversion"/>
  </si>
  <si>
    <t>CRM产品</t>
    <phoneticPr fontId="4" type="noConversion"/>
  </si>
  <si>
    <t>QMD</t>
    <phoneticPr fontId="4" type="noConversion"/>
  </si>
  <si>
    <t>QMD_TD</t>
    <phoneticPr fontId="4" type="noConversion"/>
  </si>
  <si>
    <t>qmd</t>
    <phoneticPr fontId="4" type="noConversion"/>
  </si>
  <si>
    <t>MISO</t>
    <phoneticPr fontId="4" type="noConversion"/>
  </si>
  <si>
    <t>CSD</t>
    <phoneticPr fontId="4" type="noConversion"/>
  </si>
  <si>
    <t>SSD_PD</t>
    <phoneticPr fontId="4" type="noConversion"/>
  </si>
  <si>
    <t>W7566</t>
    <phoneticPr fontId="4" type="noConversion"/>
  </si>
  <si>
    <t>BOSD_RMD</t>
    <phoneticPr fontId="4" type="noConversion"/>
  </si>
  <si>
    <t>W7419</t>
    <phoneticPr fontId="4" type="noConversion"/>
  </si>
  <si>
    <t>AC_UED</t>
    <phoneticPr fontId="4" type="noConversion"/>
  </si>
  <si>
    <t>BOSD_OMD</t>
    <phoneticPr fontId="4" type="noConversion"/>
  </si>
  <si>
    <t>BILLING_SXMob_iAccountDeal</t>
    <phoneticPr fontId="4" type="noConversion"/>
  </si>
  <si>
    <t>DSS_SXMob_iAccountDeal</t>
    <phoneticPr fontId="4" type="noConversion"/>
  </si>
  <si>
    <t>BASD_KMD_SXMob_iAccountDeal</t>
    <phoneticPr fontId="4" type="noConversion"/>
  </si>
  <si>
    <t>PRM_COD_SXMob_iAccountDeal</t>
    <phoneticPr fontId="4" type="noConversion"/>
  </si>
  <si>
    <t>W6720</t>
    <phoneticPr fontId="4" type="noConversion"/>
  </si>
  <si>
    <t>UIT_PRODUCTS</t>
    <phoneticPr fontId="4" type="noConversion"/>
  </si>
  <si>
    <t>CRM移动</t>
    <phoneticPr fontId="4" type="noConversion"/>
  </si>
  <si>
    <t>CRM_CMI_SXMob_iAccountDeal</t>
    <phoneticPr fontId="4" type="noConversion"/>
  </si>
  <si>
    <t>CRM产品</t>
    <phoneticPr fontId="4" type="noConversion"/>
  </si>
  <si>
    <t>CRMPD_SXMob_UniMsgPlatform v1.0.1</t>
    <phoneticPr fontId="4" type="noConversion"/>
  </si>
  <si>
    <t>W7675</t>
    <phoneticPr fontId="4" type="noConversion"/>
  </si>
  <si>
    <t>N7713</t>
    <phoneticPr fontId="4" type="noConversion"/>
  </si>
  <si>
    <t>ITD</t>
    <phoneticPr fontId="4" type="noConversion"/>
  </si>
  <si>
    <t>CEOMO_ITD</t>
    <phoneticPr fontId="4" type="noConversion"/>
  </si>
  <si>
    <t>无预算，故不参与考核。</t>
    <phoneticPr fontId="4" type="noConversion"/>
  </si>
  <si>
    <t>AC</t>
    <phoneticPr fontId="4" type="noConversion"/>
  </si>
  <si>
    <t>AC_UED</t>
    <phoneticPr fontId="4" type="noConversion"/>
  </si>
  <si>
    <t>未申请(实施/不实施)配置管理，故按0分计算。</t>
    <phoneticPr fontId="4" type="noConversion"/>
  </si>
  <si>
    <t>N7712</t>
    <phoneticPr fontId="4" type="noConversion"/>
  </si>
  <si>
    <t>持续迭代得分</t>
    <phoneticPr fontId="4" type="noConversion"/>
  </si>
  <si>
    <t>开发区</t>
    <phoneticPr fontId="4" type="noConversion"/>
  </si>
  <si>
    <t>受控区</t>
    <phoneticPr fontId="4" type="noConversion"/>
  </si>
  <si>
    <t>发布区</t>
    <phoneticPr fontId="4" type="noConversion"/>
  </si>
  <si>
    <t>-</t>
    <phoneticPr fontId="3" type="noConversion"/>
  </si>
  <si>
    <t>MISO_BDD_AOP-PA_FullTrade V2.0.0</t>
    <phoneticPr fontId="4" type="noConversion"/>
  </si>
  <si>
    <t>开发阶段开始日期</t>
    <phoneticPr fontId="3" type="noConversion"/>
  </si>
  <si>
    <t>上线加载日期</t>
    <phoneticPr fontId="3" type="noConversion"/>
  </si>
  <si>
    <t>W7654</t>
    <phoneticPr fontId="4" type="noConversion"/>
  </si>
  <si>
    <t>W7604</t>
    <phoneticPr fontId="3" type="noConversion"/>
  </si>
  <si>
    <t>W6086</t>
    <phoneticPr fontId="3" type="noConversion"/>
  </si>
  <si>
    <t>W7654</t>
    <phoneticPr fontId="3" type="noConversion"/>
  </si>
  <si>
    <t>-</t>
    <phoneticPr fontId="3" type="noConversion"/>
  </si>
  <si>
    <t>SSD_CMD_ SHTelecom_CMP</t>
    <phoneticPr fontId="4" type="noConversion"/>
  </si>
  <si>
    <t>中国移动通信研究院移动云计算压力测试工具</t>
    <phoneticPr fontId="3" type="noConversion"/>
  </si>
  <si>
    <t>2014.5.1之前立项的项目，无三个区</t>
    <phoneticPr fontId="3" type="noConversion"/>
  </si>
  <si>
    <t>BASD_RMD_SXMob_iAccountDeal</t>
    <phoneticPr fontId="4" type="noConversion"/>
  </si>
  <si>
    <t>W7419</t>
    <phoneticPr fontId="4" type="noConversion"/>
  </si>
  <si>
    <t>无配置库</t>
    <phoneticPr fontId="3" type="noConversion"/>
  </si>
  <si>
    <t>UIT_PRODUCTS</t>
    <phoneticPr fontId="4" type="noConversion"/>
  </si>
  <si>
    <t>BOSD_OMD_CQTelecom_ITSM</t>
    <phoneticPr fontId="4" type="noConversion"/>
  </si>
  <si>
    <t>重庆电信IT服务管理平台</t>
    <phoneticPr fontId="3" type="noConversion"/>
  </si>
  <si>
    <t>W7654</t>
    <phoneticPr fontId="3" type="noConversion"/>
  </si>
  <si>
    <t>-</t>
    <phoneticPr fontId="3" type="noConversion"/>
  </si>
  <si>
    <t>安徽联通</t>
  </si>
  <si>
    <t>联通总部</t>
  </si>
  <si>
    <t>山东</t>
  </si>
  <si>
    <t>深港</t>
  </si>
  <si>
    <t>新疆</t>
  </si>
  <si>
    <t>安徽电信</t>
  </si>
  <si>
    <t>安徽广电</t>
  </si>
  <si>
    <t>安徽移动</t>
  </si>
  <si>
    <t>北京电信</t>
  </si>
  <si>
    <t>电信总部</t>
  </si>
  <si>
    <t>广西</t>
  </si>
  <si>
    <t>吉林移动</t>
  </si>
  <si>
    <t>江苏电信</t>
  </si>
  <si>
    <t>江苏广电</t>
  </si>
  <si>
    <t>江西电信</t>
  </si>
  <si>
    <t>江西联通</t>
  </si>
  <si>
    <t>山西电信</t>
  </si>
  <si>
    <t>四川移动</t>
  </si>
  <si>
    <t>天津</t>
  </si>
  <si>
    <t>浙江电信</t>
  </si>
  <si>
    <t>浙江移动</t>
  </si>
  <si>
    <t>重庆联通</t>
  </si>
  <si>
    <t>重庆移动</t>
  </si>
  <si>
    <t>TRTD</t>
  </si>
  <si>
    <t>广东广电</t>
  </si>
  <si>
    <t>吉林电信</t>
  </si>
  <si>
    <t>山西广电</t>
  </si>
  <si>
    <t>四川广电</t>
  </si>
  <si>
    <t>陕西</t>
  </si>
  <si>
    <t>吉林联通</t>
  </si>
  <si>
    <t>黑龙江联通</t>
  </si>
  <si>
    <t>移动总部</t>
  </si>
  <si>
    <t>北京联通</t>
  </si>
  <si>
    <t>新疆联通</t>
  </si>
  <si>
    <t>产品线</t>
    <phoneticPr fontId="4" type="noConversion"/>
  </si>
  <si>
    <t>核心客户</t>
  </si>
  <si>
    <t>广东</t>
  </si>
  <si>
    <t>广东联通</t>
  </si>
  <si>
    <t>广东电信</t>
  </si>
  <si>
    <t>黑龙江</t>
  </si>
  <si>
    <t>吉林</t>
  </si>
  <si>
    <t>内蒙古广电</t>
  </si>
  <si>
    <t>山东联通</t>
  </si>
  <si>
    <t>山东广电</t>
  </si>
  <si>
    <t>山东电信</t>
  </si>
  <si>
    <t>四川</t>
  </si>
  <si>
    <t>重点客户</t>
  </si>
  <si>
    <t>广电总部</t>
  </si>
  <si>
    <t>广西移动</t>
  </si>
  <si>
    <t>广西联通</t>
  </si>
  <si>
    <t>广西电信</t>
  </si>
  <si>
    <t>湖北电信</t>
  </si>
  <si>
    <t>湖南电信</t>
  </si>
  <si>
    <t>江西移动</t>
  </si>
  <si>
    <t>辽宁联通</t>
  </si>
  <si>
    <t>陕西电信</t>
  </si>
  <si>
    <t>战略客户</t>
  </si>
  <si>
    <t>北京移动</t>
  </si>
  <si>
    <t>河北移动</t>
  </si>
  <si>
    <t>湖北移动</t>
  </si>
  <si>
    <t>湖南联通</t>
  </si>
  <si>
    <t>内蒙古电信</t>
  </si>
  <si>
    <t>青海电信</t>
  </si>
  <si>
    <t>青海联通</t>
  </si>
  <si>
    <t>上海移动</t>
  </si>
  <si>
    <t>关注客户</t>
  </si>
  <si>
    <t>江苏移动</t>
  </si>
  <si>
    <t>青海移动</t>
  </si>
  <si>
    <t>产品线</t>
    <phoneticPr fontId="4" type="noConversion"/>
  </si>
  <si>
    <t>CRM产品</t>
  </si>
  <si>
    <t>CRM移动</t>
  </si>
  <si>
    <t>ITD</t>
  </si>
  <si>
    <t>AC</t>
  </si>
  <si>
    <r>
      <t>CRM</t>
    </r>
    <r>
      <rPr>
        <b/>
        <sz val="10"/>
        <rFont val="宋体"/>
        <family val="3"/>
        <charset val="134"/>
      </rPr>
      <t>联通</t>
    </r>
    <phoneticPr fontId="3" type="noConversion"/>
  </si>
  <si>
    <t>BOSD</t>
    <phoneticPr fontId="3" type="noConversion"/>
  </si>
  <si>
    <t>CRMPD</t>
    <phoneticPr fontId="3" type="noConversion"/>
  </si>
  <si>
    <t>CRM_CUI</t>
    <phoneticPr fontId="3" type="noConversion"/>
  </si>
  <si>
    <t>CRM_CMI</t>
    <phoneticPr fontId="3" type="noConversion"/>
  </si>
  <si>
    <t>客户类型</t>
    <phoneticPr fontId="4" type="noConversion"/>
  </si>
  <si>
    <t>分支</t>
    <phoneticPr fontId="4" type="noConversion"/>
  </si>
  <si>
    <t>总分</t>
    <phoneticPr fontId="3" type="noConversion"/>
  </si>
  <si>
    <t>个数</t>
    <phoneticPr fontId="3" type="noConversion"/>
  </si>
  <si>
    <t>平均分</t>
    <phoneticPr fontId="3" type="noConversion"/>
  </si>
  <si>
    <r>
      <rPr>
        <b/>
        <sz val="10"/>
        <rFont val="宋体"/>
        <family val="2"/>
        <charset val="134"/>
      </rPr>
      <t>公司整体</t>
    </r>
    <phoneticPr fontId="3" type="noConversion"/>
  </si>
  <si>
    <t>天津广电</t>
    <phoneticPr fontId="3" type="noConversion"/>
  </si>
  <si>
    <t>动漫基地</t>
    <phoneticPr fontId="3" type="noConversion"/>
  </si>
  <si>
    <t>音乐基地</t>
    <phoneticPr fontId="3" type="noConversion"/>
  </si>
  <si>
    <t>虚拟运营商</t>
    <phoneticPr fontId="19" type="noConversion"/>
  </si>
  <si>
    <t>虚拟运营商爱施德</t>
    <phoneticPr fontId="3" type="noConversion"/>
  </si>
  <si>
    <t>虚拟运营商天音</t>
    <phoneticPr fontId="3" type="noConversion"/>
  </si>
  <si>
    <t>研发项目</t>
    <phoneticPr fontId="3" type="noConversion"/>
  </si>
  <si>
    <t>工程项目</t>
    <phoneticPr fontId="3" type="noConversion"/>
  </si>
  <si>
    <t>无预算，故不参与考核。</t>
    <phoneticPr fontId="4" type="noConversion"/>
  </si>
  <si>
    <t>MISO_ECHD_GrayReleased_FullTrade V1.0.0_MISO_ECHD</t>
    <phoneticPr fontId="4" type="noConversion"/>
  </si>
  <si>
    <t>CRM_TPD_SHTelecom_PAD-CRM</t>
    <phoneticPr fontId="4" type="noConversion"/>
  </si>
  <si>
    <t>SPD_DOCS</t>
    <phoneticPr fontId="4" type="noConversion"/>
  </si>
  <si>
    <t>CSD_CMD_CQTelecom_ITSM</t>
    <phoneticPr fontId="4" type="noConversion"/>
  </si>
  <si>
    <t>客户类型</t>
    <phoneticPr fontId="4" type="noConversion"/>
  </si>
  <si>
    <t>平均分</t>
    <phoneticPr fontId="3" type="noConversion"/>
  </si>
  <si>
    <t>动漫基地</t>
    <phoneticPr fontId="3" type="noConversion"/>
  </si>
  <si>
    <r>
      <t>CRM</t>
    </r>
    <r>
      <rPr>
        <b/>
        <sz val="10"/>
        <rFont val="宋体"/>
        <family val="3"/>
        <charset val="134"/>
      </rPr>
      <t>联通</t>
    </r>
    <phoneticPr fontId="3" type="noConversion"/>
  </si>
  <si>
    <t>开发预算工作量</t>
    <phoneticPr fontId="3" type="noConversion"/>
  </si>
  <si>
    <t>2014-01-17</t>
  </si>
  <si>
    <t>2015-02-09</t>
  </si>
  <si>
    <t>account-manage_SAR V11.0.4_TRTD</t>
  </si>
  <si>
    <t>广电行业</t>
  </si>
  <si>
    <t>2015-02-13</t>
  </si>
  <si>
    <t>ECP-Eshop_FullTrade V5.0.0_MISO_ECD</t>
  </si>
  <si>
    <t>2014-11-25</t>
  </si>
  <si>
    <t>2015-02-11</t>
  </si>
  <si>
    <t>2013江西联通收入保障改造</t>
  </si>
  <si>
    <t>JXUni_Ras</t>
  </si>
  <si>
    <t>2013-04-28</t>
  </si>
  <si>
    <t>2015-02-01</t>
  </si>
  <si>
    <t>中国移动移动商城运营服务采购项目（服务子系统）</t>
  </si>
  <si>
    <t>BSSMob_wbh</t>
  </si>
  <si>
    <t>2013-11-01</t>
  </si>
  <si>
    <t>业务支撑系统部（移动）移动网上商城</t>
  </si>
  <si>
    <t>W6972</t>
  </si>
  <si>
    <t>政企客户部2014年规划</t>
  </si>
  <si>
    <t>GDTelecom_EC-IT R&amp;P</t>
  </si>
  <si>
    <t>2014-02-17</t>
  </si>
  <si>
    <t>2015-02-02</t>
  </si>
  <si>
    <t>安徽电信商机管理</t>
  </si>
  <si>
    <t>AHTelecom_iMSAS</t>
  </si>
  <si>
    <t>2014-09-11</t>
  </si>
  <si>
    <t>2015-02-28</t>
  </si>
  <si>
    <t>W7449</t>
  </si>
  <si>
    <t>安徽电信针对性营销 V6.0</t>
  </si>
  <si>
    <t>ITSM2014年新增功能项目</t>
  </si>
  <si>
    <t>SHTelecom_BNMS</t>
  </si>
  <si>
    <t>2014-04-15</t>
  </si>
  <si>
    <t>W7468</t>
  </si>
  <si>
    <t>上海电信监控管理系统 V5.0</t>
  </si>
  <si>
    <t>代理商门户系统扩容</t>
  </si>
  <si>
    <t>BJTelecom_AWP</t>
  </si>
  <si>
    <t>2014-11-03</t>
  </si>
  <si>
    <t>W7805</t>
  </si>
  <si>
    <t>北京电信代理商门户系统扩容－分析需求</t>
  </si>
  <si>
    <t>电子渠道宽带支撑</t>
  </si>
  <si>
    <t>BJTelecom_WBH-B</t>
  </si>
  <si>
    <t>2014-11-12</t>
  </si>
  <si>
    <t>W7813</t>
  </si>
  <si>
    <t>北京电信电子渠道宽带支撑</t>
  </si>
  <si>
    <t>BOMC本地化优化需求</t>
  </si>
  <si>
    <t>GXMob_BomcU2014</t>
  </si>
  <si>
    <t>2014-11-02</t>
  </si>
  <si>
    <t>广西移动Bomc update 2014</t>
  </si>
  <si>
    <t>需求知识库</t>
  </si>
  <si>
    <t>GXMob_iKM</t>
  </si>
  <si>
    <t>W7838</t>
  </si>
  <si>
    <t>广西移动思特奇知识库iKM  V2.0.0</t>
  </si>
  <si>
    <t>VASD_APD_ECP-ESHOP V3.0.3_VASD_APD</t>
    <phoneticPr fontId="4" type="noConversion"/>
  </si>
  <si>
    <t>Y7509</t>
    <phoneticPr fontId="4" type="noConversion"/>
  </si>
  <si>
    <t>数据即服务平台_全行业 V1.0.0_AC_XARDC</t>
    <phoneticPr fontId="4" type="noConversion"/>
  </si>
  <si>
    <t>AC</t>
    <phoneticPr fontId="4" type="noConversion"/>
  </si>
  <si>
    <t>AC_XARDC</t>
    <phoneticPr fontId="4" type="noConversion"/>
  </si>
  <si>
    <t>Y7842</t>
    <phoneticPr fontId="4" type="noConversion"/>
  </si>
  <si>
    <t>账务管理_广电 V11.0.4_TRTD</t>
    <phoneticPr fontId="4" type="noConversion"/>
  </si>
  <si>
    <t>TRTD</t>
    <phoneticPr fontId="4" type="noConversion"/>
  </si>
  <si>
    <t>Y7983</t>
    <phoneticPr fontId="4" type="noConversion"/>
  </si>
  <si>
    <t>网上商城系统_全行业 V5.0.0_MISO_ECD</t>
    <phoneticPr fontId="4" type="noConversion"/>
  </si>
  <si>
    <t>MISO</t>
    <phoneticPr fontId="4" type="noConversion"/>
  </si>
  <si>
    <t>MISO_ECD</t>
    <phoneticPr fontId="4" type="noConversion"/>
  </si>
  <si>
    <t>W6690</t>
    <phoneticPr fontId="4" type="noConversion"/>
  </si>
  <si>
    <t>江西联通收入保障V3.0.6</t>
    <phoneticPr fontId="4" type="noConversion"/>
  </si>
  <si>
    <t>BOSD</t>
    <phoneticPr fontId="4" type="noConversion"/>
  </si>
  <si>
    <t>BOSD_OMD</t>
    <phoneticPr fontId="4" type="noConversion"/>
  </si>
  <si>
    <t>W6972</t>
    <phoneticPr fontId="4" type="noConversion"/>
  </si>
  <si>
    <t>业务支撑系统部（移动）移动网上商城</t>
    <phoneticPr fontId="4" type="noConversion"/>
  </si>
  <si>
    <t>AC</t>
    <phoneticPr fontId="4" type="noConversion"/>
  </si>
  <si>
    <t>无预算，故不参与考核。</t>
    <phoneticPr fontId="4" type="noConversion"/>
  </si>
  <si>
    <t>CRM产品</t>
    <phoneticPr fontId="4" type="noConversion"/>
  </si>
  <si>
    <t>MISO</t>
    <phoneticPr fontId="4" type="noConversion"/>
  </si>
  <si>
    <t>CSD</t>
    <phoneticPr fontId="4" type="noConversion"/>
  </si>
  <si>
    <t>无输出，故不参与考核。</t>
    <phoneticPr fontId="4" type="noConversion"/>
  </si>
  <si>
    <t>W7178</t>
    <phoneticPr fontId="4" type="noConversion"/>
  </si>
  <si>
    <t>广东电信政企客户IT需求与规划支撑</t>
    <phoneticPr fontId="4" type="noConversion"/>
  </si>
  <si>
    <t>AC</t>
    <phoneticPr fontId="4" type="noConversion"/>
  </si>
  <si>
    <t>AC_UED</t>
    <phoneticPr fontId="4" type="noConversion"/>
  </si>
  <si>
    <t>UIT_PRODUCTS</t>
    <phoneticPr fontId="4" type="noConversion"/>
  </si>
  <si>
    <t>PRM</t>
    <phoneticPr fontId="4" type="noConversion"/>
  </si>
  <si>
    <t>PRM_PDD</t>
    <phoneticPr fontId="4" type="noConversion"/>
  </si>
  <si>
    <t>已申请不实施配置管理，故不参与考核。</t>
    <phoneticPr fontId="4" type="noConversion"/>
  </si>
  <si>
    <t>安徽电信针对性营销 V6.0</t>
    <phoneticPr fontId="4" type="noConversion"/>
  </si>
  <si>
    <t>DSS</t>
    <phoneticPr fontId="4" type="noConversion"/>
  </si>
  <si>
    <t>安徽电信针对性营销 V6.0</t>
    <phoneticPr fontId="4" type="noConversion"/>
  </si>
  <si>
    <t>AC_UED</t>
    <phoneticPr fontId="4" type="noConversion"/>
  </si>
  <si>
    <t>已申请不实施配置管理，故不参与考核。</t>
    <phoneticPr fontId="4" type="noConversion"/>
  </si>
  <si>
    <t>W7449</t>
    <phoneticPr fontId="4" type="noConversion"/>
  </si>
  <si>
    <t>TRTD</t>
    <phoneticPr fontId="4" type="noConversion"/>
  </si>
  <si>
    <t>CRMPD</t>
    <phoneticPr fontId="4" type="noConversion"/>
  </si>
  <si>
    <t>W7468</t>
    <phoneticPr fontId="4" type="noConversion"/>
  </si>
  <si>
    <t>上海电信监控管理系统 V5.0</t>
    <phoneticPr fontId="4" type="noConversion"/>
  </si>
  <si>
    <t>未申请(实施/不实施)配置管理，故按0分计算。</t>
    <phoneticPr fontId="4" type="noConversion"/>
  </si>
  <si>
    <t>UIT_RODUCTS</t>
    <phoneticPr fontId="4" type="noConversion"/>
  </si>
  <si>
    <t>/</t>
    <phoneticPr fontId="4" type="noConversion"/>
  </si>
  <si>
    <t>无预算，故不参与考核。</t>
    <phoneticPr fontId="4" type="noConversion"/>
  </si>
  <si>
    <t>BOSD</t>
    <phoneticPr fontId="4" type="noConversion"/>
  </si>
  <si>
    <t>BOSD_OMD</t>
    <phoneticPr fontId="4" type="noConversion"/>
  </si>
  <si>
    <t>CSD</t>
    <phoneticPr fontId="4" type="noConversion"/>
  </si>
  <si>
    <t>SPD_DOCS</t>
    <phoneticPr fontId="4" type="noConversion"/>
  </si>
  <si>
    <t>W7805</t>
    <phoneticPr fontId="4" type="noConversion"/>
  </si>
  <si>
    <t>北京电信代理商门户系统扩容－分析需求</t>
    <phoneticPr fontId="4" type="noConversion"/>
  </si>
  <si>
    <t>W7813</t>
    <phoneticPr fontId="4" type="noConversion"/>
  </si>
  <si>
    <t>北京电信电子渠道宽带支撑</t>
    <phoneticPr fontId="4" type="noConversion"/>
  </si>
  <si>
    <t>MISO</t>
    <phoneticPr fontId="4" type="noConversion"/>
  </si>
  <si>
    <t>MISO_ECHD</t>
    <phoneticPr fontId="4" type="noConversion"/>
  </si>
  <si>
    <t>MISO_ECD</t>
    <phoneticPr fontId="4" type="noConversion"/>
  </si>
  <si>
    <t>W7821</t>
    <phoneticPr fontId="4" type="noConversion"/>
  </si>
  <si>
    <t>广西移动Bomc update 2014</t>
    <phoneticPr fontId="4" type="noConversion"/>
  </si>
  <si>
    <t>W7838</t>
    <phoneticPr fontId="4" type="noConversion"/>
  </si>
  <si>
    <t>广西移动思特奇知识库iKM  V2.0.0</t>
    <phoneticPr fontId="4" type="noConversion"/>
  </si>
  <si>
    <t>BOSD_KMD</t>
    <phoneticPr fontId="4" type="noConversion"/>
  </si>
  <si>
    <t>BASD_OMD_JXUni_Ras v3.0.6</t>
    <phoneticPr fontId="4" type="noConversion"/>
  </si>
  <si>
    <t>UIT_PRODUCTS</t>
    <phoneticPr fontId="4" type="noConversion"/>
  </si>
  <si>
    <t>W7449</t>
    <phoneticPr fontId="4" type="noConversion"/>
  </si>
  <si>
    <t>DSS_AHTelecom_iMSAS</t>
    <phoneticPr fontId="4" type="noConversion"/>
  </si>
  <si>
    <t>TRTD_AHTelecom_iMSAS</t>
    <phoneticPr fontId="4" type="noConversion"/>
  </si>
  <si>
    <t>CRMPD_AHTelecom_iMSAS</t>
    <phoneticPr fontId="4" type="noConversion"/>
  </si>
  <si>
    <t>W7468</t>
    <phoneticPr fontId="4" type="noConversion"/>
  </si>
  <si>
    <t>BASD_OMD_SHTelecom_BNMS</t>
    <phoneticPr fontId="4" type="noConversion"/>
  </si>
  <si>
    <t>SPD_DOCS</t>
    <phoneticPr fontId="4" type="noConversion"/>
  </si>
  <si>
    <t>W7805</t>
    <phoneticPr fontId="4" type="noConversion"/>
  </si>
  <si>
    <t>PRM_BJTelecom_AWP</t>
    <phoneticPr fontId="4" type="noConversion"/>
  </si>
  <si>
    <t>-</t>
  </si>
  <si>
    <t>-</t>
    <phoneticPr fontId="3" type="noConversion"/>
  </si>
  <si>
    <t>iDDBS</t>
    <phoneticPr fontId="4" type="noConversion"/>
  </si>
  <si>
    <t>TRTD_account-manage_SAR V11.0.4_TRTD</t>
    <phoneticPr fontId="4" type="noConversion"/>
  </si>
  <si>
    <t>无直接代码交付，logo等信息绑定在项目中</t>
    <phoneticPr fontId="3" type="noConversion"/>
  </si>
  <si>
    <t>2014.5.1之前立项的项目，无三个区</t>
    <phoneticPr fontId="3" type="noConversion"/>
  </si>
  <si>
    <t>daas_FullTrade V1.0.0_AC_XARDC</t>
    <phoneticPr fontId="3" type="noConversion"/>
  </si>
  <si>
    <t>无直接代码交付，logo等信息绑定在项目中</t>
    <phoneticPr fontId="3" type="noConversion"/>
  </si>
  <si>
    <t>MISO_ECHD_PRO_BJ3</t>
    <phoneticPr fontId="4" type="noConversion"/>
  </si>
  <si>
    <t>MISO_ECD_BJTelecom_ECP-ESHOP</t>
    <phoneticPr fontId="4" type="noConversion"/>
  </si>
  <si>
    <t>BOSD_OMD_GXMob_BomcU2014</t>
    <phoneticPr fontId="4" type="noConversion"/>
  </si>
  <si>
    <t>BOSD_KMD_GXMob_iKM</t>
    <phoneticPr fontId="4" type="noConversion"/>
  </si>
  <si>
    <t>BOSD_OMD_GXMob_iKM</t>
    <phoneticPr fontId="4" type="noConversion"/>
  </si>
  <si>
    <t>W7813</t>
    <phoneticPr fontId="3" type="noConversion"/>
  </si>
  <si>
    <t>W7821</t>
    <phoneticPr fontId="3" type="noConversion"/>
  </si>
  <si>
    <t>W7838</t>
    <phoneticPr fontId="4" type="noConversion"/>
  </si>
  <si>
    <t>四川移动NGboss4.5 crm部分集团规范及本地改造</t>
  </si>
  <si>
    <t>SCMob_NGCRM4.5</t>
  </si>
  <si>
    <t>2014-06-30</t>
  </si>
  <si>
    <t>2015-03-30</t>
  </si>
  <si>
    <t>四川移动NG BOSS4.5-CRM4.5</t>
  </si>
  <si>
    <t>W7077</t>
  </si>
  <si>
    <t>BASD_OMD_SCMob_NGCRM4.5</t>
    <phoneticPr fontId="4" type="noConversion"/>
  </si>
  <si>
    <t>BOSD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</si>
</sst>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yyyy\-mm\-dd"/>
    <numFmt numFmtId="178" formatCode="0.00_ "/>
    <numFmt numFmtId="179" formatCode="0_);[Red]\(0\)"/>
  </numFmts>
  <fonts count="24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0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color rgb="FF3F3F3F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" fillId="0" borderId="0"/>
    <xf numFmtId="0" fontId="1" fillId="0" borderId="0"/>
    <xf numFmtId="0" fontId="15" fillId="0" borderId="0">
      <alignment vertical="center"/>
    </xf>
    <xf numFmtId="0" fontId="21" fillId="0" borderId="0"/>
    <xf numFmtId="0" fontId="22" fillId="0" borderId="0"/>
  </cellStyleXfs>
  <cellXfs count="10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176" fontId="2" fillId="2" borderId="4" xfId="1" applyNumberFormat="1" applyFont="1" applyFill="1" applyBorder="1" applyAlignment="1">
      <alignment horizontal="center" vertical="center" wrapText="1"/>
    </xf>
    <xf numFmtId="176" fontId="2" fillId="2" borderId="2" xfId="1" applyNumberFormat="1" applyFont="1" applyFill="1" applyBorder="1" applyAlignment="1">
      <alignment horizontal="center" vertical="center" wrapText="1"/>
    </xf>
    <xf numFmtId="176" fontId="2" fillId="4" borderId="2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8" fillId="0" borderId="2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9" fillId="0" borderId="6" xfId="2" applyFont="1" applyBorder="1" applyAlignment="1" applyProtection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14" fontId="9" fillId="0" borderId="6" xfId="2" applyNumberFormat="1" applyFont="1" applyBorder="1" applyAlignment="1" applyProtection="1">
      <alignment horizontal="center" vertical="center" wrapText="1"/>
    </xf>
    <xf numFmtId="14" fontId="8" fillId="0" borderId="6" xfId="0" applyNumberFormat="1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16" fillId="3" borderId="7" xfId="3" applyFont="1" applyFill="1" applyBorder="1" applyAlignment="1">
      <alignment horizontal="left" vertical="center"/>
    </xf>
    <xf numFmtId="0" fontId="14" fillId="7" borderId="7" xfId="0" applyFont="1" applyFill="1" applyBorder="1" applyAlignment="1">
      <alignment vertical="center"/>
    </xf>
    <xf numFmtId="0" fontId="17" fillId="3" borderId="7" xfId="4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4" fillId="5" borderId="7" xfId="0" applyFont="1" applyFill="1" applyBorder="1" applyAlignment="1">
      <alignment vertical="center"/>
    </xf>
    <xf numFmtId="0" fontId="16" fillId="6" borderId="7" xfId="3" applyFont="1" applyFill="1" applyBorder="1" applyAlignment="1">
      <alignment horizontal="left" vertical="center"/>
    </xf>
    <xf numFmtId="0" fontId="17" fillId="6" borderId="7" xfId="4" applyFont="1" applyFill="1" applyBorder="1" applyAlignment="1">
      <alignment horizontal="left" vertical="center" wrapText="1"/>
    </xf>
    <xf numFmtId="0" fontId="16" fillId="8" borderId="7" xfId="3" applyFont="1" applyFill="1" applyBorder="1" applyAlignment="1">
      <alignment horizontal="left" vertical="center"/>
    </xf>
    <xf numFmtId="0" fontId="16" fillId="0" borderId="7" xfId="3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1" fillId="0" borderId="7" xfId="0" applyFont="1" applyBorder="1" applyAlignment="1">
      <alignment vertical="center"/>
    </xf>
    <xf numFmtId="0" fontId="10" fillId="0" borderId="7" xfId="0" applyFont="1" applyBorder="1" applyAlignment="1"/>
    <xf numFmtId="0" fontId="10" fillId="5" borderId="7" xfId="0" applyFont="1" applyFill="1" applyBorder="1" applyAlignment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0" fillId="0" borderId="7" xfId="0" applyFont="1" applyFill="1" applyBorder="1" applyAlignment="1"/>
    <xf numFmtId="0" fontId="0" fillId="0" borderId="7" xfId="0" applyFill="1" applyBorder="1" applyAlignment="1">
      <alignment horizontal="center" vertical="center"/>
    </xf>
    <xf numFmtId="0" fontId="20" fillId="5" borderId="7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/>
    </xf>
    <xf numFmtId="0" fontId="16" fillId="0" borderId="0" xfId="3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6" fillId="3" borderId="2" xfId="3" applyFont="1" applyFill="1" applyBorder="1" applyAlignment="1">
      <alignment horizontal="left" vertical="center"/>
    </xf>
    <xf numFmtId="0" fontId="13" fillId="7" borderId="2" xfId="0" applyFont="1" applyFill="1" applyBorder="1" applyAlignment="1">
      <alignment vertical="center"/>
    </xf>
    <xf numFmtId="178" fontId="0" fillId="0" borderId="2" xfId="0" applyNumberFormat="1" applyBorder="1" applyAlignment="1">
      <alignment horizontal="center" vertical="center"/>
    </xf>
    <xf numFmtId="0" fontId="17" fillId="3" borderId="2" xfId="4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16" fillId="6" borderId="2" xfId="3" applyFont="1" applyFill="1" applyBorder="1" applyAlignment="1">
      <alignment horizontal="left" vertical="center"/>
    </xf>
    <xf numFmtId="0" fontId="17" fillId="6" borderId="2" xfId="4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left" vertical="center" wrapText="1"/>
    </xf>
    <xf numFmtId="0" fontId="20" fillId="5" borderId="2" xfId="0" applyFont="1" applyFill="1" applyBorder="1" applyAlignment="1">
      <alignment horizontal="left" vertical="center"/>
    </xf>
    <xf numFmtId="0" fontId="16" fillId="8" borderId="2" xfId="3" applyFont="1" applyFill="1" applyBorder="1" applyAlignment="1">
      <alignment horizontal="left" vertical="center"/>
    </xf>
    <xf numFmtId="0" fontId="16" fillId="0" borderId="2" xfId="3" applyFont="1" applyFill="1" applyBorder="1" applyAlignment="1">
      <alignment horizontal="left" vertical="center"/>
    </xf>
    <xf numFmtId="0" fontId="10" fillId="0" borderId="2" xfId="0" applyFont="1" applyBorder="1" applyAlignment="1"/>
    <xf numFmtId="0" fontId="10" fillId="5" borderId="2" xfId="0" applyFont="1" applyFill="1" applyBorder="1" applyAlignment="1"/>
    <xf numFmtId="0" fontId="10" fillId="0" borderId="2" xfId="0" applyFont="1" applyFill="1" applyBorder="1" applyAlignment="1"/>
    <xf numFmtId="178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2" xfId="2" applyFont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77" fontId="8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7" xfId="2" applyFont="1" applyBorder="1" applyAlignment="1" applyProtection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4" fontId="23" fillId="0" borderId="0" xfId="0" applyNumberFormat="1" applyFont="1">
      <alignment vertical="center"/>
    </xf>
    <xf numFmtId="14" fontId="2" fillId="2" borderId="4" xfId="1" applyNumberFormat="1" applyFont="1" applyFill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9">
    <cellStyle name="0,0_x000d__x000a_NA_x000d__x000a_" xfId="8"/>
    <cellStyle name="常规" xfId="0" builtinId="0"/>
    <cellStyle name="常规 15" xfId="5"/>
    <cellStyle name="常规 2" xfId="1"/>
    <cellStyle name="常规 2 10 2" xfId="3"/>
    <cellStyle name="常规 2 2 10" xfId="4"/>
    <cellStyle name="常规 2 2 4" xfId="6"/>
    <cellStyle name="超链接" xfId="2" builtinId="8"/>
    <cellStyle name="普通 5" xfId="7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topLeftCell="H1" workbookViewId="0">
      <selection activeCell="M2" sqref="M1:M1048576"/>
    </sheetView>
  </sheetViews>
  <sheetFormatPr defaultRowHeight="11.25"/>
  <cols>
    <col min="1" max="2" width="9.375" style="100" customWidth="1"/>
    <col min="3" max="3" width="27.5" style="10" customWidth="1"/>
    <col min="4" max="4" width="9" style="10" customWidth="1"/>
    <col min="5" max="5" width="26" style="11" customWidth="1"/>
    <col min="6" max="8" width="9.75" style="100" customWidth="1"/>
    <col min="9" max="9" width="9.75" style="11" customWidth="1"/>
    <col min="10" max="10" width="13.125" style="11" customWidth="1"/>
    <col min="11" max="11" width="7.375" style="100" customWidth="1"/>
    <col min="12" max="12" width="18" style="100" customWidth="1"/>
    <col min="13" max="13" width="33.125" style="13" customWidth="1"/>
    <col min="14" max="14" width="7.75" style="14" customWidth="1"/>
    <col min="15" max="15" width="10.5" style="100" customWidth="1"/>
    <col min="16" max="17" width="8.125" style="12" customWidth="1"/>
    <col min="18" max="18" width="14.125" style="100" customWidth="1"/>
    <col min="19" max="19" width="14.625" style="99" customWidth="1"/>
    <col min="20" max="20" width="12.875" style="99" customWidth="1"/>
    <col min="21" max="21" width="13.25" style="100" customWidth="1"/>
    <col min="22" max="16384" width="9" style="100"/>
  </cols>
  <sheetData>
    <row r="1" spans="1:21" ht="22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6" t="s">
        <v>12</v>
      </c>
      <c r="N1" s="8" t="s">
        <v>13</v>
      </c>
      <c r="O1" s="6" t="s">
        <v>288</v>
      </c>
      <c r="P1" s="6" t="s">
        <v>289</v>
      </c>
      <c r="Q1" s="7" t="s">
        <v>290</v>
      </c>
      <c r="R1" s="26" t="s">
        <v>412</v>
      </c>
      <c r="S1" s="97" t="s">
        <v>293</v>
      </c>
      <c r="T1" s="97" t="s">
        <v>294</v>
      </c>
      <c r="U1" s="5" t="s">
        <v>287</v>
      </c>
    </row>
    <row r="2" spans="1:21" s="24" customFormat="1" ht="20.100000000000001" customHeight="1">
      <c r="A2" s="78" t="e">
        <f>IF(B2&lt;&gt;"",#REF!+1)</f>
        <v>#REF!</v>
      </c>
      <c r="B2" s="16" t="s">
        <v>557</v>
      </c>
      <c r="C2" s="79" t="s">
        <v>556</v>
      </c>
      <c r="D2" s="18" t="s">
        <v>552</v>
      </c>
      <c r="E2" s="80" t="s">
        <v>553</v>
      </c>
      <c r="F2" s="80" t="s">
        <v>17</v>
      </c>
      <c r="G2" s="80" t="s">
        <v>18</v>
      </c>
      <c r="H2" s="80" t="s">
        <v>328</v>
      </c>
      <c r="I2" s="80" t="s">
        <v>554</v>
      </c>
      <c r="J2" s="81" t="s">
        <v>555</v>
      </c>
      <c r="K2" s="80" t="s">
        <v>559</v>
      </c>
      <c r="L2" s="84" t="s">
        <v>149</v>
      </c>
      <c r="M2" s="82" t="s">
        <v>558</v>
      </c>
      <c r="N2" s="83"/>
      <c r="O2" s="15"/>
      <c r="P2" s="15"/>
      <c r="Q2" s="15"/>
      <c r="R2" s="21"/>
      <c r="S2" s="28"/>
      <c r="T2" s="28"/>
      <c r="U2" s="15"/>
    </row>
  </sheetData>
  <phoneticPr fontId="3" type="noConversion"/>
  <conditionalFormatting sqref="U1 O1:Q1">
    <cfRule type="cellIs" dxfId="0" priority="1" stopIfTrue="1" operator="equal">
      <formula>0</formula>
    </cfRule>
  </conditionalFormatting>
  <hyperlinks>
    <hyperlink ref="L2" location="'W7077'!A1" display="BOSD_OMD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P92"/>
  <sheetViews>
    <sheetView topLeftCell="A76" workbookViewId="0">
      <selection activeCell="S12" sqref="S12"/>
    </sheetView>
  </sheetViews>
  <sheetFormatPr defaultRowHeight="13.5"/>
  <cols>
    <col min="6" max="15" width="0" hidden="1" customWidth="1"/>
  </cols>
  <sheetData>
    <row r="2" spans="2:16" ht="14.25">
      <c r="B2" s="57" t="s">
        <v>408</v>
      </c>
      <c r="C2" s="57" t="s">
        <v>390</v>
      </c>
      <c r="D2" s="30">
        <v>201501</v>
      </c>
      <c r="E2" s="30">
        <v>201502</v>
      </c>
      <c r="F2" s="30">
        <v>201503</v>
      </c>
      <c r="G2" s="30">
        <v>201504</v>
      </c>
      <c r="H2" s="30">
        <v>201505</v>
      </c>
      <c r="I2" s="30">
        <v>201506</v>
      </c>
      <c r="J2" s="30">
        <v>201507</v>
      </c>
      <c r="K2" s="30">
        <v>201508</v>
      </c>
      <c r="L2" s="30">
        <v>201509</v>
      </c>
      <c r="M2" s="30">
        <v>201510</v>
      </c>
      <c r="N2" s="30">
        <v>201511</v>
      </c>
      <c r="O2" s="30">
        <v>201512</v>
      </c>
      <c r="P2" s="30" t="s">
        <v>409</v>
      </c>
    </row>
    <row r="3" spans="2:16">
      <c r="B3" s="58" t="s">
        <v>346</v>
      </c>
      <c r="C3" s="59" t="s">
        <v>317</v>
      </c>
      <c r="D3" s="60" t="s">
        <v>536</v>
      </c>
      <c r="E3" s="30" t="s">
        <v>536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60" t="str">
        <f>IF(ISERR(AVERAGE(D3:O3)),"-",AVERAGE(D3:O3))</f>
        <v>-</v>
      </c>
    </row>
    <row r="4" spans="2:16">
      <c r="B4" s="61" t="s">
        <v>346</v>
      </c>
      <c r="C4" s="59" t="s">
        <v>311</v>
      </c>
      <c r="D4" s="60" t="s">
        <v>536</v>
      </c>
      <c r="E4" s="30" t="s">
        <v>536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60" t="str">
        <f t="shared" ref="P4:P67" si="0">IF(ISERR(AVERAGE(D4:O4)),"-",AVERAGE(D4:O4))</f>
        <v>-</v>
      </c>
    </row>
    <row r="5" spans="2:16">
      <c r="B5" s="61" t="s">
        <v>346</v>
      </c>
      <c r="C5" s="59" t="s">
        <v>318</v>
      </c>
      <c r="D5" s="60" t="s">
        <v>536</v>
      </c>
      <c r="E5" s="30" t="s">
        <v>536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60" t="str">
        <f t="shared" si="0"/>
        <v>-</v>
      </c>
    </row>
    <row r="6" spans="2:16">
      <c r="B6" s="61" t="s">
        <v>346</v>
      </c>
      <c r="C6" s="59" t="s">
        <v>343</v>
      </c>
      <c r="D6" s="60" t="s">
        <v>536</v>
      </c>
      <c r="E6" s="30" t="s">
        <v>536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60" t="str">
        <f t="shared" si="0"/>
        <v>-</v>
      </c>
    </row>
    <row r="7" spans="2:16">
      <c r="B7" s="61" t="s">
        <v>346</v>
      </c>
      <c r="C7" s="62" t="s">
        <v>347</v>
      </c>
      <c r="D7" s="60" t="s">
        <v>536</v>
      </c>
      <c r="E7" s="30" t="s">
        <v>536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60" t="str">
        <f t="shared" si="0"/>
        <v>-</v>
      </c>
    </row>
    <row r="8" spans="2:16">
      <c r="B8" s="61" t="s">
        <v>346</v>
      </c>
      <c r="C8" s="59" t="s">
        <v>348</v>
      </c>
      <c r="D8" s="60" t="s">
        <v>536</v>
      </c>
      <c r="E8" s="30" t="s">
        <v>536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60" t="str">
        <f t="shared" si="0"/>
        <v>-</v>
      </c>
    </row>
    <row r="9" spans="2:16">
      <c r="B9" s="61" t="s">
        <v>346</v>
      </c>
      <c r="C9" s="59" t="s">
        <v>335</v>
      </c>
      <c r="D9" s="60" t="s">
        <v>536</v>
      </c>
      <c r="E9" s="30" t="s">
        <v>536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60" t="str">
        <f t="shared" si="0"/>
        <v>-</v>
      </c>
    </row>
    <row r="10" spans="2:16">
      <c r="B10" s="61" t="s">
        <v>346</v>
      </c>
      <c r="C10" s="59" t="s">
        <v>349</v>
      </c>
      <c r="D10" s="60" t="s">
        <v>536</v>
      </c>
      <c r="E10" s="30" t="s">
        <v>536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60" t="str">
        <f t="shared" si="0"/>
        <v>-</v>
      </c>
    </row>
    <row r="11" spans="2:16">
      <c r="B11" s="61" t="s">
        <v>346</v>
      </c>
      <c r="C11" s="62" t="s">
        <v>350</v>
      </c>
      <c r="D11" s="60">
        <v>0</v>
      </c>
      <c r="E11" s="30" t="s">
        <v>536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60">
        <f t="shared" si="0"/>
        <v>0</v>
      </c>
    </row>
    <row r="12" spans="2:16">
      <c r="B12" s="61" t="s">
        <v>346</v>
      </c>
      <c r="C12" s="59" t="s">
        <v>129</v>
      </c>
      <c r="D12" s="60">
        <v>0</v>
      </c>
      <c r="E12" s="30" t="s">
        <v>536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60">
        <f t="shared" si="0"/>
        <v>0</v>
      </c>
    </row>
    <row r="13" spans="2:16">
      <c r="B13" s="61" t="s">
        <v>346</v>
      </c>
      <c r="C13" s="59" t="s">
        <v>341</v>
      </c>
      <c r="D13" s="60" t="s">
        <v>536</v>
      </c>
      <c r="E13" s="30" t="s">
        <v>536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60" t="str">
        <f t="shared" si="0"/>
        <v>-</v>
      </c>
    </row>
    <row r="14" spans="2:16">
      <c r="B14" s="61" t="s">
        <v>346</v>
      </c>
      <c r="C14" s="62" t="s">
        <v>351</v>
      </c>
      <c r="D14" s="60" t="s">
        <v>536</v>
      </c>
      <c r="E14" s="30" t="s">
        <v>536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0" t="str">
        <f t="shared" si="0"/>
        <v>-</v>
      </c>
    </row>
    <row r="15" spans="2:16">
      <c r="B15" s="61" t="s">
        <v>346</v>
      </c>
      <c r="C15" s="59" t="s">
        <v>322</v>
      </c>
      <c r="D15" s="60" t="s">
        <v>536</v>
      </c>
      <c r="E15" s="30" t="s">
        <v>536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60" t="str">
        <f t="shared" si="0"/>
        <v>-</v>
      </c>
    </row>
    <row r="16" spans="2:16">
      <c r="B16" s="61" t="s">
        <v>346</v>
      </c>
      <c r="C16" s="59" t="s">
        <v>340</v>
      </c>
      <c r="D16" s="60" t="s">
        <v>536</v>
      </c>
      <c r="E16" s="30" t="s">
        <v>536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60" t="str">
        <f t="shared" si="0"/>
        <v>-</v>
      </c>
    </row>
    <row r="17" spans="2:16">
      <c r="B17" s="61" t="s">
        <v>346</v>
      </c>
      <c r="C17" s="59" t="s">
        <v>336</v>
      </c>
      <c r="D17" s="60" t="s">
        <v>536</v>
      </c>
      <c r="E17" s="30" t="s">
        <v>536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60" t="str">
        <f t="shared" si="0"/>
        <v>-</v>
      </c>
    </row>
    <row r="18" spans="2:16">
      <c r="B18" s="61" t="s">
        <v>346</v>
      </c>
      <c r="C18" s="59" t="s">
        <v>352</v>
      </c>
      <c r="D18" s="60" t="s">
        <v>536</v>
      </c>
      <c r="E18" s="30" t="s">
        <v>536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60" t="str">
        <f t="shared" si="0"/>
        <v>-</v>
      </c>
    </row>
    <row r="19" spans="2:16">
      <c r="B19" s="61" t="s">
        <v>346</v>
      </c>
      <c r="C19" s="63" t="s">
        <v>313</v>
      </c>
      <c r="D19" s="60" t="s">
        <v>536</v>
      </c>
      <c r="E19" s="30" t="s">
        <v>536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60" t="str">
        <f t="shared" si="0"/>
        <v>-</v>
      </c>
    </row>
    <row r="20" spans="2:16">
      <c r="B20" s="61" t="s">
        <v>346</v>
      </c>
      <c r="C20" s="64" t="s">
        <v>353</v>
      </c>
      <c r="D20" s="60" t="s">
        <v>536</v>
      </c>
      <c r="E20" s="30" t="s">
        <v>536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60" t="str">
        <f t="shared" si="0"/>
        <v>-</v>
      </c>
    </row>
    <row r="21" spans="2:16">
      <c r="B21" s="61" t="s">
        <v>346</v>
      </c>
      <c r="C21" s="64" t="s">
        <v>354</v>
      </c>
      <c r="D21" s="60" t="s">
        <v>536</v>
      </c>
      <c r="E21" s="30" t="s">
        <v>536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60" t="str">
        <f t="shared" si="0"/>
        <v>-</v>
      </c>
    </row>
    <row r="22" spans="2:16">
      <c r="B22" s="61" t="s">
        <v>346</v>
      </c>
      <c r="C22" s="64" t="s">
        <v>355</v>
      </c>
      <c r="D22" s="60" t="s">
        <v>536</v>
      </c>
      <c r="E22" s="30" t="s">
        <v>536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60" t="str">
        <f t="shared" si="0"/>
        <v>-</v>
      </c>
    </row>
    <row r="23" spans="2:16">
      <c r="B23" s="61" t="s">
        <v>346</v>
      </c>
      <c r="C23" s="64" t="s">
        <v>327</v>
      </c>
      <c r="D23" s="60" t="s">
        <v>536</v>
      </c>
      <c r="E23" s="30" t="s">
        <v>536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60" t="str">
        <f t="shared" si="0"/>
        <v>-</v>
      </c>
    </row>
    <row r="24" spans="2:16">
      <c r="B24" s="61" t="s">
        <v>346</v>
      </c>
      <c r="C24" s="64" t="s">
        <v>145</v>
      </c>
      <c r="D24" s="60" t="s">
        <v>536</v>
      </c>
      <c r="E24" s="30" t="s">
        <v>536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60" t="str">
        <f t="shared" si="0"/>
        <v>-</v>
      </c>
    </row>
    <row r="25" spans="2:16">
      <c r="B25" s="61" t="s">
        <v>346</v>
      </c>
      <c r="C25" s="64" t="s">
        <v>314</v>
      </c>
      <c r="D25" s="60" t="s">
        <v>536</v>
      </c>
      <c r="E25" s="30" t="s">
        <v>536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60" t="str">
        <f t="shared" si="0"/>
        <v>-</v>
      </c>
    </row>
    <row r="26" spans="2:16">
      <c r="B26" s="61" t="s">
        <v>346</v>
      </c>
      <c r="C26" s="63" t="s">
        <v>356</v>
      </c>
      <c r="D26" s="60" t="s">
        <v>536</v>
      </c>
      <c r="E26" s="30" t="s">
        <v>536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60" t="str">
        <f t="shared" si="0"/>
        <v>-</v>
      </c>
    </row>
    <row r="27" spans="2:16">
      <c r="B27" s="61" t="s">
        <v>346</v>
      </c>
      <c r="C27" s="64" t="s">
        <v>328</v>
      </c>
      <c r="D27" s="60" t="s">
        <v>536</v>
      </c>
      <c r="E27" s="30" t="s">
        <v>536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60" t="str">
        <f t="shared" si="0"/>
        <v>-</v>
      </c>
    </row>
    <row r="28" spans="2:16">
      <c r="B28" s="61" t="s">
        <v>346</v>
      </c>
      <c r="C28" s="64" t="s">
        <v>338</v>
      </c>
      <c r="D28" s="60" t="s">
        <v>536</v>
      </c>
      <c r="E28" s="30" t="s">
        <v>536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60" t="str">
        <f t="shared" si="0"/>
        <v>-</v>
      </c>
    </row>
    <row r="29" spans="2:16">
      <c r="B29" s="61" t="s">
        <v>346</v>
      </c>
      <c r="C29" s="63" t="s">
        <v>315</v>
      </c>
      <c r="D29" s="60" t="s">
        <v>536</v>
      </c>
      <c r="E29" s="30" t="s">
        <v>536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60" t="str">
        <f t="shared" si="0"/>
        <v>-</v>
      </c>
    </row>
    <row r="30" spans="2:16">
      <c r="B30" s="61" t="s">
        <v>346</v>
      </c>
      <c r="C30" s="64" t="s">
        <v>344</v>
      </c>
      <c r="D30" s="60" t="s">
        <v>536</v>
      </c>
      <c r="E30" s="30" t="s">
        <v>536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0" t="str">
        <f t="shared" si="0"/>
        <v>-</v>
      </c>
    </row>
    <row r="31" spans="2:16">
      <c r="B31" s="65" t="s">
        <v>357</v>
      </c>
      <c r="C31" s="64" t="s">
        <v>316</v>
      </c>
      <c r="D31" s="60" t="s">
        <v>536</v>
      </c>
      <c r="E31" s="30">
        <v>0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60">
        <f t="shared" si="0"/>
        <v>0</v>
      </c>
    </row>
    <row r="32" spans="2:16">
      <c r="B32" s="65" t="s">
        <v>357</v>
      </c>
      <c r="C32" s="64" t="s">
        <v>319</v>
      </c>
      <c r="D32" s="60" t="s">
        <v>536</v>
      </c>
      <c r="E32" s="30">
        <v>0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60">
        <f t="shared" si="0"/>
        <v>0</v>
      </c>
    </row>
    <row r="33" spans="2:16">
      <c r="B33" s="65" t="s">
        <v>357</v>
      </c>
      <c r="C33" s="64" t="s">
        <v>320</v>
      </c>
      <c r="D33" s="60" t="s">
        <v>536</v>
      </c>
      <c r="E33" s="30" t="s">
        <v>536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60" t="str">
        <f t="shared" si="0"/>
        <v>-</v>
      </c>
    </row>
    <row r="34" spans="2:16">
      <c r="B34" s="65" t="s">
        <v>357</v>
      </c>
      <c r="C34" s="64" t="s">
        <v>358</v>
      </c>
      <c r="D34" s="60" t="s">
        <v>536</v>
      </c>
      <c r="E34" s="30" t="s">
        <v>536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60" t="str">
        <f t="shared" si="0"/>
        <v>-</v>
      </c>
    </row>
    <row r="35" spans="2:16">
      <c r="B35" s="66" t="s">
        <v>357</v>
      </c>
      <c r="C35" s="63" t="s">
        <v>321</v>
      </c>
      <c r="D35" s="60" t="s">
        <v>536</v>
      </c>
      <c r="E35" s="30">
        <v>0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60">
        <f t="shared" si="0"/>
        <v>0</v>
      </c>
    </row>
    <row r="36" spans="2:16">
      <c r="B36" s="66" t="s">
        <v>357</v>
      </c>
      <c r="C36" s="64" t="s">
        <v>359</v>
      </c>
      <c r="D36" s="60" t="s">
        <v>536</v>
      </c>
      <c r="E36" s="30">
        <v>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60">
        <f t="shared" si="0"/>
        <v>0</v>
      </c>
    </row>
    <row r="37" spans="2:16">
      <c r="B37" s="66" t="s">
        <v>357</v>
      </c>
      <c r="C37" s="64" t="s">
        <v>360</v>
      </c>
      <c r="D37" s="60" t="s">
        <v>536</v>
      </c>
      <c r="E37" s="30" t="s">
        <v>536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60" t="str">
        <f t="shared" si="0"/>
        <v>-</v>
      </c>
    </row>
    <row r="38" spans="2:16">
      <c r="B38" s="66" t="s">
        <v>357</v>
      </c>
      <c r="C38" s="64" t="s">
        <v>361</v>
      </c>
      <c r="D38" s="60" t="s">
        <v>536</v>
      </c>
      <c r="E38" s="30" t="s">
        <v>536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60" t="str">
        <f t="shared" si="0"/>
        <v>-</v>
      </c>
    </row>
    <row r="39" spans="2:16">
      <c r="B39" s="65" t="s">
        <v>357</v>
      </c>
      <c r="C39" s="64" t="s">
        <v>362</v>
      </c>
      <c r="D39" s="60" t="s">
        <v>536</v>
      </c>
      <c r="E39" s="30" t="s">
        <v>536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60" t="str">
        <f t="shared" si="0"/>
        <v>-</v>
      </c>
    </row>
    <row r="40" spans="2:16">
      <c r="B40" s="65" t="s">
        <v>357</v>
      </c>
      <c r="C40" s="64" t="s">
        <v>363</v>
      </c>
      <c r="D40" s="60" t="s">
        <v>536</v>
      </c>
      <c r="E40" s="30" t="s">
        <v>536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60" t="str">
        <f t="shared" si="0"/>
        <v>-</v>
      </c>
    </row>
    <row r="41" spans="2:16">
      <c r="B41" s="65" t="s">
        <v>357</v>
      </c>
      <c r="C41" s="64" t="s">
        <v>325</v>
      </c>
      <c r="D41" s="60" t="s">
        <v>536</v>
      </c>
      <c r="E41" s="30" t="s">
        <v>536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60" t="str">
        <f t="shared" si="0"/>
        <v>-</v>
      </c>
    </row>
    <row r="42" spans="2:16">
      <c r="B42" s="65" t="s">
        <v>357</v>
      </c>
      <c r="C42" s="64" t="s">
        <v>326</v>
      </c>
      <c r="D42" s="60" t="s">
        <v>536</v>
      </c>
      <c r="E42" s="30" t="s">
        <v>536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60" t="str">
        <f t="shared" si="0"/>
        <v>-</v>
      </c>
    </row>
    <row r="43" spans="2:16">
      <c r="B43" s="65" t="s">
        <v>357</v>
      </c>
      <c r="C43" s="64" t="s">
        <v>364</v>
      </c>
      <c r="D43" s="60" t="s">
        <v>536</v>
      </c>
      <c r="E43" s="30" t="s">
        <v>536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60" t="str">
        <f t="shared" si="0"/>
        <v>-</v>
      </c>
    </row>
    <row r="44" spans="2:16">
      <c r="B44" s="65" t="s">
        <v>357</v>
      </c>
      <c r="C44" s="64" t="s">
        <v>312</v>
      </c>
      <c r="D44" s="60" t="s">
        <v>536</v>
      </c>
      <c r="E44" s="30" t="s">
        <v>536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60" t="str">
        <f t="shared" si="0"/>
        <v>-</v>
      </c>
    </row>
    <row r="45" spans="2:16">
      <c r="B45" s="65" t="s">
        <v>357</v>
      </c>
      <c r="C45" s="64" t="s">
        <v>365</v>
      </c>
      <c r="D45" s="60" t="s">
        <v>536</v>
      </c>
      <c r="E45" s="30" t="s">
        <v>536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60" t="str">
        <f t="shared" si="0"/>
        <v>-</v>
      </c>
    </row>
    <row r="46" spans="2:16">
      <c r="B46" s="66" t="s">
        <v>357</v>
      </c>
      <c r="C46" s="63" t="s">
        <v>339</v>
      </c>
      <c r="D46" s="60" t="s">
        <v>536</v>
      </c>
      <c r="E46" s="30" t="s">
        <v>536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60" t="str">
        <f t="shared" si="0"/>
        <v>-</v>
      </c>
    </row>
    <row r="47" spans="2:16">
      <c r="B47" s="66" t="s">
        <v>357</v>
      </c>
      <c r="C47" s="64" t="s">
        <v>366</v>
      </c>
      <c r="D47" s="60" t="s">
        <v>536</v>
      </c>
      <c r="E47" s="30" t="s">
        <v>536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60" t="str">
        <f t="shared" si="0"/>
        <v>-</v>
      </c>
    </row>
    <row r="48" spans="2:16">
      <c r="B48" s="65" t="s">
        <v>357</v>
      </c>
      <c r="C48" s="64" t="s">
        <v>111</v>
      </c>
      <c r="D48" s="60">
        <v>0</v>
      </c>
      <c r="E48" s="30">
        <v>0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60">
        <f t="shared" si="0"/>
        <v>0</v>
      </c>
    </row>
    <row r="49" spans="2:16">
      <c r="B49" s="66" t="s">
        <v>357</v>
      </c>
      <c r="C49" s="63" t="s">
        <v>329</v>
      </c>
      <c r="D49" s="60">
        <v>0</v>
      </c>
      <c r="E49" s="30" t="s">
        <v>536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60">
        <f t="shared" si="0"/>
        <v>0</v>
      </c>
    </row>
    <row r="50" spans="2:16">
      <c r="B50" s="66" t="s">
        <v>357</v>
      </c>
      <c r="C50" s="64" t="s">
        <v>136</v>
      </c>
      <c r="D50" s="60">
        <v>0</v>
      </c>
      <c r="E50" s="30" t="s">
        <v>536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60">
        <f t="shared" si="0"/>
        <v>0</v>
      </c>
    </row>
    <row r="51" spans="2:16" ht="14.25">
      <c r="B51" s="66" t="s">
        <v>357</v>
      </c>
      <c r="C51" s="67" t="s">
        <v>395</v>
      </c>
      <c r="D51" s="60" t="s">
        <v>536</v>
      </c>
      <c r="E51" s="30" t="s">
        <v>536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60" t="str">
        <f t="shared" si="0"/>
        <v>-</v>
      </c>
    </row>
    <row r="52" spans="2:16">
      <c r="B52" s="65" t="s">
        <v>357</v>
      </c>
      <c r="C52" s="64" t="s">
        <v>342</v>
      </c>
      <c r="D52" s="60" t="s">
        <v>536</v>
      </c>
      <c r="E52" s="30" t="s">
        <v>536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60" t="str">
        <f t="shared" si="0"/>
        <v>-</v>
      </c>
    </row>
    <row r="53" spans="2:16">
      <c r="B53" s="65" t="s">
        <v>357</v>
      </c>
      <c r="C53" s="64" t="s">
        <v>330</v>
      </c>
      <c r="D53" s="60" t="s">
        <v>536</v>
      </c>
      <c r="E53" s="30" t="s">
        <v>536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60" t="str">
        <f t="shared" si="0"/>
        <v>-</v>
      </c>
    </row>
    <row r="54" spans="2:16">
      <c r="B54" s="65" t="s">
        <v>357</v>
      </c>
      <c r="C54" s="64" t="s">
        <v>104</v>
      </c>
      <c r="D54" s="60">
        <v>0</v>
      </c>
      <c r="E54" s="30" t="s">
        <v>536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60">
        <f t="shared" si="0"/>
        <v>0</v>
      </c>
    </row>
    <row r="55" spans="2:16">
      <c r="B55" s="65" t="s">
        <v>357</v>
      </c>
      <c r="C55" s="64" t="s">
        <v>332</v>
      </c>
      <c r="D55" s="60" t="s">
        <v>536</v>
      </c>
      <c r="E55" s="30" t="s">
        <v>536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60" t="str">
        <f t="shared" si="0"/>
        <v>-</v>
      </c>
    </row>
    <row r="56" spans="2:16">
      <c r="B56" s="66" t="s">
        <v>357</v>
      </c>
      <c r="C56" s="64" t="s">
        <v>333</v>
      </c>
      <c r="D56" s="60" t="s">
        <v>536</v>
      </c>
      <c r="E56" s="30" t="s">
        <v>536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60" t="str">
        <f t="shared" si="0"/>
        <v>-</v>
      </c>
    </row>
    <row r="57" spans="2:16" ht="14.25">
      <c r="B57" s="66" t="s">
        <v>357</v>
      </c>
      <c r="C57" s="68" t="s">
        <v>398</v>
      </c>
      <c r="D57" s="60" t="s">
        <v>536</v>
      </c>
      <c r="E57" s="30" t="s">
        <v>536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60" t="str">
        <f t="shared" si="0"/>
        <v>-</v>
      </c>
    </row>
    <row r="58" spans="2:16" ht="14.25">
      <c r="B58" s="66" t="s">
        <v>357</v>
      </c>
      <c r="C58" s="68" t="s">
        <v>399</v>
      </c>
      <c r="D58" s="60" t="s">
        <v>536</v>
      </c>
      <c r="E58" s="30" t="s">
        <v>536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60" t="str">
        <f t="shared" si="0"/>
        <v>-</v>
      </c>
    </row>
    <row r="59" spans="2:16" ht="14.25">
      <c r="B59" s="66" t="s">
        <v>357</v>
      </c>
      <c r="C59" s="68" t="s">
        <v>400</v>
      </c>
      <c r="D59" s="60" t="s">
        <v>536</v>
      </c>
      <c r="E59" s="30" t="s">
        <v>536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60" t="str">
        <f t="shared" si="0"/>
        <v>-</v>
      </c>
    </row>
    <row r="60" spans="2:16">
      <c r="B60" s="69" t="s">
        <v>367</v>
      </c>
      <c r="C60" s="64" t="s">
        <v>368</v>
      </c>
      <c r="D60" s="60" t="s">
        <v>536</v>
      </c>
      <c r="E60" s="30" t="s">
        <v>536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60" t="str">
        <f t="shared" si="0"/>
        <v>-</v>
      </c>
    </row>
    <row r="61" spans="2:16">
      <c r="B61" s="69" t="s">
        <v>367</v>
      </c>
      <c r="C61" s="64" t="s">
        <v>369</v>
      </c>
      <c r="D61" s="60" t="s">
        <v>536</v>
      </c>
      <c r="E61" s="30" t="s">
        <v>536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60" t="str">
        <f t="shared" si="0"/>
        <v>-</v>
      </c>
    </row>
    <row r="62" spans="2:16">
      <c r="B62" s="69" t="s">
        <v>367</v>
      </c>
      <c r="C62" s="64" t="s">
        <v>370</v>
      </c>
      <c r="D62" s="60" t="s">
        <v>536</v>
      </c>
      <c r="E62" s="30" t="s">
        <v>536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60" t="str">
        <f t="shared" si="0"/>
        <v>-</v>
      </c>
    </row>
    <row r="63" spans="2:16">
      <c r="B63" s="69" t="s">
        <v>367</v>
      </c>
      <c r="C63" s="64" t="s">
        <v>371</v>
      </c>
      <c r="D63" s="60" t="s">
        <v>536</v>
      </c>
      <c r="E63" s="30" t="s">
        <v>536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60" t="str">
        <f t="shared" si="0"/>
        <v>-</v>
      </c>
    </row>
    <row r="64" spans="2:16">
      <c r="B64" s="69" t="s">
        <v>367</v>
      </c>
      <c r="C64" s="64" t="s">
        <v>324</v>
      </c>
      <c r="D64" s="60" t="s">
        <v>536</v>
      </c>
      <c r="E64" s="30" t="s">
        <v>536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60" t="str">
        <f t="shared" si="0"/>
        <v>-</v>
      </c>
    </row>
    <row r="65" spans="2:16">
      <c r="B65" s="69" t="s">
        <v>367</v>
      </c>
      <c r="C65" s="64" t="s">
        <v>372</v>
      </c>
      <c r="D65" s="60" t="s">
        <v>536</v>
      </c>
      <c r="E65" s="30" t="s">
        <v>536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60" t="str">
        <f t="shared" si="0"/>
        <v>-</v>
      </c>
    </row>
    <row r="66" spans="2:16">
      <c r="B66" s="69" t="s">
        <v>367</v>
      </c>
      <c r="C66" s="64" t="s">
        <v>373</v>
      </c>
      <c r="D66" s="60" t="s">
        <v>536</v>
      </c>
      <c r="E66" s="30" t="s">
        <v>536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60" t="str">
        <f t="shared" si="0"/>
        <v>-</v>
      </c>
    </row>
    <row r="67" spans="2:16">
      <c r="B67" s="69" t="s">
        <v>367</v>
      </c>
      <c r="C67" s="64" t="s">
        <v>374</v>
      </c>
      <c r="D67" s="60" t="s">
        <v>536</v>
      </c>
      <c r="E67" s="30" t="s">
        <v>536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60" t="str">
        <f t="shared" si="0"/>
        <v>-</v>
      </c>
    </row>
    <row r="68" spans="2:16">
      <c r="B68" s="69" t="s">
        <v>367</v>
      </c>
      <c r="C68" s="64" t="s">
        <v>375</v>
      </c>
      <c r="D68" s="60" t="s">
        <v>536</v>
      </c>
      <c r="E68" s="30" t="s">
        <v>536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60" t="str">
        <f t="shared" ref="P68:P75" si="1">IF(ISERR(AVERAGE(D68:O68)),"-",AVERAGE(D68:O68))</f>
        <v>-</v>
      </c>
    </row>
    <row r="69" spans="2:16">
      <c r="B69" s="69" t="s">
        <v>367</v>
      </c>
      <c r="C69" s="64" t="s">
        <v>331</v>
      </c>
      <c r="D69" s="60" t="s">
        <v>536</v>
      </c>
      <c r="E69" s="30" t="s">
        <v>536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60" t="str">
        <f t="shared" si="1"/>
        <v>-</v>
      </c>
    </row>
    <row r="70" spans="2:16">
      <c r="B70" s="70" t="s">
        <v>376</v>
      </c>
      <c r="C70" s="64" t="s">
        <v>323</v>
      </c>
      <c r="D70" s="60" t="s">
        <v>536</v>
      </c>
      <c r="E70" s="30" t="s">
        <v>536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60" t="str">
        <f t="shared" si="1"/>
        <v>-</v>
      </c>
    </row>
    <row r="71" spans="2:16">
      <c r="B71" s="70" t="s">
        <v>376</v>
      </c>
      <c r="C71" s="64" t="s">
        <v>377</v>
      </c>
      <c r="D71" s="60" t="s">
        <v>536</v>
      </c>
      <c r="E71" s="30" t="s">
        <v>536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60" t="str">
        <f t="shared" si="1"/>
        <v>-</v>
      </c>
    </row>
    <row r="72" spans="2:16">
      <c r="B72" s="70" t="s">
        <v>376</v>
      </c>
      <c r="C72" s="64" t="s">
        <v>378</v>
      </c>
      <c r="D72" s="60" t="s">
        <v>536</v>
      </c>
      <c r="E72" s="30" t="s">
        <v>536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60" t="str">
        <f t="shared" si="1"/>
        <v>-</v>
      </c>
    </row>
    <row r="73" spans="2:16">
      <c r="B73" s="70" t="s">
        <v>376</v>
      </c>
      <c r="C73" s="64" t="s">
        <v>337</v>
      </c>
      <c r="D73" s="60" t="s">
        <v>536</v>
      </c>
      <c r="E73" s="30" t="s">
        <v>536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60" t="str">
        <f t="shared" si="1"/>
        <v>-</v>
      </c>
    </row>
    <row r="74" spans="2:16" ht="14.25">
      <c r="B74" s="52"/>
      <c r="C74" s="67" t="s">
        <v>410</v>
      </c>
      <c r="D74" s="60" t="s">
        <v>536</v>
      </c>
      <c r="E74" s="30" t="s">
        <v>536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60" t="str">
        <f t="shared" si="1"/>
        <v>-</v>
      </c>
    </row>
    <row r="75" spans="2:16" ht="14.25">
      <c r="B75" s="52"/>
      <c r="C75" s="67" t="s">
        <v>397</v>
      </c>
      <c r="D75" s="60" t="s">
        <v>536</v>
      </c>
      <c r="E75" s="30" t="s">
        <v>536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60" t="str">
        <f t="shared" si="1"/>
        <v>-</v>
      </c>
    </row>
    <row r="76" spans="2:16">
      <c r="D76" s="5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2:16">
      <c r="D77" s="5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</row>
    <row r="78" spans="2:16" ht="14.25">
      <c r="B78" s="57" t="s">
        <v>379</v>
      </c>
      <c r="C78" s="57" t="s">
        <v>379</v>
      </c>
      <c r="D78" s="30">
        <v>201501</v>
      </c>
      <c r="E78" s="30">
        <v>201502</v>
      </c>
      <c r="F78" s="30">
        <v>201503</v>
      </c>
      <c r="G78" s="30">
        <v>201504</v>
      </c>
      <c r="H78" s="30">
        <v>201505</v>
      </c>
      <c r="I78" s="30">
        <v>201506</v>
      </c>
      <c r="J78" s="30">
        <v>201507</v>
      </c>
      <c r="K78" s="30">
        <v>201508</v>
      </c>
      <c r="L78" s="30">
        <v>201509</v>
      </c>
      <c r="M78" s="30">
        <v>201510</v>
      </c>
      <c r="N78" s="30">
        <v>201511</v>
      </c>
      <c r="O78" s="30">
        <v>201512</v>
      </c>
      <c r="P78" s="60" t="s">
        <v>409</v>
      </c>
    </row>
    <row r="79" spans="2:16">
      <c r="B79" s="71" t="s">
        <v>40</v>
      </c>
      <c r="C79" s="71" t="s">
        <v>385</v>
      </c>
      <c r="D79" s="60">
        <v>0</v>
      </c>
      <c r="E79" s="47">
        <v>0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60">
        <f>IF(ISERR(AVERAGE(D79:O79)),"-",AVERAGE(D79:O79))</f>
        <v>0</v>
      </c>
    </row>
    <row r="80" spans="2:16">
      <c r="B80" s="71" t="s">
        <v>34</v>
      </c>
      <c r="C80" s="71" t="s">
        <v>34</v>
      </c>
      <c r="D80" s="60" t="s">
        <v>536</v>
      </c>
      <c r="E80" s="47" t="s">
        <v>536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60" t="str">
        <f t="shared" ref="P80:P92" si="2">IF(ISERR(AVERAGE(D80:O80)),"-",AVERAGE(D80:O80))</f>
        <v>-</v>
      </c>
    </row>
    <row r="81" spans="2:16">
      <c r="B81" s="71" t="s">
        <v>380</v>
      </c>
      <c r="C81" s="71" t="s">
        <v>386</v>
      </c>
      <c r="D81" s="60" t="s">
        <v>536</v>
      </c>
      <c r="E81" s="47">
        <v>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60">
        <f t="shared" si="2"/>
        <v>0</v>
      </c>
    </row>
    <row r="82" spans="2:16">
      <c r="B82" s="71" t="s">
        <v>334</v>
      </c>
      <c r="C82" s="71" t="s">
        <v>334</v>
      </c>
      <c r="D82" s="60" t="s">
        <v>536</v>
      </c>
      <c r="E82" s="47">
        <v>0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60">
        <f t="shared" si="2"/>
        <v>0</v>
      </c>
    </row>
    <row r="83" spans="2:16">
      <c r="B83" s="71" t="s">
        <v>411</v>
      </c>
      <c r="C83" s="71" t="s">
        <v>387</v>
      </c>
      <c r="D83" s="60" t="s">
        <v>536</v>
      </c>
      <c r="E83" s="47" t="s">
        <v>536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60" t="str">
        <f t="shared" si="2"/>
        <v>-</v>
      </c>
    </row>
    <row r="84" spans="2:16">
      <c r="B84" s="71" t="s">
        <v>381</v>
      </c>
      <c r="C84" s="71" t="s">
        <v>388</v>
      </c>
      <c r="D84" s="60" t="s">
        <v>536</v>
      </c>
      <c r="E84" s="47" t="s">
        <v>536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60" t="str">
        <f t="shared" si="2"/>
        <v>-</v>
      </c>
    </row>
    <row r="85" spans="2:16">
      <c r="B85" s="71" t="s">
        <v>35</v>
      </c>
      <c r="C85" s="71" t="s">
        <v>35</v>
      </c>
      <c r="D85" s="60" t="s">
        <v>536</v>
      </c>
      <c r="E85" s="47">
        <v>0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60">
        <f t="shared" si="2"/>
        <v>0</v>
      </c>
    </row>
    <row r="86" spans="2:16">
      <c r="B86" s="71" t="s">
        <v>78</v>
      </c>
      <c r="C86" s="71" t="s">
        <v>78</v>
      </c>
      <c r="D86" s="60" t="s">
        <v>536</v>
      </c>
      <c r="E86" s="47" t="s">
        <v>536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60" t="str">
        <f t="shared" si="2"/>
        <v>-</v>
      </c>
    </row>
    <row r="87" spans="2:16">
      <c r="B87" s="71" t="s">
        <v>36</v>
      </c>
      <c r="C87" s="71" t="s">
        <v>36</v>
      </c>
      <c r="D87" s="60" t="s">
        <v>536</v>
      </c>
      <c r="E87" s="47" t="s">
        <v>536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60" t="str">
        <f t="shared" si="2"/>
        <v>-</v>
      </c>
    </row>
    <row r="88" spans="2:16">
      <c r="B88" s="71" t="s">
        <v>41</v>
      </c>
      <c r="C88" s="71" t="s">
        <v>41</v>
      </c>
      <c r="D88" s="60" t="s">
        <v>536</v>
      </c>
      <c r="E88" s="47">
        <v>0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60">
        <f t="shared" si="2"/>
        <v>0</v>
      </c>
    </row>
    <row r="89" spans="2:16">
      <c r="B89" s="71" t="s">
        <v>30</v>
      </c>
      <c r="C89" s="71" t="s">
        <v>30</v>
      </c>
      <c r="D89" s="60">
        <v>0</v>
      </c>
      <c r="E89" s="47" t="s">
        <v>536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60">
        <f t="shared" si="2"/>
        <v>0</v>
      </c>
    </row>
    <row r="90" spans="2:16">
      <c r="B90" s="72" t="s">
        <v>382</v>
      </c>
      <c r="C90" s="72" t="s">
        <v>382</v>
      </c>
      <c r="D90" s="60" t="s">
        <v>536</v>
      </c>
      <c r="E90" s="47" t="s">
        <v>536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60" t="str">
        <f t="shared" si="2"/>
        <v>-</v>
      </c>
    </row>
    <row r="91" spans="2:16">
      <c r="B91" s="72" t="s">
        <v>383</v>
      </c>
      <c r="C91" s="72" t="s">
        <v>383</v>
      </c>
      <c r="D91" s="60">
        <v>0</v>
      </c>
      <c r="E91" s="47" t="s">
        <v>536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60">
        <f t="shared" si="2"/>
        <v>0</v>
      </c>
    </row>
    <row r="92" spans="2:16">
      <c r="B92" s="73" t="s">
        <v>394</v>
      </c>
      <c r="C92" s="29"/>
      <c r="D92" s="60">
        <v>0</v>
      </c>
      <c r="E92" s="47">
        <v>0</v>
      </c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60">
        <f t="shared" si="2"/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92"/>
  <sheetViews>
    <sheetView topLeftCell="A58" workbookViewId="0">
      <selection activeCell="P3" sqref="P3:P75"/>
    </sheetView>
  </sheetViews>
  <sheetFormatPr defaultRowHeight="13.5"/>
  <cols>
    <col min="6" max="15" width="0" hidden="1" customWidth="1"/>
  </cols>
  <sheetData>
    <row r="2" spans="2:16" ht="14.25">
      <c r="B2" s="57" t="s">
        <v>408</v>
      </c>
      <c r="C2" s="57" t="s">
        <v>390</v>
      </c>
      <c r="D2" s="30">
        <v>201501</v>
      </c>
      <c r="E2" s="30">
        <v>201502</v>
      </c>
      <c r="F2" s="30">
        <v>201503</v>
      </c>
      <c r="G2" s="30">
        <v>201504</v>
      </c>
      <c r="H2" s="30">
        <v>201505</v>
      </c>
      <c r="I2" s="30">
        <v>201506</v>
      </c>
      <c r="J2" s="30">
        <v>201507</v>
      </c>
      <c r="K2" s="30">
        <v>201508</v>
      </c>
      <c r="L2" s="30">
        <v>201509</v>
      </c>
      <c r="M2" s="30">
        <v>201510</v>
      </c>
      <c r="N2" s="30">
        <v>201511</v>
      </c>
      <c r="O2" s="30">
        <v>201512</v>
      </c>
      <c r="P2" s="30" t="s">
        <v>409</v>
      </c>
    </row>
    <row r="3" spans="2:16">
      <c r="B3" s="58" t="s">
        <v>346</v>
      </c>
      <c r="C3" s="59" t="s">
        <v>317</v>
      </c>
      <c r="D3" s="60" t="s">
        <v>536</v>
      </c>
      <c r="E3" s="30" t="s">
        <v>536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60" t="str">
        <f>IF(ISERR(AVERAGE(D3:O3)),"-",AVERAGE(D3:O3))</f>
        <v>-</v>
      </c>
    </row>
    <row r="4" spans="2:16">
      <c r="B4" s="61" t="s">
        <v>346</v>
      </c>
      <c r="C4" s="59" t="s">
        <v>311</v>
      </c>
      <c r="D4" s="60" t="s">
        <v>536</v>
      </c>
      <c r="E4" s="30" t="s">
        <v>536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60" t="str">
        <f t="shared" ref="P4:P67" si="0">IF(ISERR(AVERAGE(D4:O4)),"-",AVERAGE(D4:O4))</f>
        <v>-</v>
      </c>
    </row>
    <row r="5" spans="2:16">
      <c r="B5" s="61" t="s">
        <v>346</v>
      </c>
      <c r="C5" s="59" t="s">
        <v>318</v>
      </c>
      <c r="D5" s="60" t="s">
        <v>536</v>
      </c>
      <c r="E5" s="30" t="s">
        <v>536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60" t="str">
        <f t="shared" si="0"/>
        <v>-</v>
      </c>
    </row>
    <row r="6" spans="2:16">
      <c r="B6" s="61" t="s">
        <v>346</v>
      </c>
      <c r="C6" s="59" t="s">
        <v>343</v>
      </c>
      <c r="D6" s="60" t="s">
        <v>536</v>
      </c>
      <c r="E6" s="30" t="s">
        <v>536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60" t="str">
        <f t="shared" si="0"/>
        <v>-</v>
      </c>
    </row>
    <row r="7" spans="2:16">
      <c r="B7" s="61" t="s">
        <v>346</v>
      </c>
      <c r="C7" s="62" t="s">
        <v>347</v>
      </c>
      <c r="D7" s="60" t="s">
        <v>536</v>
      </c>
      <c r="E7" s="30" t="s">
        <v>536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60" t="str">
        <f t="shared" si="0"/>
        <v>-</v>
      </c>
    </row>
    <row r="8" spans="2:16">
      <c r="B8" s="61" t="s">
        <v>346</v>
      </c>
      <c r="C8" s="59" t="s">
        <v>348</v>
      </c>
      <c r="D8" s="60" t="s">
        <v>536</v>
      </c>
      <c r="E8" s="30" t="s">
        <v>536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60" t="str">
        <f t="shared" si="0"/>
        <v>-</v>
      </c>
    </row>
    <row r="9" spans="2:16">
      <c r="B9" s="61" t="s">
        <v>346</v>
      </c>
      <c r="C9" s="59" t="s">
        <v>335</v>
      </c>
      <c r="D9" s="60" t="s">
        <v>536</v>
      </c>
      <c r="E9" s="30" t="s">
        <v>536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60" t="str">
        <f t="shared" si="0"/>
        <v>-</v>
      </c>
    </row>
    <row r="10" spans="2:16">
      <c r="B10" s="61" t="s">
        <v>346</v>
      </c>
      <c r="C10" s="59" t="s">
        <v>349</v>
      </c>
      <c r="D10" s="60" t="s">
        <v>536</v>
      </c>
      <c r="E10" s="30" t="s">
        <v>536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60" t="str">
        <f t="shared" si="0"/>
        <v>-</v>
      </c>
    </row>
    <row r="11" spans="2:16">
      <c r="B11" s="61" t="s">
        <v>346</v>
      </c>
      <c r="C11" s="62" t="s">
        <v>350</v>
      </c>
      <c r="D11" s="60" t="s">
        <v>536</v>
      </c>
      <c r="E11" s="30" t="s">
        <v>536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60" t="str">
        <f t="shared" si="0"/>
        <v>-</v>
      </c>
    </row>
    <row r="12" spans="2:16">
      <c r="B12" s="61" t="s">
        <v>346</v>
      </c>
      <c r="C12" s="59" t="s">
        <v>129</v>
      </c>
      <c r="D12" s="60" t="s">
        <v>536</v>
      </c>
      <c r="E12" s="30" t="s">
        <v>536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60" t="str">
        <f t="shared" si="0"/>
        <v>-</v>
      </c>
    </row>
    <row r="13" spans="2:16">
      <c r="B13" s="61" t="s">
        <v>346</v>
      </c>
      <c r="C13" s="59" t="s">
        <v>341</v>
      </c>
      <c r="D13" s="60" t="s">
        <v>536</v>
      </c>
      <c r="E13" s="30" t="s">
        <v>536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60" t="str">
        <f t="shared" si="0"/>
        <v>-</v>
      </c>
    </row>
    <row r="14" spans="2:16">
      <c r="B14" s="61" t="s">
        <v>346</v>
      </c>
      <c r="C14" s="62" t="s">
        <v>351</v>
      </c>
      <c r="D14" s="60" t="s">
        <v>536</v>
      </c>
      <c r="E14" s="30" t="s">
        <v>536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0" t="str">
        <f t="shared" si="0"/>
        <v>-</v>
      </c>
    </row>
    <row r="15" spans="2:16">
      <c r="B15" s="61" t="s">
        <v>346</v>
      </c>
      <c r="C15" s="59" t="s">
        <v>322</v>
      </c>
      <c r="D15" s="60" t="s">
        <v>536</v>
      </c>
      <c r="E15" s="30" t="s">
        <v>536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60" t="str">
        <f t="shared" si="0"/>
        <v>-</v>
      </c>
    </row>
    <row r="16" spans="2:16">
      <c r="B16" s="61" t="s">
        <v>346</v>
      </c>
      <c r="C16" s="59" t="s">
        <v>340</v>
      </c>
      <c r="D16" s="60" t="s">
        <v>536</v>
      </c>
      <c r="E16" s="30" t="s">
        <v>536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60" t="str">
        <f t="shared" si="0"/>
        <v>-</v>
      </c>
    </row>
    <row r="17" spans="2:16">
      <c r="B17" s="61" t="s">
        <v>346</v>
      </c>
      <c r="C17" s="59" t="s">
        <v>336</v>
      </c>
      <c r="D17" s="60" t="s">
        <v>536</v>
      </c>
      <c r="E17" s="30" t="s">
        <v>536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60" t="str">
        <f t="shared" si="0"/>
        <v>-</v>
      </c>
    </row>
    <row r="18" spans="2:16">
      <c r="B18" s="61" t="s">
        <v>346</v>
      </c>
      <c r="C18" s="59" t="s">
        <v>352</v>
      </c>
      <c r="D18" s="60" t="s">
        <v>536</v>
      </c>
      <c r="E18" s="30" t="s">
        <v>536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60" t="str">
        <f t="shared" si="0"/>
        <v>-</v>
      </c>
    </row>
    <row r="19" spans="2:16">
      <c r="B19" s="61" t="s">
        <v>346</v>
      </c>
      <c r="C19" s="63" t="s">
        <v>313</v>
      </c>
      <c r="D19" s="60" t="s">
        <v>536</v>
      </c>
      <c r="E19" s="30" t="s">
        <v>536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60" t="str">
        <f t="shared" si="0"/>
        <v>-</v>
      </c>
    </row>
    <row r="20" spans="2:16">
      <c r="B20" s="61" t="s">
        <v>346</v>
      </c>
      <c r="C20" s="64" t="s">
        <v>353</v>
      </c>
      <c r="D20" s="60" t="s">
        <v>536</v>
      </c>
      <c r="E20" s="30" t="s">
        <v>536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60" t="str">
        <f t="shared" si="0"/>
        <v>-</v>
      </c>
    </row>
    <row r="21" spans="2:16">
      <c r="B21" s="61" t="s">
        <v>346</v>
      </c>
      <c r="C21" s="64" t="s">
        <v>354</v>
      </c>
      <c r="D21" s="60" t="s">
        <v>536</v>
      </c>
      <c r="E21" s="30" t="s">
        <v>536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60" t="str">
        <f t="shared" si="0"/>
        <v>-</v>
      </c>
    </row>
    <row r="22" spans="2:16">
      <c r="B22" s="61" t="s">
        <v>346</v>
      </c>
      <c r="C22" s="64" t="s">
        <v>355</v>
      </c>
      <c r="D22" s="60" t="s">
        <v>536</v>
      </c>
      <c r="E22" s="30" t="s">
        <v>536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60" t="str">
        <f t="shared" si="0"/>
        <v>-</v>
      </c>
    </row>
    <row r="23" spans="2:16">
      <c r="B23" s="61" t="s">
        <v>346</v>
      </c>
      <c r="C23" s="64" t="s">
        <v>327</v>
      </c>
      <c r="D23" s="60" t="s">
        <v>536</v>
      </c>
      <c r="E23" s="30" t="s">
        <v>536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60" t="str">
        <f t="shared" si="0"/>
        <v>-</v>
      </c>
    </row>
    <row r="24" spans="2:16">
      <c r="B24" s="61" t="s">
        <v>346</v>
      </c>
      <c r="C24" s="64" t="s">
        <v>145</v>
      </c>
      <c r="D24" s="60" t="s">
        <v>536</v>
      </c>
      <c r="E24" s="30" t="s">
        <v>536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60" t="str">
        <f t="shared" si="0"/>
        <v>-</v>
      </c>
    </row>
    <row r="25" spans="2:16">
      <c r="B25" s="61" t="s">
        <v>346</v>
      </c>
      <c r="C25" s="64" t="s">
        <v>314</v>
      </c>
      <c r="D25" s="60" t="s">
        <v>536</v>
      </c>
      <c r="E25" s="30" t="s">
        <v>536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60" t="str">
        <f t="shared" si="0"/>
        <v>-</v>
      </c>
    </row>
    <row r="26" spans="2:16">
      <c r="B26" s="61" t="s">
        <v>346</v>
      </c>
      <c r="C26" s="63" t="s">
        <v>356</v>
      </c>
      <c r="D26" s="60" t="s">
        <v>536</v>
      </c>
      <c r="E26" s="30" t="s">
        <v>536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60" t="str">
        <f t="shared" si="0"/>
        <v>-</v>
      </c>
    </row>
    <row r="27" spans="2:16">
      <c r="B27" s="61" t="s">
        <v>346</v>
      </c>
      <c r="C27" s="64" t="s">
        <v>328</v>
      </c>
      <c r="D27" s="60" t="s">
        <v>536</v>
      </c>
      <c r="E27" s="30" t="s">
        <v>536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60" t="str">
        <f t="shared" si="0"/>
        <v>-</v>
      </c>
    </row>
    <row r="28" spans="2:16">
      <c r="B28" s="61" t="s">
        <v>346</v>
      </c>
      <c r="C28" s="64" t="s">
        <v>338</v>
      </c>
      <c r="D28" s="60" t="s">
        <v>536</v>
      </c>
      <c r="E28" s="30" t="s">
        <v>536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60" t="str">
        <f t="shared" si="0"/>
        <v>-</v>
      </c>
    </row>
    <row r="29" spans="2:16">
      <c r="B29" s="61" t="s">
        <v>346</v>
      </c>
      <c r="C29" s="63" t="s">
        <v>315</v>
      </c>
      <c r="D29" s="60" t="s">
        <v>536</v>
      </c>
      <c r="E29" s="30" t="s">
        <v>536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60" t="str">
        <f t="shared" si="0"/>
        <v>-</v>
      </c>
    </row>
    <row r="30" spans="2:16">
      <c r="B30" s="61" t="s">
        <v>346</v>
      </c>
      <c r="C30" s="64" t="s">
        <v>344</v>
      </c>
      <c r="D30" s="60" t="s">
        <v>536</v>
      </c>
      <c r="E30" s="30" t="s">
        <v>536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0" t="str">
        <f t="shared" si="0"/>
        <v>-</v>
      </c>
    </row>
    <row r="31" spans="2:16">
      <c r="B31" s="65" t="s">
        <v>357</v>
      </c>
      <c r="C31" s="64" t="s">
        <v>316</v>
      </c>
      <c r="D31" s="60" t="s">
        <v>536</v>
      </c>
      <c r="E31" s="30" t="s">
        <v>536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60" t="str">
        <f t="shared" si="0"/>
        <v>-</v>
      </c>
    </row>
    <row r="32" spans="2:16">
      <c r="B32" s="65" t="s">
        <v>357</v>
      </c>
      <c r="C32" s="64" t="s">
        <v>319</v>
      </c>
      <c r="D32" s="60" t="s">
        <v>536</v>
      </c>
      <c r="E32" s="30" t="s">
        <v>536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60" t="str">
        <f t="shared" si="0"/>
        <v>-</v>
      </c>
    </row>
    <row r="33" spans="2:16">
      <c r="B33" s="65" t="s">
        <v>357</v>
      </c>
      <c r="C33" s="64" t="s">
        <v>320</v>
      </c>
      <c r="D33" s="60" t="s">
        <v>536</v>
      </c>
      <c r="E33" s="30" t="s">
        <v>536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60" t="str">
        <f t="shared" si="0"/>
        <v>-</v>
      </c>
    </row>
    <row r="34" spans="2:16">
      <c r="B34" s="65" t="s">
        <v>357</v>
      </c>
      <c r="C34" s="64" t="s">
        <v>358</v>
      </c>
      <c r="D34" s="60" t="s">
        <v>536</v>
      </c>
      <c r="E34" s="30" t="s">
        <v>536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60" t="str">
        <f t="shared" si="0"/>
        <v>-</v>
      </c>
    </row>
    <row r="35" spans="2:16">
      <c r="B35" s="66" t="s">
        <v>357</v>
      </c>
      <c r="C35" s="63" t="s">
        <v>321</v>
      </c>
      <c r="D35" s="60" t="s">
        <v>536</v>
      </c>
      <c r="E35" s="30" t="s">
        <v>536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60" t="str">
        <f t="shared" si="0"/>
        <v>-</v>
      </c>
    </row>
    <row r="36" spans="2:16">
      <c r="B36" s="66" t="s">
        <v>357</v>
      </c>
      <c r="C36" s="64" t="s">
        <v>359</v>
      </c>
      <c r="D36" s="60" t="s">
        <v>536</v>
      </c>
      <c r="E36" s="30" t="s">
        <v>536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60" t="str">
        <f t="shared" si="0"/>
        <v>-</v>
      </c>
    </row>
    <row r="37" spans="2:16">
      <c r="B37" s="66" t="s">
        <v>357</v>
      </c>
      <c r="C37" s="64" t="s">
        <v>360</v>
      </c>
      <c r="D37" s="60" t="s">
        <v>536</v>
      </c>
      <c r="E37" s="30" t="s">
        <v>536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60" t="str">
        <f t="shared" si="0"/>
        <v>-</v>
      </c>
    </row>
    <row r="38" spans="2:16">
      <c r="B38" s="66" t="s">
        <v>357</v>
      </c>
      <c r="C38" s="64" t="s">
        <v>361</v>
      </c>
      <c r="D38" s="60" t="s">
        <v>536</v>
      </c>
      <c r="E38" s="30" t="s">
        <v>536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60" t="str">
        <f t="shared" si="0"/>
        <v>-</v>
      </c>
    </row>
    <row r="39" spans="2:16">
      <c r="B39" s="65" t="s">
        <v>357</v>
      </c>
      <c r="C39" s="64" t="s">
        <v>362</v>
      </c>
      <c r="D39" s="60" t="s">
        <v>536</v>
      </c>
      <c r="E39" s="30" t="s">
        <v>536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60" t="str">
        <f t="shared" si="0"/>
        <v>-</v>
      </c>
    </row>
    <row r="40" spans="2:16">
      <c r="B40" s="65" t="s">
        <v>357</v>
      </c>
      <c r="C40" s="64" t="s">
        <v>363</v>
      </c>
      <c r="D40" s="60" t="s">
        <v>536</v>
      </c>
      <c r="E40" s="30" t="s">
        <v>536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60" t="str">
        <f t="shared" si="0"/>
        <v>-</v>
      </c>
    </row>
    <row r="41" spans="2:16">
      <c r="B41" s="65" t="s">
        <v>357</v>
      </c>
      <c r="C41" s="64" t="s">
        <v>325</v>
      </c>
      <c r="D41" s="60" t="s">
        <v>536</v>
      </c>
      <c r="E41" s="30" t="s">
        <v>536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60" t="str">
        <f t="shared" si="0"/>
        <v>-</v>
      </c>
    </row>
    <row r="42" spans="2:16">
      <c r="B42" s="65" t="s">
        <v>357</v>
      </c>
      <c r="C42" s="64" t="s">
        <v>326</v>
      </c>
      <c r="D42" s="60" t="s">
        <v>536</v>
      </c>
      <c r="E42" s="30" t="s">
        <v>536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60" t="str">
        <f t="shared" si="0"/>
        <v>-</v>
      </c>
    </row>
    <row r="43" spans="2:16">
      <c r="B43" s="65" t="s">
        <v>357</v>
      </c>
      <c r="C43" s="64" t="s">
        <v>364</v>
      </c>
      <c r="D43" s="60" t="s">
        <v>536</v>
      </c>
      <c r="E43" s="30" t="s">
        <v>536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60" t="str">
        <f t="shared" si="0"/>
        <v>-</v>
      </c>
    </row>
    <row r="44" spans="2:16">
      <c r="B44" s="65" t="s">
        <v>357</v>
      </c>
      <c r="C44" s="64" t="s">
        <v>312</v>
      </c>
      <c r="D44" s="60" t="s">
        <v>536</v>
      </c>
      <c r="E44" s="30" t="s">
        <v>536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60" t="str">
        <f t="shared" si="0"/>
        <v>-</v>
      </c>
    </row>
    <row r="45" spans="2:16">
      <c r="B45" s="65" t="s">
        <v>357</v>
      </c>
      <c r="C45" s="64" t="s">
        <v>365</v>
      </c>
      <c r="D45" s="60" t="s">
        <v>536</v>
      </c>
      <c r="E45" s="30" t="s">
        <v>536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60" t="str">
        <f t="shared" si="0"/>
        <v>-</v>
      </c>
    </row>
    <row r="46" spans="2:16">
      <c r="B46" s="66" t="s">
        <v>357</v>
      </c>
      <c r="C46" s="63" t="s">
        <v>339</v>
      </c>
      <c r="D46" s="60" t="s">
        <v>536</v>
      </c>
      <c r="E46" s="30" t="s">
        <v>536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60" t="str">
        <f t="shared" si="0"/>
        <v>-</v>
      </c>
    </row>
    <row r="47" spans="2:16">
      <c r="B47" s="66" t="s">
        <v>357</v>
      </c>
      <c r="C47" s="64" t="s">
        <v>366</v>
      </c>
      <c r="D47" s="60" t="s">
        <v>536</v>
      </c>
      <c r="E47" s="30" t="s">
        <v>536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60" t="str">
        <f t="shared" si="0"/>
        <v>-</v>
      </c>
    </row>
    <row r="48" spans="2:16">
      <c r="B48" s="65" t="s">
        <v>357</v>
      </c>
      <c r="C48" s="64" t="s">
        <v>111</v>
      </c>
      <c r="D48" s="60" t="s">
        <v>536</v>
      </c>
      <c r="E48" s="30" t="s">
        <v>536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60" t="str">
        <f t="shared" si="0"/>
        <v>-</v>
      </c>
    </row>
    <row r="49" spans="2:16">
      <c r="B49" s="66" t="s">
        <v>357</v>
      </c>
      <c r="C49" s="63" t="s">
        <v>329</v>
      </c>
      <c r="D49" s="60" t="s">
        <v>536</v>
      </c>
      <c r="E49" s="30" t="s">
        <v>536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60" t="str">
        <f t="shared" si="0"/>
        <v>-</v>
      </c>
    </row>
    <row r="50" spans="2:16">
      <c r="B50" s="66" t="s">
        <v>357</v>
      </c>
      <c r="C50" s="64" t="s">
        <v>136</v>
      </c>
      <c r="D50" s="60" t="s">
        <v>536</v>
      </c>
      <c r="E50" s="30" t="s">
        <v>536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60" t="str">
        <f t="shared" si="0"/>
        <v>-</v>
      </c>
    </row>
    <row r="51" spans="2:16" ht="14.25">
      <c r="B51" s="66" t="s">
        <v>357</v>
      </c>
      <c r="C51" s="67" t="s">
        <v>395</v>
      </c>
      <c r="D51" s="60" t="s">
        <v>536</v>
      </c>
      <c r="E51" s="30" t="s">
        <v>536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60" t="str">
        <f t="shared" si="0"/>
        <v>-</v>
      </c>
    </row>
    <row r="52" spans="2:16">
      <c r="B52" s="65" t="s">
        <v>357</v>
      </c>
      <c r="C52" s="64" t="s">
        <v>342</v>
      </c>
      <c r="D52" s="60" t="s">
        <v>536</v>
      </c>
      <c r="E52" s="30" t="s">
        <v>536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60" t="str">
        <f t="shared" si="0"/>
        <v>-</v>
      </c>
    </row>
    <row r="53" spans="2:16">
      <c r="B53" s="65" t="s">
        <v>357</v>
      </c>
      <c r="C53" s="64" t="s">
        <v>330</v>
      </c>
      <c r="D53" s="60" t="s">
        <v>536</v>
      </c>
      <c r="E53" s="30" t="s">
        <v>536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60" t="str">
        <f t="shared" si="0"/>
        <v>-</v>
      </c>
    </row>
    <row r="54" spans="2:16">
      <c r="B54" s="65" t="s">
        <v>357</v>
      </c>
      <c r="C54" s="64" t="s">
        <v>104</v>
      </c>
      <c r="D54" s="60" t="s">
        <v>536</v>
      </c>
      <c r="E54" s="30" t="s">
        <v>536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60" t="str">
        <f t="shared" si="0"/>
        <v>-</v>
      </c>
    </row>
    <row r="55" spans="2:16">
      <c r="B55" s="65" t="s">
        <v>357</v>
      </c>
      <c r="C55" s="64" t="s">
        <v>332</v>
      </c>
      <c r="D55" s="60" t="s">
        <v>536</v>
      </c>
      <c r="E55" s="30" t="s">
        <v>536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60" t="str">
        <f t="shared" si="0"/>
        <v>-</v>
      </c>
    </row>
    <row r="56" spans="2:16">
      <c r="B56" s="66" t="s">
        <v>357</v>
      </c>
      <c r="C56" s="64" t="s">
        <v>333</v>
      </c>
      <c r="D56" s="60" t="s">
        <v>536</v>
      </c>
      <c r="E56" s="30" t="s">
        <v>536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60" t="str">
        <f t="shared" si="0"/>
        <v>-</v>
      </c>
    </row>
    <row r="57" spans="2:16" ht="14.25">
      <c r="B57" s="66" t="s">
        <v>357</v>
      </c>
      <c r="C57" s="68" t="s">
        <v>398</v>
      </c>
      <c r="D57" s="60" t="s">
        <v>536</v>
      </c>
      <c r="E57" s="30" t="s">
        <v>536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60" t="str">
        <f t="shared" si="0"/>
        <v>-</v>
      </c>
    </row>
    <row r="58" spans="2:16" ht="14.25">
      <c r="B58" s="66" t="s">
        <v>357</v>
      </c>
      <c r="C58" s="68" t="s">
        <v>399</v>
      </c>
      <c r="D58" s="60" t="s">
        <v>536</v>
      </c>
      <c r="E58" s="30" t="s">
        <v>536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60" t="str">
        <f t="shared" si="0"/>
        <v>-</v>
      </c>
    </row>
    <row r="59" spans="2:16" ht="14.25">
      <c r="B59" s="66" t="s">
        <v>357</v>
      </c>
      <c r="C59" s="68" t="s">
        <v>400</v>
      </c>
      <c r="D59" s="60" t="s">
        <v>536</v>
      </c>
      <c r="E59" s="30" t="s">
        <v>536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60" t="str">
        <f t="shared" si="0"/>
        <v>-</v>
      </c>
    </row>
    <row r="60" spans="2:16">
      <c r="B60" s="69" t="s">
        <v>367</v>
      </c>
      <c r="C60" s="64" t="s">
        <v>368</v>
      </c>
      <c r="D60" s="60" t="s">
        <v>536</v>
      </c>
      <c r="E60" s="30" t="s">
        <v>536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60" t="str">
        <f t="shared" si="0"/>
        <v>-</v>
      </c>
    </row>
    <row r="61" spans="2:16">
      <c r="B61" s="69" t="s">
        <v>367</v>
      </c>
      <c r="C61" s="64" t="s">
        <v>369</v>
      </c>
      <c r="D61" s="60" t="s">
        <v>536</v>
      </c>
      <c r="E61" s="30" t="s">
        <v>536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60" t="str">
        <f t="shared" si="0"/>
        <v>-</v>
      </c>
    </row>
    <row r="62" spans="2:16">
      <c r="B62" s="69" t="s">
        <v>367</v>
      </c>
      <c r="C62" s="64" t="s">
        <v>370</v>
      </c>
      <c r="D62" s="60" t="s">
        <v>536</v>
      </c>
      <c r="E62" s="30" t="s">
        <v>536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60" t="str">
        <f t="shared" si="0"/>
        <v>-</v>
      </c>
    </row>
    <row r="63" spans="2:16">
      <c r="B63" s="69" t="s">
        <v>367</v>
      </c>
      <c r="C63" s="64" t="s">
        <v>371</v>
      </c>
      <c r="D63" s="60" t="s">
        <v>536</v>
      </c>
      <c r="E63" s="30" t="s">
        <v>536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60" t="str">
        <f t="shared" si="0"/>
        <v>-</v>
      </c>
    </row>
    <row r="64" spans="2:16">
      <c r="B64" s="69" t="s">
        <v>367</v>
      </c>
      <c r="C64" s="64" t="s">
        <v>324</v>
      </c>
      <c r="D64" s="60" t="s">
        <v>536</v>
      </c>
      <c r="E64" s="30" t="s">
        <v>536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60" t="str">
        <f t="shared" si="0"/>
        <v>-</v>
      </c>
    </row>
    <row r="65" spans="2:16">
      <c r="B65" s="69" t="s">
        <v>367</v>
      </c>
      <c r="C65" s="64" t="s">
        <v>372</v>
      </c>
      <c r="D65" s="60" t="s">
        <v>536</v>
      </c>
      <c r="E65" s="30" t="s">
        <v>536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60" t="str">
        <f t="shared" si="0"/>
        <v>-</v>
      </c>
    </row>
    <row r="66" spans="2:16">
      <c r="B66" s="69" t="s">
        <v>367</v>
      </c>
      <c r="C66" s="64" t="s">
        <v>373</v>
      </c>
      <c r="D66" s="60" t="s">
        <v>536</v>
      </c>
      <c r="E66" s="30" t="s">
        <v>536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60" t="str">
        <f t="shared" si="0"/>
        <v>-</v>
      </c>
    </row>
    <row r="67" spans="2:16">
      <c r="B67" s="69" t="s">
        <v>367</v>
      </c>
      <c r="C67" s="64" t="s">
        <v>374</v>
      </c>
      <c r="D67" s="60" t="s">
        <v>536</v>
      </c>
      <c r="E67" s="30" t="s">
        <v>536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60" t="str">
        <f t="shared" si="0"/>
        <v>-</v>
      </c>
    </row>
    <row r="68" spans="2:16">
      <c r="B68" s="69" t="s">
        <v>367</v>
      </c>
      <c r="C68" s="64" t="s">
        <v>375</v>
      </c>
      <c r="D68" s="60" t="s">
        <v>536</v>
      </c>
      <c r="E68" s="30" t="s">
        <v>536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60" t="str">
        <f t="shared" ref="P68:P75" si="1">IF(ISERR(AVERAGE(D68:O68)),"-",AVERAGE(D68:O68))</f>
        <v>-</v>
      </c>
    </row>
    <row r="69" spans="2:16">
      <c r="B69" s="69" t="s">
        <v>367</v>
      </c>
      <c r="C69" s="64" t="s">
        <v>331</v>
      </c>
      <c r="D69" s="60" t="s">
        <v>536</v>
      </c>
      <c r="E69" s="30" t="s">
        <v>536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60" t="str">
        <f t="shared" si="1"/>
        <v>-</v>
      </c>
    </row>
    <row r="70" spans="2:16">
      <c r="B70" s="70" t="s">
        <v>376</v>
      </c>
      <c r="C70" s="64" t="s">
        <v>323</v>
      </c>
      <c r="D70" s="60" t="s">
        <v>536</v>
      </c>
      <c r="E70" s="30" t="s">
        <v>536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60" t="str">
        <f t="shared" si="1"/>
        <v>-</v>
      </c>
    </row>
    <row r="71" spans="2:16">
      <c r="B71" s="70" t="s">
        <v>376</v>
      </c>
      <c r="C71" s="64" t="s">
        <v>377</v>
      </c>
      <c r="D71" s="60" t="s">
        <v>536</v>
      </c>
      <c r="E71" s="30" t="s">
        <v>536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60" t="str">
        <f t="shared" si="1"/>
        <v>-</v>
      </c>
    </row>
    <row r="72" spans="2:16">
      <c r="B72" s="70" t="s">
        <v>376</v>
      </c>
      <c r="C72" s="64" t="s">
        <v>378</v>
      </c>
      <c r="D72" s="60" t="s">
        <v>536</v>
      </c>
      <c r="E72" s="30" t="s">
        <v>536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60" t="str">
        <f t="shared" si="1"/>
        <v>-</v>
      </c>
    </row>
    <row r="73" spans="2:16">
      <c r="B73" s="70" t="s">
        <v>376</v>
      </c>
      <c r="C73" s="64" t="s">
        <v>337</v>
      </c>
      <c r="D73" s="60" t="s">
        <v>536</v>
      </c>
      <c r="E73" s="30" t="s">
        <v>536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60" t="str">
        <f t="shared" si="1"/>
        <v>-</v>
      </c>
    </row>
    <row r="74" spans="2:16" ht="14.25">
      <c r="B74" s="52"/>
      <c r="C74" s="67" t="s">
        <v>410</v>
      </c>
      <c r="D74" s="60" t="s">
        <v>536</v>
      </c>
      <c r="E74" s="30" t="s">
        <v>536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60" t="str">
        <f t="shared" si="1"/>
        <v>-</v>
      </c>
    </row>
    <row r="75" spans="2:16" ht="14.25">
      <c r="B75" s="52"/>
      <c r="C75" s="67" t="s">
        <v>397</v>
      </c>
      <c r="D75" s="60" t="s">
        <v>536</v>
      </c>
      <c r="E75" s="30" t="s">
        <v>536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60" t="str">
        <f t="shared" si="1"/>
        <v>-</v>
      </c>
    </row>
    <row r="76" spans="2:16">
      <c r="D76" s="5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2:16">
      <c r="D77" s="5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</row>
    <row r="78" spans="2:16" ht="14.25">
      <c r="B78" s="57" t="s">
        <v>379</v>
      </c>
      <c r="C78" s="57" t="s">
        <v>379</v>
      </c>
      <c r="D78" s="30">
        <v>201501</v>
      </c>
      <c r="E78" s="30">
        <v>201502</v>
      </c>
      <c r="F78" s="30">
        <v>201503</v>
      </c>
      <c r="G78" s="30">
        <v>201504</v>
      </c>
      <c r="H78" s="30">
        <v>201505</v>
      </c>
      <c r="I78" s="30">
        <v>201506</v>
      </c>
      <c r="J78" s="30">
        <v>201507</v>
      </c>
      <c r="K78" s="30">
        <v>201508</v>
      </c>
      <c r="L78" s="30">
        <v>201509</v>
      </c>
      <c r="M78" s="30">
        <v>201510</v>
      </c>
      <c r="N78" s="30">
        <v>201511</v>
      </c>
      <c r="O78" s="30">
        <v>201512</v>
      </c>
      <c r="P78" s="60" t="s">
        <v>409</v>
      </c>
    </row>
    <row r="79" spans="2:16">
      <c r="B79" s="71" t="s">
        <v>40</v>
      </c>
      <c r="C79" s="71" t="s">
        <v>385</v>
      </c>
      <c r="D79" s="60">
        <v>0</v>
      </c>
      <c r="E79" s="30" t="s">
        <v>536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60">
        <f>IF(ISERROR(AVERAGE(D79:O79)),"-",AVERAGE(D79:O79))</f>
        <v>0</v>
      </c>
    </row>
    <row r="80" spans="2:16">
      <c r="B80" s="71" t="s">
        <v>34</v>
      </c>
      <c r="C80" s="71" t="s">
        <v>34</v>
      </c>
      <c r="D80" s="60">
        <v>0</v>
      </c>
      <c r="E80" s="30" t="s">
        <v>536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60">
        <f t="shared" ref="P80:P92" si="2">IF(ISERROR(AVERAGE(D80:O80)),"-",AVERAGE(D80:O80))</f>
        <v>0</v>
      </c>
    </row>
    <row r="81" spans="2:16">
      <c r="B81" s="71" t="s">
        <v>380</v>
      </c>
      <c r="C81" s="71" t="s">
        <v>386</v>
      </c>
      <c r="D81" s="60">
        <v>0</v>
      </c>
      <c r="E81" s="30" t="s">
        <v>536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60">
        <f t="shared" si="2"/>
        <v>0</v>
      </c>
    </row>
    <row r="82" spans="2:16">
      <c r="B82" s="71" t="s">
        <v>334</v>
      </c>
      <c r="C82" s="71" t="s">
        <v>334</v>
      </c>
      <c r="D82" s="60" t="s">
        <v>536</v>
      </c>
      <c r="E82" s="30" t="s">
        <v>536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60" t="str">
        <f t="shared" si="2"/>
        <v>-</v>
      </c>
    </row>
    <row r="83" spans="2:16">
      <c r="B83" s="71" t="s">
        <v>411</v>
      </c>
      <c r="C83" s="71" t="s">
        <v>387</v>
      </c>
      <c r="D83" s="60" t="s">
        <v>536</v>
      </c>
      <c r="E83" s="30" t="s">
        <v>536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60" t="str">
        <f t="shared" si="2"/>
        <v>-</v>
      </c>
    </row>
    <row r="84" spans="2:16">
      <c r="B84" s="71" t="s">
        <v>381</v>
      </c>
      <c r="C84" s="71" t="s">
        <v>388</v>
      </c>
      <c r="D84" s="60">
        <v>0</v>
      </c>
      <c r="E84" s="30" t="s">
        <v>536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60">
        <f t="shared" si="2"/>
        <v>0</v>
      </c>
    </row>
    <row r="85" spans="2:16">
      <c r="B85" s="71" t="s">
        <v>35</v>
      </c>
      <c r="C85" s="71" t="s">
        <v>35</v>
      </c>
      <c r="D85" s="60">
        <v>0</v>
      </c>
      <c r="E85" s="30" t="s">
        <v>536</v>
      </c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60">
        <f t="shared" si="2"/>
        <v>0</v>
      </c>
    </row>
    <row r="86" spans="2:16">
      <c r="B86" s="71" t="s">
        <v>78</v>
      </c>
      <c r="C86" s="71" t="s">
        <v>78</v>
      </c>
      <c r="D86" s="60">
        <v>0</v>
      </c>
      <c r="E86" s="30" t="s">
        <v>536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60">
        <f t="shared" si="2"/>
        <v>0</v>
      </c>
    </row>
    <row r="87" spans="2:16">
      <c r="B87" s="71" t="s">
        <v>36</v>
      </c>
      <c r="C87" s="71" t="s">
        <v>36</v>
      </c>
      <c r="D87" s="60">
        <v>0</v>
      </c>
      <c r="E87" s="30" t="s">
        <v>536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60">
        <f t="shared" si="2"/>
        <v>0</v>
      </c>
    </row>
    <row r="88" spans="2:16">
      <c r="B88" s="71" t="s">
        <v>41</v>
      </c>
      <c r="C88" s="71" t="s">
        <v>41</v>
      </c>
      <c r="D88" s="60" t="s">
        <v>536</v>
      </c>
      <c r="E88" s="30">
        <v>0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60">
        <f t="shared" si="2"/>
        <v>0</v>
      </c>
    </row>
    <row r="89" spans="2:16">
      <c r="B89" s="71" t="s">
        <v>30</v>
      </c>
      <c r="C89" s="71" t="s">
        <v>30</v>
      </c>
      <c r="D89" s="60">
        <v>0</v>
      </c>
      <c r="E89" s="30" t="s">
        <v>536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60">
        <f t="shared" si="2"/>
        <v>0</v>
      </c>
    </row>
    <row r="90" spans="2:16">
      <c r="B90" s="72" t="s">
        <v>382</v>
      </c>
      <c r="C90" s="72" t="s">
        <v>382</v>
      </c>
      <c r="D90" s="60" t="s">
        <v>536</v>
      </c>
      <c r="E90" s="30" t="s">
        <v>536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60" t="str">
        <f>IF(ISERROR(AVERAGE(D90:O90)),"-",AVERAGE(D90:O90))</f>
        <v>-</v>
      </c>
    </row>
    <row r="91" spans="2:16">
      <c r="B91" s="72" t="s">
        <v>383</v>
      </c>
      <c r="C91" s="72" t="s">
        <v>383</v>
      </c>
      <c r="D91" s="60">
        <v>0</v>
      </c>
      <c r="E91" s="30" t="s">
        <v>536</v>
      </c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60">
        <f t="shared" si="2"/>
        <v>0</v>
      </c>
    </row>
    <row r="92" spans="2:16">
      <c r="B92" s="73" t="s">
        <v>394</v>
      </c>
      <c r="C92" s="29"/>
      <c r="D92" s="74">
        <v>0</v>
      </c>
      <c r="E92" s="75">
        <v>0</v>
      </c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60">
        <f t="shared" si="2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04"/>
  <sheetViews>
    <sheetView topLeftCell="K74" workbookViewId="0">
      <selection activeCell="N81" sqref="N81"/>
    </sheetView>
  </sheetViews>
  <sheetFormatPr defaultRowHeight="11.25"/>
  <cols>
    <col min="1" max="2" width="9.375" style="9" customWidth="1"/>
    <col min="3" max="3" width="27.5" style="10" customWidth="1"/>
    <col min="4" max="4" width="24.875" style="10" customWidth="1"/>
    <col min="5" max="5" width="26" style="11" customWidth="1"/>
    <col min="6" max="8" width="9.75" style="9" customWidth="1"/>
    <col min="9" max="9" width="9.75" style="11" customWidth="1"/>
    <col min="10" max="10" width="13.125" style="11" customWidth="1"/>
    <col min="11" max="11" width="7.375" style="9" customWidth="1"/>
    <col min="12" max="12" width="18" style="9" customWidth="1"/>
    <col min="13" max="13" width="49.25" style="13" customWidth="1"/>
    <col min="14" max="14" width="9.25" style="14" customWidth="1"/>
    <col min="15" max="15" width="13.25" style="9" customWidth="1"/>
    <col min="16" max="17" width="8.125" style="12" customWidth="1"/>
    <col min="18" max="20" width="12.875" style="9" customWidth="1"/>
    <col min="21" max="21" width="13.25" style="9" customWidth="1"/>
    <col min="22" max="16384" width="9" style="9"/>
  </cols>
  <sheetData>
    <row r="1" spans="1:33" ht="22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6" t="s">
        <v>12</v>
      </c>
      <c r="N1" s="8" t="s">
        <v>13</v>
      </c>
      <c r="O1" s="6" t="s">
        <v>288</v>
      </c>
      <c r="P1" s="6" t="s">
        <v>289</v>
      </c>
      <c r="Q1" s="7" t="s">
        <v>290</v>
      </c>
      <c r="R1" s="26" t="s">
        <v>412</v>
      </c>
      <c r="S1" s="26" t="s">
        <v>293</v>
      </c>
      <c r="T1" s="26" t="s">
        <v>294</v>
      </c>
      <c r="U1" s="5" t="s">
        <v>287</v>
      </c>
      <c r="W1" s="101" t="s">
        <v>401</v>
      </c>
      <c r="X1" s="101"/>
      <c r="Y1" s="101"/>
      <c r="Z1" s="101"/>
      <c r="AA1" s="101"/>
      <c r="AC1" s="101" t="s">
        <v>402</v>
      </c>
      <c r="AD1" s="101"/>
      <c r="AE1" s="101"/>
      <c r="AF1" s="101"/>
      <c r="AG1" s="101"/>
    </row>
    <row r="2" spans="1:33" s="24" customFormat="1" ht="20.100000000000001" customHeight="1">
      <c r="A2" s="15">
        <v>1</v>
      </c>
      <c r="B2" s="16" t="s">
        <v>14</v>
      </c>
      <c r="C2" s="17" t="s">
        <v>15</v>
      </c>
      <c r="D2" s="18"/>
      <c r="E2" s="19" t="s">
        <v>16</v>
      </c>
      <c r="F2" s="19" t="s">
        <v>17</v>
      </c>
      <c r="G2" s="19" t="s">
        <v>18</v>
      </c>
      <c r="H2" s="19" t="s">
        <v>19</v>
      </c>
      <c r="I2" s="19" t="s">
        <v>20</v>
      </c>
      <c r="J2" s="20" t="s">
        <v>21</v>
      </c>
      <c r="K2" s="19" t="s">
        <v>171</v>
      </c>
      <c r="L2" s="21" t="s">
        <v>172</v>
      </c>
      <c r="M2" s="22" t="s">
        <v>403</v>
      </c>
      <c r="N2" s="23"/>
      <c r="O2" s="15" t="s">
        <v>291</v>
      </c>
      <c r="P2" s="15" t="s">
        <v>291</v>
      </c>
      <c r="Q2" s="15" t="s">
        <v>291</v>
      </c>
      <c r="R2" s="21"/>
      <c r="S2" s="21"/>
      <c r="T2" s="21"/>
      <c r="U2" s="15" t="s">
        <v>291</v>
      </c>
    </row>
    <row r="3" spans="1:33" s="24" customFormat="1" ht="20.100000000000001" customHeight="1">
      <c r="A3" s="15">
        <f>IF(B2&lt;&gt;"",A2+1)</f>
        <v>2</v>
      </c>
      <c r="B3" s="16" t="s">
        <v>174</v>
      </c>
      <c r="C3" s="17" t="s">
        <v>175</v>
      </c>
      <c r="D3" s="18"/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20" t="s">
        <v>21</v>
      </c>
      <c r="K3" s="19" t="s">
        <v>176</v>
      </c>
      <c r="L3" s="25" t="s">
        <v>177</v>
      </c>
      <c r="M3" s="22" t="s">
        <v>404</v>
      </c>
      <c r="N3" s="23"/>
      <c r="O3" s="15" t="s">
        <v>291</v>
      </c>
      <c r="P3" s="15" t="s">
        <v>291</v>
      </c>
      <c r="Q3" s="15" t="s">
        <v>291</v>
      </c>
      <c r="R3" s="25"/>
      <c r="S3" s="25"/>
      <c r="T3" s="25"/>
      <c r="U3" s="15" t="s">
        <v>291</v>
      </c>
      <c r="W3" s="42" t="s">
        <v>389</v>
      </c>
      <c r="X3" s="42" t="s">
        <v>390</v>
      </c>
      <c r="Y3" s="45" t="s">
        <v>391</v>
      </c>
      <c r="Z3" s="45" t="s">
        <v>392</v>
      </c>
      <c r="AA3" s="45" t="s">
        <v>393</v>
      </c>
      <c r="AC3" s="42" t="s">
        <v>389</v>
      </c>
      <c r="AD3" s="42" t="s">
        <v>390</v>
      </c>
      <c r="AE3" s="53" t="s">
        <v>391</v>
      </c>
      <c r="AF3" s="53" t="s">
        <v>392</v>
      </c>
      <c r="AG3" s="53" t="s">
        <v>393</v>
      </c>
    </row>
    <row r="4" spans="1:33" s="24" customFormat="1" ht="20.100000000000001" customHeight="1">
      <c r="A4" s="15">
        <f t="shared" ref="A4:A67" si="0">IF(B3&lt;&gt;"",A3+1)</f>
        <v>3</v>
      </c>
      <c r="B4" s="16" t="s">
        <v>178</v>
      </c>
      <c r="C4" s="17" t="s">
        <v>179</v>
      </c>
      <c r="D4" s="18"/>
      <c r="E4" s="19" t="s">
        <v>23</v>
      </c>
      <c r="F4" s="19" t="s">
        <v>17</v>
      </c>
      <c r="G4" s="19" t="s">
        <v>18</v>
      </c>
      <c r="H4" s="19" t="s">
        <v>19</v>
      </c>
      <c r="I4" s="19" t="s">
        <v>24</v>
      </c>
      <c r="J4" s="20" t="s">
        <v>25</v>
      </c>
      <c r="K4" s="19" t="s">
        <v>176</v>
      </c>
      <c r="L4" s="25" t="s">
        <v>180</v>
      </c>
      <c r="M4" s="22" t="s">
        <v>292</v>
      </c>
      <c r="N4" s="23"/>
      <c r="O4" s="15" t="s">
        <v>291</v>
      </c>
      <c r="P4" s="15" t="s">
        <v>291</v>
      </c>
      <c r="Q4" s="15" t="s">
        <v>291</v>
      </c>
      <c r="R4" s="25"/>
      <c r="S4" s="25"/>
      <c r="T4" s="25"/>
      <c r="U4" s="15" t="s">
        <v>291</v>
      </c>
      <c r="W4" s="31" t="s">
        <v>346</v>
      </c>
      <c r="X4" s="32" t="s">
        <v>317</v>
      </c>
      <c r="Y4" s="47">
        <f t="shared" ref="Y4:Y35" si="1">SUMIFS(U:U,H:H,X4&amp;"*",B:B,"Y"&amp;"*")</f>
        <v>0</v>
      </c>
      <c r="Z4" s="45">
        <f t="shared" ref="Z4:Z35" si="2">COUNTIFS(H:H,X4&amp;"*",U:U,"&lt;&gt;-",B:B,"Y"&amp;"*")</f>
        <v>0</v>
      </c>
      <c r="AA4" s="47" t="str">
        <f>IF(Z4=0,"-",5*Y4/Z4)</f>
        <v>-</v>
      </c>
      <c r="AC4" s="31" t="s">
        <v>346</v>
      </c>
      <c r="AD4" s="32" t="s">
        <v>317</v>
      </c>
      <c r="AE4" s="54">
        <f t="shared" ref="AE4:AE35" si="3">SUMIFS(U:U,H:H,AD4&amp;"*")-SUMIFS(U:U,H:H,AD4&amp;"*",B:B,"Y"&amp;"*")</f>
        <v>0</v>
      </c>
      <c r="AF4" s="53">
        <f t="shared" ref="AF4:AF35" si="4">COUNTIFS(H:H,AD4&amp;"*",U:U,"&lt;&gt;-")-COUNTIFS(H:H,AD4&amp;"*",U:U,"&lt;&gt;-",B:B,"Y"&amp;"*")</f>
        <v>0</v>
      </c>
      <c r="AG4" s="47" t="str">
        <f>IF(AF4=0,"-",5*AE4/AF4)</f>
        <v>-</v>
      </c>
    </row>
    <row r="5" spans="1:33" s="24" customFormat="1" ht="20.100000000000001" customHeight="1">
      <c r="A5" s="15">
        <f t="shared" si="0"/>
        <v>4</v>
      </c>
      <c r="B5" s="16" t="s">
        <v>178</v>
      </c>
      <c r="C5" s="17" t="s">
        <v>26</v>
      </c>
      <c r="D5" s="18"/>
      <c r="E5" s="19" t="s">
        <v>23</v>
      </c>
      <c r="F5" s="19" t="s">
        <v>17</v>
      </c>
      <c r="G5" s="19" t="s">
        <v>18</v>
      </c>
      <c r="H5" s="19" t="s">
        <v>19</v>
      </c>
      <c r="I5" s="19" t="s">
        <v>24</v>
      </c>
      <c r="J5" s="20" t="s">
        <v>25</v>
      </c>
      <c r="K5" s="19" t="s">
        <v>171</v>
      </c>
      <c r="L5" s="21" t="s">
        <v>172</v>
      </c>
      <c r="M5" s="22" t="s">
        <v>173</v>
      </c>
      <c r="N5" s="23"/>
      <c r="O5" s="15" t="s">
        <v>291</v>
      </c>
      <c r="P5" s="15" t="s">
        <v>291</v>
      </c>
      <c r="Q5" s="15" t="s">
        <v>291</v>
      </c>
      <c r="R5" s="21"/>
      <c r="S5" s="21"/>
      <c r="T5" s="21"/>
      <c r="U5" s="15" t="s">
        <v>291</v>
      </c>
      <c r="W5" s="33" t="s">
        <v>346</v>
      </c>
      <c r="X5" s="32" t="s">
        <v>311</v>
      </c>
      <c r="Y5" s="47">
        <f t="shared" si="1"/>
        <v>0</v>
      </c>
      <c r="Z5" s="53">
        <f t="shared" si="2"/>
        <v>0</v>
      </c>
      <c r="AA5" s="47" t="str">
        <f t="shared" ref="AA5:AA68" si="5">IF(Z5=0,"-",5*Y5/Z5)</f>
        <v>-</v>
      </c>
      <c r="AC5" s="33" t="s">
        <v>346</v>
      </c>
      <c r="AD5" s="32" t="s">
        <v>311</v>
      </c>
      <c r="AE5" s="54">
        <f t="shared" si="3"/>
        <v>0</v>
      </c>
      <c r="AF5" s="53">
        <f t="shared" si="4"/>
        <v>0</v>
      </c>
      <c r="AG5" s="47" t="str">
        <f t="shared" ref="AG5:AG68" si="6">IF(AF5=0,"-",5*AE5/AF5)</f>
        <v>-</v>
      </c>
    </row>
    <row r="6" spans="1:33" s="24" customFormat="1" ht="20.100000000000001" customHeight="1">
      <c r="A6" s="15">
        <f t="shared" si="0"/>
        <v>5</v>
      </c>
      <c r="B6" s="16" t="s">
        <v>181</v>
      </c>
      <c r="C6" s="17" t="s">
        <v>182</v>
      </c>
      <c r="D6" s="18"/>
      <c r="E6" s="19" t="s">
        <v>27</v>
      </c>
      <c r="F6" s="19" t="s">
        <v>17</v>
      </c>
      <c r="G6" s="19" t="s">
        <v>18</v>
      </c>
      <c r="H6" s="19" t="s">
        <v>19</v>
      </c>
      <c r="I6" s="19" t="s">
        <v>28</v>
      </c>
      <c r="J6" s="20" t="s">
        <v>29</v>
      </c>
      <c r="K6" s="19" t="s">
        <v>183</v>
      </c>
      <c r="L6" s="25" t="s">
        <v>30</v>
      </c>
      <c r="M6" s="22" t="s">
        <v>31</v>
      </c>
      <c r="N6" s="23"/>
      <c r="O6" s="15" t="s">
        <v>291</v>
      </c>
      <c r="P6" s="15" t="s">
        <v>291</v>
      </c>
      <c r="Q6" s="15" t="s">
        <v>291</v>
      </c>
      <c r="R6" s="25"/>
      <c r="S6" s="25"/>
      <c r="T6" s="25"/>
      <c r="U6" s="15" t="s">
        <v>291</v>
      </c>
      <c r="W6" s="33" t="s">
        <v>346</v>
      </c>
      <c r="X6" s="32" t="s">
        <v>318</v>
      </c>
      <c r="Y6" s="47">
        <f t="shared" si="1"/>
        <v>0</v>
      </c>
      <c r="Z6" s="53">
        <f t="shared" si="2"/>
        <v>0</v>
      </c>
      <c r="AA6" s="47" t="str">
        <f t="shared" si="5"/>
        <v>-</v>
      </c>
      <c r="AC6" s="33" t="s">
        <v>346</v>
      </c>
      <c r="AD6" s="32" t="s">
        <v>318</v>
      </c>
      <c r="AE6" s="54">
        <f t="shared" si="3"/>
        <v>0</v>
      </c>
      <c r="AF6" s="53">
        <f t="shared" si="4"/>
        <v>0</v>
      </c>
      <c r="AG6" s="47" t="str">
        <f t="shared" si="6"/>
        <v>-</v>
      </c>
    </row>
    <row r="7" spans="1:33" s="24" customFormat="1" ht="20.100000000000001" customHeight="1">
      <c r="A7" s="15">
        <f t="shared" si="0"/>
        <v>6</v>
      </c>
      <c r="B7" s="16" t="s">
        <v>32</v>
      </c>
      <c r="C7" s="17" t="s">
        <v>33</v>
      </c>
      <c r="D7" s="18"/>
      <c r="E7" s="19" t="s">
        <v>27</v>
      </c>
      <c r="F7" s="19" t="s">
        <v>17</v>
      </c>
      <c r="G7" s="19" t="s">
        <v>18</v>
      </c>
      <c r="H7" s="19" t="s">
        <v>19</v>
      </c>
      <c r="I7" s="19" t="s">
        <v>28</v>
      </c>
      <c r="J7" s="20" t="s">
        <v>29</v>
      </c>
      <c r="K7" s="19" t="s">
        <v>185</v>
      </c>
      <c r="L7" s="21" t="s">
        <v>34</v>
      </c>
      <c r="M7" s="22" t="s">
        <v>186</v>
      </c>
      <c r="N7" s="23"/>
      <c r="O7" s="15" t="s">
        <v>291</v>
      </c>
      <c r="P7" s="15" t="s">
        <v>291</v>
      </c>
      <c r="Q7" s="15" t="s">
        <v>291</v>
      </c>
      <c r="R7" s="21"/>
      <c r="S7" s="21"/>
      <c r="T7" s="21"/>
      <c r="U7" s="15" t="s">
        <v>291</v>
      </c>
      <c r="W7" s="33" t="s">
        <v>346</v>
      </c>
      <c r="X7" s="32" t="s">
        <v>343</v>
      </c>
      <c r="Y7" s="47">
        <f t="shared" si="1"/>
        <v>0</v>
      </c>
      <c r="Z7" s="53">
        <f t="shared" si="2"/>
        <v>0</v>
      </c>
      <c r="AA7" s="47" t="str">
        <f t="shared" si="5"/>
        <v>-</v>
      </c>
      <c r="AC7" s="33" t="s">
        <v>346</v>
      </c>
      <c r="AD7" s="32" t="s">
        <v>343</v>
      </c>
      <c r="AE7" s="54">
        <f t="shared" si="3"/>
        <v>0</v>
      </c>
      <c r="AF7" s="53">
        <f t="shared" si="4"/>
        <v>0</v>
      </c>
      <c r="AG7" s="47" t="str">
        <f t="shared" si="6"/>
        <v>-</v>
      </c>
    </row>
    <row r="8" spans="1:33" s="24" customFormat="1" ht="20.100000000000001" customHeight="1">
      <c r="A8" s="15">
        <f t="shared" si="0"/>
        <v>7</v>
      </c>
      <c r="B8" s="16" t="s">
        <v>32</v>
      </c>
      <c r="C8" s="17" t="s">
        <v>33</v>
      </c>
      <c r="D8" s="18"/>
      <c r="E8" s="19" t="s">
        <v>27</v>
      </c>
      <c r="F8" s="19" t="s">
        <v>17</v>
      </c>
      <c r="G8" s="19" t="s">
        <v>18</v>
      </c>
      <c r="H8" s="19" t="s">
        <v>19</v>
      </c>
      <c r="I8" s="19" t="s">
        <v>28</v>
      </c>
      <c r="J8" s="20" t="s">
        <v>29</v>
      </c>
      <c r="K8" s="19" t="s">
        <v>187</v>
      </c>
      <c r="L8" s="21" t="s">
        <v>35</v>
      </c>
      <c r="M8" s="22" t="s">
        <v>188</v>
      </c>
      <c r="N8" s="23"/>
      <c r="O8" s="15">
        <v>0</v>
      </c>
      <c r="P8" s="15">
        <v>0</v>
      </c>
      <c r="Q8" s="15">
        <v>0</v>
      </c>
      <c r="R8" s="21"/>
      <c r="S8" s="21"/>
      <c r="T8" s="21"/>
      <c r="U8" s="15">
        <v>0</v>
      </c>
      <c r="W8" s="33" t="s">
        <v>346</v>
      </c>
      <c r="X8" s="34" t="s">
        <v>347</v>
      </c>
      <c r="Y8" s="47">
        <f t="shared" si="1"/>
        <v>0</v>
      </c>
      <c r="Z8" s="53">
        <f t="shared" si="2"/>
        <v>0</v>
      </c>
      <c r="AA8" s="47" t="str">
        <f t="shared" si="5"/>
        <v>-</v>
      </c>
      <c r="AC8" s="33" t="s">
        <v>346</v>
      </c>
      <c r="AD8" s="34" t="s">
        <v>347</v>
      </c>
      <c r="AE8" s="54">
        <f t="shared" si="3"/>
        <v>0</v>
      </c>
      <c r="AF8" s="53">
        <f t="shared" si="4"/>
        <v>0</v>
      </c>
      <c r="AG8" s="47" t="str">
        <f t="shared" si="6"/>
        <v>-</v>
      </c>
    </row>
    <row r="9" spans="1:33" s="24" customFormat="1" ht="20.100000000000001" customHeight="1">
      <c r="A9" s="15">
        <f t="shared" si="0"/>
        <v>8</v>
      </c>
      <c r="B9" s="16" t="s">
        <v>32</v>
      </c>
      <c r="C9" s="17" t="s">
        <v>33</v>
      </c>
      <c r="D9" s="18"/>
      <c r="E9" s="19" t="s">
        <v>27</v>
      </c>
      <c r="F9" s="19" t="s">
        <v>17</v>
      </c>
      <c r="G9" s="19" t="s">
        <v>18</v>
      </c>
      <c r="H9" s="19" t="s">
        <v>19</v>
      </c>
      <c r="I9" s="19" t="s">
        <v>28</v>
      </c>
      <c r="J9" s="20" t="s">
        <v>29</v>
      </c>
      <c r="K9" s="19" t="s">
        <v>189</v>
      </c>
      <c r="L9" s="21" t="s">
        <v>36</v>
      </c>
      <c r="M9" s="22" t="s">
        <v>37</v>
      </c>
      <c r="N9" s="23"/>
      <c r="O9" s="15">
        <v>0</v>
      </c>
      <c r="P9" s="15">
        <v>0</v>
      </c>
      <c r="Q9" s="15">
        <v>0</v>
      </c>
      <c r="R9" s="21"/>
      <c r="S9" s="21"/>
      <c r="T9" s="21"/>
      <c r="U9" s="15">
        <v>0</v>
      </c>
      <c r="W9" s="33" t="s">
        <v>346</v>
      </c>
      <c r="X9" s="32" t="s">
        <v>348</v>
      </c>
      <c r="Y9" s="47">
        <f t="shared" si="1"/>
        <v>0</v>
      </c>
      <c r="Z9" s="53">
        <f t="shared" si="2"/>
        <v>0</v>
      </c>
      <c r="AA9" s="47" t="str">
        <f t="shared" si="5"/>
        <v>-</v>
      </c>
      <c r="AC9" s="33" t="s">
        <v>346</v>
      </c>
      <c r="AD9" s="32" t="s">
        <v>348</v>
      </c>
      <c r="AE9" s="54">
        <f t="shared" si="3"/>
        <v>0</v>
      </c>
      <c r="AF9" s="53">
        <f t="shared" si="4"/>
        <v>0</v>
      </c>
      <c r="AG9" s="47" t="str">
        <f t="shared" si="6"/>
        <v>-</v>
      </c>
    </row>
    <row r="10" spans="1:33" s="24" customFormat="1" ht="20.100000000000001" customHeight="1">
      <c r="A10" s="15">
        <f t="shared" si="0"/>
        <v>9</v>
      </c>
      <c r="B10" s="16" t="s">
        <v>32</v>
      </c>
      <c r="C10" s="17" t="s">
        <v>33</v>
      </c>
      <c r="D10" s="18"/>
      <c r="E10" s="19" t="s">
        <v>27</v>
      </c>
      <c r="F10" s="19" t="s">
        <v>17</v>
      </c>
      <c r="G10" s="19" t="s">
        <v>18</v>
      </c>
      <c r="H10" s="19" t="s">
        <v>19</v>
      </c>
      <c r="I10" s="19" t="s">
        <v>28</v>
      </c>
      <c r="J10" s="20" t="s">
        <v>29</v>
      </c>
      <c r="K10" s="19" t="s">
        <v>190</v>
      </c>
      <c r="L10" s="21" t="s">
        <v>38</v>
      </c>
      <c r="M10" s="22" t="s">
        <v>191</v>
      </c>
      <c r="N10" s="23"/>
      <c r="O10" s="15">
        <v>0</v>
      </c>
      <c r="P10" s="15">
        <v>0</v>
      </c>
      <c r="Q10" s="15">
        <v>0</v>
      </c>
      <c r="R10" s="21"/>
      <c r="S10" s="21"/>
      <c r="T10" s="21"/>
      <c r="U10" s="15">
        <v>0</v>
      </c>
      <c r="W10" s="33" t="s">
        <v>346</v>
      </c>
      <c r="X10" s="32" t="s">
        <v>335</v>
      </c>
      <c r="Y10" s="47">
        <f t="shared" si="1"/>
        <v>0</v>
      </c>
      <c r="Z10" s="53">
        <f t="shared" si="2"/>
        <v>0</v>
      </c>
      <c r="AA10" s="47" t="str">
        <f t="shared" si="5"/>
        <v>-</v>
      </c>
      <c r="AC10" s="33" t="s">
        <v>346</v>
      </c>
      <c r="AD10" s="32" t="s">
        <v>335</v>
      </c>
      <c r="AE10" s="54">
        <f t="shared" si="3"/>
        <v>0</v>
      </c>
      <c r="AF10" s="53">
        <f t="shared" si="4"/>
        <v>0</v>
      </c>
      <c r="AG10" s="47" t="str">
        <f t="shared" si="6"/>
        <v>-</v>
      </c>
    </row>
    <row r="11" spans="1:33" s="24" customFormat="1" ht="20.100000000000001" customHeight="1">
      <c r="A11" s="15">
        <f t="shared" si="0"/>
        <v>10</v>
      </c>
      <c r="B11" s="16" t="s">
        <v>32</v>
      </c>
      <c r="C11" s="17" t="s">
        <v>33</v>
      </c>
      <c r="D11" s="18"/>
      <c r="E11" s="19" t="s">
        <v>27</v>
      </c>
      <c r="F11" s="19" t="s">
        <v>17</v>
      </c>
      <c r="G11" s="19" t="s">
        <v>18</v>
      </c>
      <c r="H11" s="19" t="s">
        <v>19</v>
      </c>
      <c r="I11" s="19" t="s">
        <v>28</v>
      </c>
      <c r="J11" s="20" t="s">
        <v>29</v>
      </c>
      <c r="K11" s="19" t="s">
        <v>192</v>
      </c>
      <c r="L11" s="21" t="s">
        <v>39</v>
      </c>
      <c r="M11" s="22" t="s">
        <v>191</v>
      </c>
      <c r="N11" s="23"/>
      <c r="O11" s="15">
        <v>0</v>
      </c>
      <c r="P11" s="15">
        <v>0</v>
      </c>
      <c r="Q11" s="15">
        <v>0</v>
      </c>
      <c r="R11" s="21"/>
      <c r="S11" s="21"/>
      <c r="T11" s="21"/>
      <c r="U11" s="15">
        <v>0</v>
      </c>
      <c r="W11" s="33" t="s">
        <v>346</v>
      </c>
      <c r="X11" s="32" t="s">
        <v>349</v>
      </c>
      <c r="Y11" s="47">
        <f t="shared" si="1"/>
        <v>0</v>
      </c>
      <c r="Z11" s="53">
        <f t="shared" si="2"/>
        <v>0</v>
      </c>
      <c r="AA11" s="47" t="str">
        <f t="shared" si="5"/>
        <v>-</v>
      </c>
      <c r="AC11" s="33" t="s">
        <v>346</v>
      </c>
      <c r="AD11" s="32" t="s">
        <v>349</v>
      </c>
      <c r="AE11" s="54">
        <f t="shared" si="3"/>
        <v>0</v>
      </c>
      <c r="AF11" s="53">
        <f t="shared" si="4"/>
        <v>0</v>
      </c>
      <c r="AG11" s="47" t="str">
        <f t="shared" si="6"/>
        <v>-</v>
      </c>
    </row>
    <row r="12" spans="1:33" s="24" customFormat="1" ht="20.100000000000001" customHeight="1">
      <c r="A12" s="15">
        <f t="shared" si="0"/>
        <v>11</v>
      </c>
      <c r="B12" s="16" t="s">
        <v>32</v>
      </c>
      <c r="C12" s="17" t="s">
        <v>33</v>
      </c>
      <c r="D12" s="18"/>
      <c r="E12" s="19" t="s">
        <v>27</v>
      </c>
      <c r="F12" s="19" t="s">
        <v>17</v>
      </c>
      <c r="G12" s="19" t="s">
        <v>18</v>
      </c>
      <c r="H12" s="19" t="s">
        <v>19</v>
      </c>
      <c r="I12" s="19" t="s">
        <v>28</v>
      </c>
      <c r="J12" s="20" t="s">
        <v>29</v>
      </c>
      <c r="K12" s="19" t="s">
        <v>193</v>
      </c>
      <c r="L12" s="21" t="s">
        <v>40</v>
      </c>
      <c r="M12" s="22" t="s">
        <v>191</v>
      </c>
      <c r="N12" s="23"/>
      <c r="O12" s="15">
        <v>0</v>
      </c>
      <c r="P12" s="15">
        <v>0</v>
      </c>
      <c r="Q12" s="15">
        <v>0</v>
      </c>
      <c r="R12" s="21"/>
      <c r="S12" s="21"/>
      <c r="T12" s="21"/>
      <c r="U12" s="15">
        <v>0</v>
      </c>
      <c r="W12" s="33" t="s">
        <v>346</v>
      </c>
      <c r="X12" s="34" t="s">
        <v>350</v>
      </c>
      <c r="Y12" s="47">
        <f t="shared" si="1"/>
        <v>0</v>
      </c>
      <c r="Z12" s="53">
        <f t="shared" si="2"/>
        <v>0</v>
      </c>
      <c r="AA12" s="47" t="str">
        <f t="shared" si="5"/>
        <v>-</v>
      </c>
      <c r="AC12" s="33" t="s">
        <v>346</v>
      </c>
      <c r="AD12" s="34" t="s">
        <v>350</v>
      </c>
      <c r="AE12" s="54">
        <f t="shared" si="3"/>
        <v>0</v>
      </c>
      <c r="AF12" s="53">
        <f t="shared" si="4"/>
        <v>1</v>
      </c>
      <c r="AG12" s="47">
        <f t="shared" si="6"/>
        <v>0</v>
      </c>
    </row>
    <row r="13" spans="1:33" s="24" customFormat="1" ht="20.100000000000001" customHeight="1">
      <c r="A13" s="15">
        <f t="shared" si="0"/>
        <v>12</v>
      </c>
      <c r="B13" s="16" t="s">
        <v>32</v>
      </c>
      <c r="C13" s="17" t="s">
        <v>33</v>
      </c>
      <c r="D13" s="18"/>
      <c r="E13" s="19" t="s">
        <v>27</v>
      </c>
      <c r="F13" s="19" t="s">
        <v>17</v>
      </c>
      <c r="G13" s="19" t="s">
        <v>18</v>
      </c>
      <c r="H13" s="19" t="s">
        <v>19</v>
      </c>
      <c r="I13" s="19" t="s">
        <v>28</v>
      </c>
      <c r="J13" s="20" t="s">
        <v>29</v>
      </c>
      <c r="K13" s="19" t="s">
        <v>176</v>
      </c>
      <c r="L13" s="21" t="s">
        <v>41</v>
      </c>
      <c r="M13" s="22" t="s">
        <v>186</v>
      </c>
      <c r="N13" s="23"/>
      <c r="O13" s="15" t="s">
        <v>291</v>
      </c>
      <c r="P13" s="15" t="s">
        <v>291</v>
      </c>
      <c r="Q13" s="15" t="s">
        <v>291</v>
      </c>
      <c r="R13" s="21"/>
      <c r="S13" s="21"/>
      <c r="T13" s="21"/>
      <c r="U13" s="15" t="s">
        <v>291</v>
      </c>
      <c r="W13" s="33" t="s">
        <v>346</v>
      </c>
      <c r="X13" s="32" t="s">
        <v>129</v>
      </c>
      <c r="Y13" s="47">
        <f t="shared" si="1"/>
        <v>0</v>
      </c>
      <c r="Z13" s="53">
        <f t="shared" si="2"/>
        <v>0</v>
      </c>
      <c r="AA13" s="47" t="str">
        <f t="shared" si="5"/>
        <v>-</v>
      </c>
      <c r="AC13" s="33" t="s">
        <v>346</v>
      </c>
      <c r="AD13" s="32" t="s">
        <v>129</v>
      </c>
      <c r="AE13" s="54">
        <f t="shared" si="3"/>
        <v>0</v>
      </c>
      <c r="AF13" s="53">
        <f t="shared" si="4"/>
        <v>1</v>
      </c>
      <c r="AG13" s="47">
        <f t="shared" si="6"/>
        <v>0</v>
      </c>
    </row>
    <row r="14" spans="1:33" s="24" customFormat="1" ht="20.100000000000001" customHeight="1">
      <c r="A14" s="15">
        <f t="shared" si="0"/>
        <v>13</v>
      </c>
      <c r="B14" s="16" t="s">
        <v>194</v>
      </c>
      <c r="C14" s="17" t="s">
        <v>195</v>
      </c>
      <c r="D14" s="18"/>
      <c r="E14" s="19" t="s">
        <v>42</v>
      </c>
      <c r="F14" s="19" t="s">
        <v>17</v>
      </c>
      <c r="G14" s="19" t="s">
        <v>43</v>
      </c>
      <c r="H14" s="19" t="s">
        <v>19</v>
      </c>
      <c r="I14" s="19" t="s">
        <v>28</v>
      </c>
      <c r="J14" s="20" t="s">
        <v>21</v>
      </c>
      <c r="K14" s="19" t="s">
        <v>187</v>
      </c>
      <c r="L14" s="25" t="s">
        <v>187</v>
      </c>
      <c r="M14" s="22" t="s">
        <v>196</v>
      </c>
      <c r="N14" s="23"/>
      <c r="O14" s="15" t="s">
        <v>291</v>
      </c>
      <c r="P14" s="15" t="s">
        <v>291</v>
      </c>
      <c r="Q14" s="15" t="s">
        <v>291</v>
      </c>
      <c r="R14" s="25"/>
      <c r="S14" s="25"/>
      <c r="T14" s="25"/>
      <c r="U14" s="15" t="s">
        <v>291</v>
      </c>
      <c r="W14" s="33" t="s">
        <v>346</v>
      </c>
      <c r="X14" s="32" t="s">
        <v>341</v>
      </c>
      <c r="Y14" s="47">
        <f t="shared" si="1"/>
        <v>0</v>
      </c>
      <c r="Z14" s="53">
        <f t="shared" si="2"/>
        <v>0</v>
      </c>
      <c r="AA14" s="47" t="str">
        <f t="shared" si="5"/>
        <v>-</v>
      </c>
      <c r="AC14" s="33" t="s">
        <v>346</v>
      </c>
      <c r="AD14" s="32" t="s">
        <v>341</v>
      </c>
      <c r="AE14" s="54">
        <f t="shared" si="3"/>
        <v>0</v>
      </c>
      <c r="AF14" s="53">
        <f t="shared" si="4"/>
        <v>0</v>
      </c>
      <c r="AG14" s="47" t="str">
        <f t="shared" si="6"/>
        <v>-</v>
      </c>
    </row>
    <row r="15" spans="1:33" s="24" customFormat="1" ht="20.100000000000001" customHeight="1">
      <c r="A15" s="15">
        <f t="shared" si="0"/>
        <v>14</v>
      </c>
      <c r="B15" s="16" t="s">
        <v>194</v>
      </c>
      <c r="C15" s="17" t="s">
        <v>44</v>
      </c>
      <c r="D15" s="18"/>
      <c r="E15" s="19" t="s">
        <v>42</v>
      </c>
      <c r="F15" s="19" t="s">
        <v>17</v>
      </c>
      <c r="G15" s="19" t="s">
        <v>43</v>
      </c>
      <c r="H15" s="19" t="s">
        <v>19</v>
      </c>
      <c r="I15" s="19" t="s">
        <v>28</v>
      </c>
      <c r="J15" s="20" t="s">
        <v>21</v>
      </c>
      <c r="K15" s="19" t="s">
        <v>171</v>
      </c>
      <c r="L15" s="21" t="s">
        <v>172</v>
      </c>
      <c r="M15" s="22" t="s">
        <v>173</v>
      </c>
      <c r="N15" s="23"/>
      <c r="O15" s="15" t="s">
        <v>291</v>
      </c>
      <c r="P15" s="15" t="s">
        <v>291</v>
      </c>
      <c r="Q15" s="15" t="s">
        <v>291</v>
      </c>
      <c r="R15" s="21"/>
      <c r="S15" s="21"/>
      <c r="T15" s="21"/>
      <c r="U15" s="15" t="s">
        <v>291</v>
      </c>
      <c r="W15" s="33" t="s">
        <v>346</v>
      </c>
      <c r="X15" s="34" t="s">
        <v>351</v>
      </c>
      <c r="Y15" s="47">
        <f t="shared" si="1"/>
        <v>0</v>
      </c>
      <c r="Z15" s="53">
        <f t="shared" si="2"/>
        <v>0</v>
      </c>
      <c r="AA15" s="47" t="str">
        <f t="shared" si="5"/>
        <v>-</v>
      </c>
      <c r="AC15" s="33" t="s">
        <v>346</v>
      </c>
      <c r="AD15" s="34" t="s">
        <v>351</v>
      </c>
      <c r="AE15" s="54">
        <f t="shared" si="3"/>
        <v>0</v>
      </c>
      <c r="AF15" s="53">
        <f t="shared" si="4"/>
        <v>0</v>
      </c>
      <c r="AG15" s="47" t="str">
        <f t="shared" si="6"/>
        <v>-</v>
      </c>
    </row>
    <row r="16" spans="1:33" s="24" customFormat="1" ht="20.100000000000001" customHeight="1">
      <c r="A16" s="15">
        <f t="shared" si="0"/>
        <v>15</v>
      </c>
      <c r="B16" s="16" t="s">
        <v>197</v>
      </c>
      <c r="C16" s="17" t="s">
        <v>45</v>
      </c>
      <c r="D16" s="18"/>
      <c r="E16" s="19" t="s">
        <v>46</v>
      </c>
      <c r="F16" s="19" t="s">
        <v>17</v>
      </c>
      <c r="G16" s="19" t="s">
        <v>18</v>
      </c>
      <c r="H16" s="19" t="s">
        <v>47</v>
      </c>
      <c r="I16" s="19" t="s">
        <v>48</v>
      </c>
      <c r="J16" s="20" t="s">
        <v>49</v>
      </c>
      <c r="K16" s="19" t="s">
        <v>198</v>
      </c>
      <c r="L16" s="21" t="s">
        <v>198</v>
      </c>
      <c r="M16" s="22" t="s">
        <v>199</v>
      </c>
      <c r="N16" s="23"/>
      <c r="O16" s="15" t="s">
        <v>291</v>
      </c>
      <c r="P16" s="15" t="s">
        <v>291</v>
      </c>
      <c r="Q16" s="15" t="s">
        <v>291</v>
      </c>
      <c r="R16" s="21"/>
      <c r="S16" s="21"/>
      <c r="T16" s="21"/>
      <c r="U16" s="15" t="s">
        <v>291</v>
      </c>
      <c r="W16" s="33" t="s">
        <v>346</v>
      </c>
      <c r="X16" s="32" t="s">
        <v>322</v>
      </c>
      <c r="Y16" s="47">
        <f t="shared" si="1"/>
        <v>0</v>
      </c>
      <c r="Z16" s="53">
        <f t="shared" si="2"/>
        <v>0</v>
      </c>
      <c r="AA16" s="47" t="str">
        <f t="shared" si="5"/>
        <v>-</v>
      </c>
      <c r="AC16" s="33" t="s">
        <v>346</v>
      </c>
      <c r="AD16" s="32" t="s">
        <v>322</v>
      </c>
      <c r="AE16" s="54">
        <f t="shared" si="3"/>
        <v>0</v>
      </c>
      <c r="AF16" s="53">
        <f t="shared" si="4"/>
        <v>0</v>
      </c>
      <c r="AG16" s="47" t="str">
        <f t="shared" si="6"/>
        <v>-</v>
      </c>
    </row>
    <row r="17" spans="1:33" s="24" customFormat="1" ht="20.100000000000001" customHeight="1">
      <c r="A17" s="15">
        <f t="shared" si="0"/>
        <v>16</v>
      </c>
      <c r="B17" s="16" t="s">
        <v>200</v>
      </c>
      <c r="C17" s="17" t="s">
        <v>45</v>
      </c>
      <c r="D17" s="18"/>
      <c r="E17" s="19" t="s">
        <v>46</v>
      </c>
      <c r="F17" s="19" t="s">
        <v>17</v>
      </c>
      <c r="G17" s="19" t="s">
        <v>18</v>
      </c>
      <c r="H17" s="19" t="s">
        <v>47</v>
      </c>
      <c r="I17" s="19" t="s">
        <v>48</v>
      </c>
      <c r="J17" s="20" t="s">
        <v>49</v>
      </c>
      <c r="K17" s="19" t="s">
        <v>201</v>
      </c>
      <c r="L17" s="21" t="s">
        <v>202</v>
      </c>
      <c r="M17" s="22" t="s">
        <v>203</v>
      </c>
      <c r="N17" s="23"/>
      <c r="O17" s="15">
        <v>0</v>
      </c>
      <c r="P17" s="15">
        <v>0</v>
      </c>
      <c r="Q17" s="15">
        <v>0</v>
      </c>
      <c r="R17" s="21"/>
      <c r="S17" s="21"/>
      <c r="T17" s="21"/>
      <c r="U17" s="15">
        <v>0</v>
      </c>
      <c r="W17" s="33" t="s">
        <v>346</v>
      </c>
      <c r="X17" s="32" t="s">
        <v>340</v>
      </c>
      <c r="Y17" s="47">
        <f t="shared" si="1"/>
        <v>0</v>
      </c>
      <c r="Z17" s="53">
        <f t="shared" si="2"/>
        <v>0</v>
      </c>
      <c r="AA17" s="47" t="str">
        <f t="shared" si="5"/>
        <v>-</v>
      </c>
      <c r="AC17" s="33" t="s">
        <v>346</v>
      </c>
      <c r="AD17" s="32" t="s">
        <v>340</v>
      </c>
      <c r="AE17" s="54">
        <f t="shared" si="3"/>
        <v>0</v>
      </c>
      <c r="AF17" s="53">
        <f t="shared" si="4"/>
        <v>0</v>
      </c>
      <c r="AG17" s="47" t="str">
        <f t="shared" si="6"/>
        <v>-</v>
      </c>
    </row>
    <row r="18" spans="1:33" s="24" customFormat="1" ht="20.100000000000001" customHeight="1">
      <c r="A18" s="15">
        <f t="shared" si="0"/>
        <v>17</v>
      </c>
      <c r="B18" s="16" t="s">
        <v>204</v>
      </c>
      <c r="C18" s="17" t="s">
        <v>50</v>
      </c>
      <c r="D18" s="18"/>
      <c r="E18" s="19" t="s">
        <v>51</v>
      </c>
      <c r="F18" s="19" t="s">
        <v>17</v>
      </c>
      <c r="G18" s="19" t="s">
        <v>18</v>
      </c>
      <c r="H18" s="19" t="s">
        <v>19</v>
      </c>
      <c r="I18" s="19" t="s">
        <v>52</v>
      </c>
      <c r="J18" s="20" t="s">
        <v>53</v>
      </c>
      <c r="K18" s="19" t="s">
        <v>205</v>
      </c>
      <c r="L18" s="21" t="s">
        <v>206</v>
      </c>
      <c r="M18" s="22" t="s">
        <v>191</v>
      </c>
      <c r="N18" s="23"/>
      <c r="O18" s="15">
        <v>0</v>
      </c>
      <c r="P18" s="15">
        <v>0</v>
      </c>
      <c r="Q18" s="15">
        <v>0</v>
      </c>
      <c r="R18" s="21"/>
      <c r="S18" s="21"/>
      <c r="T18" s="21"/>
      <c r="U18" s="15">
        <v>0</v>
      </c>
      <c r="W18" s="33" t="s">
        <v>346</v>
      </c>
      <c r="X18" s="32" t="s">
        <v>336</v>
      </c>
      <c r="Y18" s="47">
        <f t="shared" si="1"/>
        <v>0</v>
      </c>
      <c r="Z18" s="53">
        <f t="shared" si="2"/>
        <v>0</v>
      </c>
      <c r="AA18" s="47" t="str">
        <f t="shared" si="5"/>
        <v>-</v>
      </c>
      <c r="AC18" s="33" t="s">
        <v>346</v>
      </c>
      <c r="AD18" s="32" t="s">
        <v>336</v>
      </c>
      <c r="AE18" s="54">
        <f t="shared" si="3"/>
        <v>0</v>
      </c>
      <c r="AF18" s="53">
        <f t="shared" si="4"/>
        <v>0</v>
      </c>
      <c r="AG18" s="47" t="str">
        <f t="shared" si="6"/>
        <v>-</v>
      </c>
    </row>
    <row r="19" spans="1:33" s="24" customFormat="1" ht="20.100000000000001" customHeight="1">
      <c r="A19" s="15">
        <f t="shared" si="0"/>
        <v>18</v>
      </c>
      <c r="B19" s="16" t="s">
        <v>54</v>
      </c>
      <c r="C19" s="17" t="s">
        <v>50</v>
      </c>
      <c r="D19" s="18"/>
      <c r="E19" s="19" t="s">
        <v>51</v>
      </c>
      <c r="F19" s="19" t="s">
        <v>17</v>
      </c>
      <c r="G19" s="19" t="s">
        <v>18</v>
      </c>
      <c r="H19" s="19" t="s">
        <v>19</v>
      </c>
      <c r="I19" s="19" t="s">
        <v>52</v>
      </c>
      <c r="J19" s="20" t="s">
        <v>53</v>
      </c>
      <c r="K19" s="19" t="s">
        <v>205</v>
      </c>
      <c r="L19" s="21" t="s">
        <v>207</v>
      </c>
      <c r="M19" s="22" t="s">
        <v>191</v>
      </c>
      <c r="N19" s="23"/>
      <c r="O19" s="15">
        <v>0</v>
      </c>
      <c r="P19" s="15">
        <v>0</v>
      </c>
      <c r="Q19" s="15">
        <v>0</v>
      </c>
      <c r="R19" s="21"/>
      <c r="S19" s="21"/>
      <c r="T19" s="21"/>
      <c r="U19" s="15">
        <v>0</v>
      </c>
      <c r="W19" s="33" t="s">
        <v>346</v>
      </c>
      <c r="X19" s="32" t="s">
        <v>352</v>
      </c>
      <c r="Y19" s="47">
        <f t="shared" si="1"/>
        <v>0</v>
      </c>
      <c r="Z19" s="53">
        <f t="shared" si="2"/>
        <v>0</v>
      </c>
      <c r="AA19" s="47" t="str">
        <f t="shared" si="5"/>
        <v>-</v>
      </c>
      <c r="AC19" s="33" t="s">
        <v>346</v>
      </c>
      <c r="AD19" s="32" t="s">
        <v>352</v>
      </c>
      <c r="AE19" s="54">
        <f t="shared" si="3"/>
        <v>0</v>
      </c>
      <c r="AF19" s="53">
        <f t="shared" si="4"/>
        <v>0</v>
      </c>
      <c r="AG19" s="47" t="str">
        <f t="shared" si="6"/>
        <v>-</v>
      </c>
    </row>
    <row r="20" spans="1:33" s="24" customFormat="1" ht="20.100000000000001" customHeight="1">
      <c r="A20" s="15">
        <f t="shared" si="0"/>
        <v>19</v>
      </c>
      <c r="B20" s="16" t="s">
        <v>54</v>
      </c>
      <c r="C20" s="17" t="s">
        <v>50</v>
      </c>
      <c r="D20" s="18"/>
      <c r="E20" s="19" t="s">
        <v>51</v>
      </c>
      <c r="F20" s="19" t="s">
        <v>17</v>
      </c>
      <c r="G20" s="19" t="s">
        <v>18</v>
      </c>
      <c r="H20" s="19" t="s">
        <v>19</v>
      </c>
      <c r="I20" s="19" t="s">
        <v>52</v>
      </c>
      <c r="J20" s="20" t="s">
        <v>53</v>
      </c>
      <c r="K20" s="19" t="s">
        <v>171</v>
      </c>
      <c r="L20" s="21" t="s">
        <v>172</v>
      </c>
      <c r="M20" s="22" t="s">
        <v>173</v>
      </c>
      <c r="N20" s="23"/>
      <c r="O20" s="15" t="s">
        <v>291</v>
      </c>
      <c r="P20" s="15" t="s">
        <v>291</v>
      </c>
      <c r="Q20" s="15" t="s">
        <v>291</v>
      </c>
      <c r="R20" s="21"/>
      <c r="S20" s="21"/>
      <c r="T20" s="21"/>
      <c r="U20" s="15" t="s">
        <v>291</v>
      </c>
      <c r="W20" s="33" t="s">
        <v>346</v>
      </c>
      <c r="X20" s="35" t="s">
        <v>313</v>
      </c>
      <c r="Y20" s="47">
        <f t="shared" si="1"/>
        <v>0</v>
      </c>
      <c r="Z20" s="53">
        <f t="shared" si="2"/>
        <v>0</v>
      </c>
      <c r="AA20" s="47" t="str">
        <f t="shared" si="5"/>
        <v>-</v>
      </c>
      <c r="AC20" s="33" t="s">
        <v>346</v>
      </c>
      <c r="AD20" s="35" t="s">
        <v>313</v>
      </c>
      <c r="AE20" s="54">
        <f t="shared" si="3"/>
        <v>0</v>
      </c>
      <c r="AF20" s="53">
        <f t="shared" si="4"/>
        <v>0</v>
      </c>
      <c r="AG20" s="47" t="str">
        <f t="shared" si="6"/>
        <v>-</v>
      </c>
    </row>
    <row r="21" spans="1:33" s="24" customFormat="1" ht="20.100000000000001" customHeight="1">
      <c r="A21" s="15">
        <f t="shared" si="0"/>
        <v>20</v>
      </c>
      <c r="B21" s="16" t="s">
        <v>208</v>
      </c>
      <c r="C21" s="17" t="s">
        <v>55</v>
      </c>
      <c r="D21" s="18"/>
      <c r="E21" s="19" t="s">
        <v>56</v>
      </c>
      <c r="F21" s="19" t="s">
        <v>17</v>
      </c>
      <c r="G21" s="19" t="s">
        <v>43</v>
      </c>
      <c r="H21" s="19" t="s">
        <v>19</v>
      </c>
      <c r="I21" s="19" t="s">
        <v>52</v>
      </c>
      <c r="J21" s="20" t="s">
        <v>53</v>
      </c>
      <c r="K21" s="19" t="s">
        <v>205</v>
      </c>
      <c r="L21" s="21" t="s">
        <v>209</v>
      </c>
      <c r="M21" s="22" t="s">
        <v>191</v>
      </c>
      <c r="N21" s="23"/>
      <c r="O21" s="15">
        <v>0</v>
      </c>
      <c r="P21" s="15">
        <v>0</v>
      </c>
      <c r="Q21" s="15">
        <v>0</v>
      </c>
      <c r="R21" s="21"/>
      <c r="S21" s="21"/>
      <c r="T21" s="21"/>
      <c r="U21" s="15">
        <v>0</v>
      </c>
      <c r="W21" s="33" t="s">
        <v>346</v>
      </c>
      <c r="X21" s="36" t="s">
        <v>353</v>
      </c>
      <c r="Y21" s="47">
        <f t="shared" si="1"/>
        <v>0</v>
      </c>
      <c r="Z21" s="53">
        <f t="shared" si="2"/>
        <v>0</v>
      </c>
      <c r="AA21" s="47" t="str">
        <f t="shared" si="5"/>
        <v>-</v>
      </c>
      <c r="AC21" s="33" t="s">
        <v>346</v>
      </c>
      <c r="AD21" s="36" t="s">
        <v>353</v>
      </c>
      <c r="AE21" s="54">
        <f t="shared" si="3"/>
        <v>0</v>
      </c>
      <c r="AF21" s="53">
        <f t="shared" si="4"/>
        <v>0</v>
      </c>
      <c r="AG21" s="47" t="str">
        <f t="shared" si="6"/>
        <v>-</v>
      </c>
    </row>
    <row r="22" spans="1:33" s="24" customFormat="1" ht="20.100000000000001" customHeight="1">
      <c r="A22" s="15">
        <f t="shared" si="0"/>
        <v>21</v>
      </c>
      <c r="B22" s="16" t="s">
        <v>57</v>
      </c>
      <c r="C22" s="17" t="s">
        <v>55</v>
      </c>
      <c r="D22" s="18"/>
      <c r="E22" s="19" t="s">
        <v>56</v>
      </c>
      <c r="F22" s="19" t="s">
        <v>17</v>
      </c>
      <c r="G22" s="19" t="s">
        <v>43</v>
      </c>
      <c r="H22" s="19" t="s">
        <v>19</v>
      </c>
      <c r="I22" s="19" t="s">
        <v>52</v>
      </c>
      <c r="J22" s="20" t="s">
        <v>53</v>
      </c>
      <c r="K22" s="19" t="s">
        <v>171</v>
      </c>
      <c r="L22" s="21" t="s">
        <v>172</v>
      </c>
      <c r="M22" s="22" t="s">
        <v>173</v>
      </c>
      <c r="N22" s="23"/>
      <c r="O22" s="15" t="s">
        <v>291</v>
      </c>
      <c r="P22" s="15" t="s">
        <v>291</v>
      </c>
      <c r="Q22" s="15" t="s">
        <v>291</v>
      </c>
      <c r="R22" s="21"/>
      <c r="S22" s="21"/>
      <c r="T22" s="21"/>
      <c r="U22" s="15" t="s">
        <v>291</v>
      </c>
      <c r="W22" s="33" t="s">
        <v>346</v>
      </c>
      <c r="X22" s="36" t="s">
        <v>354</v>
      </c>
      <c r="Y22" s="47">
        <f t="shared" si="1"/>
        <v>0</v>
      </c>
      <c r="Z22" s="53">
        <f t="shared" si="2"/>
        <v>0</v>
      </c>
      <c r="AA22" s="47" t="str">
        <f t="shared" si="5"/>
        <v>-</v>
      </c>
      <c r="AC22" s="33" t="s">
        <v>346</v>
      </c>
      <c r="AD22" s="36" t="s">
        <v>354</v>
      </c>
      <c r="AE22" s="54">
        <f t="shared" si="3"/>
        <v>0</v>
      </c>
      <c r="AF22" s="53">
        <f t="shared" si="4"/>
        <v>0</v>
      </c>
      <c r="AG22" s="47" t="str">
        <f t="shared" si="6"/>
        <v>-</v>
      </c>
    </row>
    <row r="23" spans="1:33" s="24" customFormat="1" ht="20.100000000000001" customHeight="1">
      <c r="A23" s="15">
        <f t="shared" si="0"/>
        <v>22</v>
      </c>
      <c r="B23" s="16" t="s">
        <v>210</v>
      </c>
      <c r="C23" s="17" t="s">
        <v>58</v>
      </c>
      <c r="D23" s="18"/>
      <c r="E23" s="19" t="s">
        <v>59</v>
      </c>
      <c r="F23" s="19" t="s">
        <v>17</v>
      </c>
      <c r="G23" s="19" t="s">
        <v>18</v>
      </c>
      <c r="H23" s="19" t="s">
        <v>19</v>
      </c>
      <c r="I23" s="19" t="s">
        <v>60</v>
      </c>
      <c r="J23" s="20" t="s">
        <v>61</v>
      </c>
      <c r="K23" s="19" t="s">
        <v>205</v>
      </c>
      <c r="L23" s="21" t="s">
        <v>206</v>
      </c>
      <c r="M23" s="22" t="s">
        <v>191</v>
      </c>
      <c r="N23" s="23"/>
      <c r="O23" s="15">
        <v>0</v>
      </c>
      <c r="P23" s="15">
        <v>0</v>
      </c>
      <c r="Q23" s="15">
        <v>0</v>
      </c>
      <c r="R23" s="21"/>
      <c r="S23" s="21"/>
      <c r="T23" s="21"/>
      <c r="U23" s="15">
        <v>0</v>
      </c>
      <c r="W23" s="33" t="s">
        <v>346</v>
      </c>
      <c r="X23" s="36" t="s">
        <v>355</v>
      </c>
      <c r="Y23" s="47">
        <f t="shared" si="1"/>
        <v>0</v>
      </c>
      <c r="Z23" s="53">
        <f t="shared" si="2"/>
        <v>0</v>
      </c>
      <c r="AA23" s="47" t="str">
        <f t="shared" si="5"/>
        <v>-</v>
      </c>
      <c r="AC23" s="33" t="s">
        <v>346</v>
      </c>
      <c r="AD23" s="36" t="s">
        <v>355</v>
      </c>
      <c r="AE23" s="54">
        <f t="shared" si="3"/>
        <v>0</v>
      </c>
      <c r="AF23" s="53">
        <f t="shared" si="4"/>
        <v>0</v>
      </c>
      <c r="AG23" s="47" t="str">
        <f t="shared" si="6"/>
        <v>-</v>
      </c>
    </row>
    <row r="24" spans="1:33" s="24" customFormat="1" ht="20.100000000000001" customHeight="1">
      <c r="A24" s="15">
        <f t="shared" si="0"/>
        <v>23</v>
      </c>
      <c r="B24" s="16" t="s">
        <v>62</v>
      </c>
      <c r="C24" s="17" t="s">
        <v>58</v>
      </c>
      <c r="D24" s="18"/>
      <c r="E24" s="19" t="s">
        <v>59</v>
      </c>
      <c r="F24" s="19" t="s">
        <v>17</v>
      </c>
      <c r="G24" s="19" t="s">
        <v>18</v>
      </c>
      <c r="H24" s="19" t="s">
        <v>19</v>
      </c>
      <c r="I24" s="19" t="s">
        <v>60</v>
      </c>
      <c r="J24" s="20" t="s">
        <v>61</v>
      </c>
      <c r="K24" s="19" t="s">
        <v>171</v>
      </c>
      <c r="L24" s="21" t="s">
        <v>172</v>
      </c>
      <c r="M24" s="22" t="s">
        <v>173</v>
      </c>
      <c r="N24" s="23"/>
      <c r="O24" s="15" t="s">
        <v>291</v>
      </c>
      <c r="P24" s="15" t="s">
        <v>291</v>
      </c>
      <c r="Q24" s="15" t="s">
        <v>291</v>
      </c>
      <c r="R24" s="21"/>
      <c r="S24" s="21"/>
      <c r="T24" s="21"/>
      <c r="U24" s="15" t="s">
        <v>291</v>
      </c>
      <c r="W24" s="33" t="s">
        <v>346</v>
      </c>
      <c r="X24" s="36" t="s">
        <v>327</v>
      </c>
      <c r="Y24" s="47">
        <f t="shared" si="1"/>
        <v>0</v>
      </c>
      <c r="Z24" s="53">
        <f t="shared" si="2"/>
        <v>0</v>
      </c>
      <c r="AA24" s="47" t="str">
        <f t="shared" si="5"/>
        <v>-</v>
      </c>
      <c r="AC24" s="33" t="s">
        <v>346</v>
      </c>
      <c r="AD24" s="36" t="s">
        <v>327</v>
      </c>
      <c r="AE24" s="54">
        <f t="shared" si="3"/>
        <v>0</v>
      </c>
      <c r="AF24" s="53">
        <f t="shared" si="4"/>
        <v>0</v>
      </c>
      <c r="AG24" s="47" t="str">
        <f t="shared" si="6"/>
        <v>-</v>
      </c>
    </row>
    <row r="25" spans="1:33" s="24" customFormat="1" ht="20.100000000000001" customHeight="1">
      <c r="A25" s="15">
        <f t="shared" si="0"/>
        <v>24</v>
      </c>
      <c r="B25" s="16" t="s">
        <v>211</v>
      </c>
      <c r="C25" s="17" t="s">
        <v>63</v>
      </c>
      <c r="D25" s="18"/>
      <c r="E25" s="19" t="s">
        <v>64</v>
      </c>
      <c r="F25" s="19" t="s">
        <v>17</v>
      </c>
      <c r="G25" s="19" t="s">
        <v>18</v>
      </c>
      <c r="H25" s="19" t="s">
        <v>19</v>
      </c>
      <c r="I25" s="19" t="s">
        <v>65</v>
      </c>
      <c r="J25" s="20" t="s">
        <v>49</v>
      </c>
      <c r="K25" s="19" t="s">
        <v>205</v>
      </c>
      <c r="L25" s="21" t="s">
        <v>66</v>
      </c>
      <c r="M25" s="22" t="s">
        <v>191</v>
      </c>
      <c r="N25" s="23"/>
      <c r="O25" s="15">
        <v>0</v>
      </c>
      <c r="P25" s="15">
        <v>0</v>
      </c>
      <c r="Q25" s="15">
        <v>0</v>
      </c>
      <c r="R25" s="21"/>
      <c r="S25" s="21"/>
      <c r="T25" s="21"/>
      <c r="U25" s="15">
        <v>0</v>
      </c>
      <c r="W25" s="33" t="s">
        <v>346</v>
      </c>
      <c r="X25" s="36" t="s">
        <v>145</v>
      </c>
      <c r="Y25" s="47">
        <f t="shared" si="1"/>
        <v>0</v>
      </c>
      <c r="Z25" s="53">
        <f t="shared" si="2"/>
        <v>0</v>
      </c>
      <c r="AA25" s="47" t="str">
        <f t="shared" si="5"/>
        <v>-</v>
      </c>
      <c r="AC25" s="33" t="s">
        <v>346</v>
      </c>
      <c r="AD25" s="36" t="s">
        <v>145</v>
      </c>
      <c r="AE25" s="54">
        <f t="shared" si="3"/>
        <v>0</v>
      </c>
      <c r="AF25" s="53">
        <f t="shared" si="4"/>
        <v>0</v>
      </c>
      <c r="AG25" s="47" t="str">
        <f t="shared" si="6"/>
        <v>-</v>
      </c>
    </row>
    <row r="26" spans="1:33" s="24" customFormat="1" ht="20.100000000000001" customHeight="1">
      <c r="A26" s="15">
        <f t="shared" si="0"/>
        <v>25</v>
      </c>
      <c r="B26" s="16" t="s">
        <v>67</v>
      </c>
      <c r="C26" s="17" t="s">
        <v>63</v>
      </c>
      <c r="D26" s="18"/>
      <c r="E26" s="19" t="s">
        <v>64</v>
      </c>
      <c r="F26" s="19" t="s">
        <v>17</v>
      </c>
      <c r="G26" s="19" t="s">
        <v>18</v>
      </c>
      <c r="H26" s="19" t="s">
        <v>19</v>
      </c>
      <c r="I26" s="19" t="s">
        <v>65</v>
      </c>
      <c r="J26" s="20" t="s">
        <v>49</v>
      </c>
      <c r="K26" s="19" t="s">
        <v>205</v>
      </c>
      <c r="L26" s="21" t="s">
        <v>68</v>
      </c>
      <c r="M26" s="22" t="s">
        <v>191</v>
      </c>
      <c r="N26" s="23"/>
      <c r="O26" s="15">
        <v>0</v>
      </c>
      <c r="P26" s="15">
        <v>0</v>
      </c>
      <c r="Q26" s="15">
        <v>0</v>
      </c>
      <c r="R26" s="21"/>
      <c r="S26" s="21"/>
      <c r="T26" s="21"/>
      <c r="U26" s="15">
        <v>0</v>
      </c>
      <c r="W26" s="33" t="s">
        <v>346</v>
      </c>
      <c r="X26" s="36" t="s">
        <v>314</v>
      </c>
      <c r="Y26" s="47">
        <f t="shared" si="1"/>
        <v>0</v>
      </c>
      <c r="Z26" s="53">
        <f t="shared" si="2"/>
        <v>0</v>
      </c>
      <c r="AA26" s="47" t="str">
        <f t="shared" si="5"/>
        <v>-</v>
      </c>
      <c r="AC26" s="33" t="s">
        <v>346</v>
      </c>
      <c r="AD26" s="36" t="s">
        <v>314</v>
      </c>
      <c r="AE26" s="54">
        <f t="shared" si="3"/>
        <v>0</v>
      </c>
      <c r="AF26" s="53">
        <f t="shared" si="4"/>
        <v>0</v>
      </c>
      <c r="AG26" s="47" t="str">
        <f t="shared" si="6"/>
        <v>-</v>
      </c>
    </row>
    <row r="27" spans="1:33" s="24" customFormat="1" ht="20.100000000000001" customHeight="1">
      <c r="A27" s="15">
        <f t="shared" si="0"/>
        <v>26</v>
      </c>
      <c r="B27" s="16" t="s">
        <v>67</v>
      </c>
      <c r="C27" s="17" t="s">
        <v>63</v>
      </c>
      <c r="D27" s="18"/>
      <c r="E27" s="19" t="s">
        <v>64</v>
      </c>
      <c r="F27" s="19" t="s">
        <v>17</v>
      </c>
      <c r="G27" s="19" t="s">
        <v>18</v>
      </c>
      <c r="H27" s="19" t="s">
        <v>19</v>
      </c>
      <c r="I27" s="19" t="s">
        <v>65</v>
      </c>
      <c r="J27" s="20" t="s">
        <v>49</v>
      </c>
      <c r="K27" s="19" t="s">
        <v>171</v>
      </c>
      <c r="L27" s="21" t="s">
        <v>69</v>
      </c>
      <c r="M27" s="22" t="s">
        <v>173</v>
      </c>
      <c r="N27" s="23"/>
      <c r="O27" s="15" t="s">
        <v>291</v>
      </c>
      <c r="P27" s="15" t="s">
        <v>291</v>
      </c>
      <c r="Q27" s="15" t="s">
        <v>291</v>
      </c>
      <c r="R27" s="21"/>
      <c r="S27" s="21"/>
      <c r="T27" s="21"/>
      <c r="U27" s="15" t="s">
        <v>291</v>
      </c>
      <c r="W27" s="33" t="s">
        <v>346</v>
      </c>
      <c r="X27" s="35" t="s">
        <v>356</v>
      </c>
      <c r="Y27" s="47">
        <f t="shared" si="1"/>
        <v>0</v>
      </c>
      <c r="Z27" s="53">
        <f t="shared" si="2"/>
        <v>0</v>
      </c>
      <c r="AA27" s="47" t="str">
        <f t="shared" si="5"/>
        <v>-</v>
      </c>
      <c r="AC27" s="33" t="s">
        <v>346</v>
      </c>
      <c r="AD27" s="35" t="s">
        <v>356</v>
      </c>
      <c r="AE27" s="54">
        <f t="shared" si="3"/>
        <v>0</v>
      </c>
      <c r="AF27" s="53">
        <f t="shared" si="4"/>
        <v>0</v>
      </c>
      <c r="AG27" s="47" t="str">
        <f t="shared" si="6"/>
        <v>-</v>
      </c>
    </row>
    <row r="28" spans="1:33" s="24" customFormat="1" ht="20.100000000000001" customHeight="1">
      <c r="A28" s="15">
        <f t="shared" si="0"/>
        <v>27</v>
      </c>
      <c r="B28" s="16" t="s">
        <v>212</v>
      </c>
      <c r="C28" s="17" t="s">
        <v>213</v>
      </c>
      <c r="D28" s="18"/>
      <c r="E28" s="19" t="s">
        <v>70</v>
      </c>
      <c r="F28" s="19" t="s">
        <v>17</v>
      </c>
      <c r="G28" s="19" t="s">
        <v>18</v>
      </c>
      <c r="H28" s="19" t="s">
        <v>19</v>
      </c>
      <c r="I28" s="19" t="s">
        <v>71</v>
      </c>
      <c r="J28" s="20" t="s">
        <v>29</v>
      </c>
      <c r="K28" s="19" t="s">
        <v>214</v>
      </c>
      <c r="L28" s="21" t="s">
        <v>34</v>
      </c>
      <c r="M28" s="22" t="s">
        <v>191</v>
      </c>
      <c r="N28" s="23"/>
      <c r="O28" s="15">
        <v>0</v>
      </c>
      <c r="P28" s="15">
        <v>0</v>
      </c>
      <c r="Q28" s="15">
        <v>0</v>
      </c>
      <c r="R28" s="21"/>
      <c r="S28" s="21"/>
      <c r="T28" s="21"/>
      <c r="U28" s="15">
        <v>0</v>
      </c>
      <c r="W28" s="33" t="s">
        <v>346</v>
      </c>
      <c r="X28" s="36" t="s">
        <v>328</v>
      </c>
      <c r="Y28" s="47">
        <f t="shared" si="1"/>
        <v>0</v>
      </c>
      <c r="Z28" s="53">
        <f t="shared" si="2"/>
        <v>0</v>
      </c>
      <c r="AA28" s="47" t="str">
        <f t="shared" si="5"/>
        <v>-</v>
      </c>
      <c r="AC28" s="33" t="s">
        <v>346</v>
      </c>
      <c r="AD28" s="36" t="s">
        <v>328</v>
      </c>
      <c r="AE28" s="54">
        <f t="shared" si="3"/>
        <v>0</v>
      </c>
      <c r="AF28" s="53">
        <f t="shared" si="4"/>
        <v>0</v>
      </c>
      <c r="AG28" s="47" t="str">
        <f t="shared" si="6"/>
        <v>-</v>
      </c>
    </row>
    <row r="29" spans="1:33" s="24" customFormat="1" ht="20.100000000000001" customHeight="1">
      <c r="A29" s="15">
        <f t="shared" si="0"/>
        <v>28</v>
      </c>
      <c r="B29" s="16" t="s">
        <v>212</v>
      </c>
      <c r="C29" s="17" t="s">
        <v>213</v>
      </c>
      <c r="D29" s="18"/>
      <c r="E29" s="19" t="s">
        <v>70</v>
      </c>
      <c r="F29" s="19" t="s">
        <v>17</v>
      </c>
      <c r="G29" s="19" t="s">
        <v>18</v>
      </c>
      <c r="H29" s="19" t="s">
        <v>19</v>
      </c>
      <c r="I29" s="19" t="s">
        <v>71</v>
      </c>
      <c r="J29" s="20" t="s">
        <v>29</v>
      </c>
      <c r="K29" s="19" t="s">
        <v>187</v>
      </c>
      <c r="L29" s="25" t="s">
        <v>35</v>
      </c>
      <c r="M29" s="22" t="s">
        <v>215</v>
      </c>
      <c r="N29" s="23"/>
      <c r="O29" s="15" t="s">
        <v>291</v>
      </c>
      <c r="P29" s="15" t="s">
        <v>291</v>
      </c>
      <c r="Q29" s="15" t="s">
        <v>291</v>
      </c>
      <c r="R29" s="25"/>
      <c r="S29" s="25"/>
      <c r="T29" s="25"/>
      <c r="U29" s="15" t="s">
        <v>291</v>
      </c>
      <c r="W29" s="33" t="s">
        <v>346</v>
      </c>
      <c r="X29" s="36" t="s">
        <v>338</v>
      </c>
      <c r="Y29" s="47">
        <f t="shared" si="1"/>
        <v>0</v>
      </c>
      <c r="Z29" s="53">
        <f t="shared" si="2"/>
        <v>0</v>
      </c>
      <c r="AA29" s="47" t="str">
        <f t="shared" si="5"/>
        <v>-</v>
      </c>
      <c r="AC29" s="33" t="s">
        <v>346</v>
      </c>
      <c r="AD29" s="36" t="s">
        <v>338</v>
      </c>
      <c r="AE29" s="54">
        <f t="shared" si="3"/>
        <v>0</v>
      </c>
      <c r="AF29" s="53">
        <f t="shared" si="4"/>
        <v>0</v>
      </c>
      <c r="AG29" s="47" t="str">
        <f t="shared" si="6"/>
        <v>-</v>
      </c>
    </row>
    <row r="30" spans="1:33" s="24" customFormat="1" ht="20.100000000000001" customHeight="1">
      <c r="A30" s="15">
        <f t="shared" si="0"/>
        <v>29</v>
      </c>
      <c r="B30" s="16" t="s">
        <v>72</v>
      </c>
      <c r="C30" s="17" t="s">
        <v>73</v>
      </c>
      <c r="D30" s="18"/>
      <c r="E30" s="19" t="s">
        <v>70</v>
      </c>
      <c r="F30" s="19" t="s">
        <v>17</v>
      </c>
      <c r="G30" s="19" t="s">
        <v>18</v>
      </c>
      <c r="H30" s="19" t="s">
        <v>19</v>
      </c>
      <c r="I30" s="19" t="s">
        <v>71</v>
      </c>
      <c r="J30" s="20" t="s">
        <v>29</v>
      </c>
      <c r="K30" s="19" t="s">
        <v>189</v>
      </c>
      <c r="L30" s="21" t="s">
        <v>36</v>
      </c>
      <c r="M30" s="22" t="s">
        <v>216</v>
      </c>
      <c r="N30" s="23"/>
      <c r="O30" s="15">
        <v>0</v>
      </c>
      <c r="P30" s="15">
        <v>0</v>
      </c>
      <c r="Q30" s="15">
        <v>0</v>
      </c>
      <c r="R30" s="21"/>
      <c r="S30" s="21"/>
      <c r="T30" s="21"/>
      <c r="U30" s="15">
        <v>0</v>
      </c>
      <c r="W30" s="33" t="s">
        <v>346</v>
      </c>
      <c r="X30" s="35" t="s">
        <v>315</v>
      </c>
      <c r="Y30" s="47">
        <f t="shared" si="1"/>
        <v>0</v>
      </c>
      <c r="Z30" s="53">
        <f t="shared" si="2"/>
        <v>0</v>
      </c>
      <c r="AA30" s="47" t="str">
        <f t="shared" si="5"/>
        <v>-</v>
      </c>
      <c r="AC30" s="33" t="s">
        <v>346</v>
      </c>
      <c r="AD30" s="35" t="s">
        <v>315</v>
      </c>
      <c r="AE30" s="54">
        <f t="shared" si="3"/>
        <v>0</v>
      </c>
      <c r="AF30" s="53">
        <f t="shared" si="4"/>
        <v>0</v>
      </c>
      <c r="AG30" s="47" t="str">
        <f t="shared" si="6"/>
        <v>-</v>
      </c>
    </row>
    <row r="31" spans="1:33" s="24" customFormat="1" ht="20.100000000000001" customHeight="1">
      <c r="A31" s="15">
        <f t="shared" si="0"/>
        <v>30</v>
      </c>
      <c r="B31" s="16" t="s">
        <v>72</v>
      </c>
      <c r="C31" s="17" t="s">
        <v>73</v>
      </c>
      <c r="D31" s="18"/>
      <c r="E31" s="19" t="s">
        <v>70</v>
      </c>
      <c r="F31" s="19" t="s">
        <v>17</v>
      </c>
      <c r="G31" s="19" t="s">
        <v>18</v>
      </c>
      <c r="H31" s="19" t="s">
        <v>19</v>
      </c>
      <c r="I31" s="19" t="s">
        <v>71</v>
      </c>
      <c r="J31" s="20" t="s">
        <v>29</v>
      </c>
      <c r="K31" s="19" t="s">
        <v>205</v>
      </c>
      <c r="L31" s="21" t="s">
        <v>66</v>
      </c>
      <c r="M31" s="22" t="s">
        <v>191</v>
      </c>
      <c r="N31" s="23"/>
      <c r="O31" s="15">
        <v>0</v>
      </c>
      <c r="P31" s="15">
        <v>0</v>
      </c>
      <c r="Q31" s="15">
        <v>0</v>
      </c>
      <c r="R31" s="21"/>
      <c r="S31" s="21"/>
      <c r="T31" s="21"/>
      <c r="U31" s="15">
        <v>0</v>
      </c>
      <c r="W31" s="33" t="s">
        <v>346</v>
      </c>
      <c r="X31" s="36" t="s">
        <v>344</v>
      </c>
      <c r="Y31" s="47">
        <f t="shared" si="1"/>
        <v>0</v>
      </c>
      <c r="Z31" s="53">
        <f t="shared" si="2"/>
        <v>0</v>
      </c>
      <c r="AA31" s="47" t="str">
        <f t="shared" si="5"/>
        <v>-</v>
      </c>
      <c r="AC31" s="33" t="s">
        <v>346</v>
      </c>
      <c r="AD31" s="36" t="s">
        <v>344</v>
      </c>
      <c r="AE31" s="54">
        <f t="shared" si="3"/>
        <v>0</v>
      </c>
      <c r="AF31" s="53">
        <f t="shared" si="4"/>
        <v>0</v>
      </c>
      <c r="AG31" s="47" t="str">
        <f t="shared" si="6"/>
        <v>-</v>
      </c>
    </row>
    <row r="32" spans="1:33" s="24" customFormat="1" ht="20.100000000000001" customHeight="1">
      <c r="A32" s="15">
        <f t="shared" si="0"/>
        <v>31</v>
      </c>
      <c r="B32" s="16" t="s">
        <v>72</v>
      </c>
      <c r="C32" s="17" t="s">
        <v>73</v>
      </c>
      <c r="D32" s="18"/>
      <c r="E32" s="19" t="s">
        <v>70</v>
      </c>
      <c r="F32" s="19" t="s">
        <v>17</v>
      </c>
      <c r="G32" s="19" t="s">
        <v>18</v>
      </c>
      <c r="H32" s="19" t="s">
        <v>19</v>
      </c>
      <c r="I32" s="19" t="s">
        <v>71</v>
      </c>
      <c r="J32" s="20" t="s">
        <v>29</v>
      </c>
      <c r="K32" s="19" t="s">
        <v>205</v>
      </c>
      <c r="L32" s="21" t="s">
        <v>74</v>
      </c>
      <c r="M32" s="22" t="s">
        <v>191</v>
      </c>
      <c r="N32" s="23"/>
      <c r="O32" s="15">
        <v>0</v>
      </c>
      <c r="P32" s="15">
        <v>0</v>
      </c>
      <c r="Q32" s="15">
        <v>0</v>
      </c>
      <c r="R32" s="21"/>
      <c r="S32" s="21"/>
      <c r="T32" s="21"/>
      <c r="U32" s="15">
        <v>0</v>
      </c>
      <c r="W32" s="37" t="s">
        <v>357</v>
      </c>
      <c r="X32" s="36" t="s">
        <v>316</v>
      </c>
      <c r="Y32" s="47">
        <f t="shared" si="1"/>
        <v>0</v>
      </c>
      <c r="Z32" s="53">
        <f t="shared" si="2"/>
        <v>0</v>
      </c>
      <c r="AA32" s="47" t="str">
        <f t="shared" si="5"/>
        <v>-</v>
      </c>
      <c r="AC32" s="37" t="s">
        <v>357</v>
      </c>
      <c r="AD32" s="36" t="s">
        <v>316</v>
      </c>
      <c r="AE32" s="54">
        <f t="shared" si="3"/>
        <v>0</v>
      </c>
      <c r="AF32" s="53">
        <f t="shared" si="4"/>
        <v>0</v>
      </c>
      <c r="AG32" s="47" t="str">
        <f t="shared" si="6"/>
        <v>-</v>
      </c>
    </row>
    <row r="33" spans="1:33" s="24" customFormat="1" ht="20.100000000000001" customHeight="1">
      <c r="A33" s="15">
        <f t="shared" si="0"/>
        <v>32</v>
      </c>
      <c r="B33" s="16" t="s">
        <v>72</v>
      </c>
      <c r="C33" s="17" t="s">
        <v>73</v>
      </c>
      <c r="D33" s="18"/>
      <c r="E33" s="19" t="s">
        <v>70</v>
      </c>
      <c r="F33" s="19" t="s">
        <v>17</v>
      </c>
      <c r="G33" s="19" t="s">
        <v>18</v>
      </c>
      <c r="H33" s="19" t="s">
        <v>19</v>
      </c>
      <c r="I33" s="19" t="s">
        <v>71</v>
      </c>
      <c r="J33" s="20" t="s">
        <v>29</v>
      </c>
      <c r="K33" s="19" t="s">
        <v>217</v>
      </c>
      <c r="L33" s="21" t="s">
        <v>75</v>
      </c>
      <c r="M33" s="22" t="s">
        <v>191</v>
      </c>
      <c r="N33" s="23"/>
      <c r="O33" s="15">
        <v>0</v>
      </c>
      <c r="P33" s="15">
        <v>0</v>
      </c>
      <c r="Q33" s="15">
        <v>0</v>
      </c>
      <c r="R33" s="21"/>
      <c r="S33" s="21"/>
      <c r="T33" s="21"/>
      <c r="U33" s="15">
        <v>0</v>
      </c>
      <c r="W33" s="37" t="s">
        <v>357</v>
      </c>
      <c r="X33" s="36" t="s">
        <v>319</v>
      </c>
      <c r="Y33" s="47">
        <f t="shared" si="1"/>
        <v>0</v>
      </c>
      <c r="Z33" s="53">
        <f t="shared" si="2"/>
        <v>0</v>
      </c>
      <c r="AA33" s="47" t="str">
        <f t="shared" si="5"/>
        <v>-</v>
      </c>
      <c r="AC33" s="37" t="s">
        <v>357</v>
      </c>
      <c r="AD33" s="36" t="s">
        <v>319</v>
      </c>
      <c r="AE33" s="54">
        <f t="shared" si="3"/>
        <v>0</v>
      </c>
      <c r="AF33" s="53">
        <f t="shared" si="4"/>
        <v>0</v>
      </c>
      <c r="AG33" s="47" t="str">
        <f t="shared" si="6"/>
        <v>-</v>
      </c>
    </row>
    <row r="34" spans="1:33" s="24" customFormat="1" ht="20.100000000000001" customHeight="1">
      <c r="A34" s="15">
        <f t="shared" si="0"/>
        <v>33</v>
      </c>
      <c r="B34" s="16" t="s">
        <v>72</v>
      </c>
      <c r="C34" s="17" t="s">
        <v>73</v>
      </c>
      <c r="D34" s="18"/>
      <c r="E34" s="19" t="s">
        <v>70</v>
      </c>
      <c r="F34" s="19" t="s">
        <v>17</v>
      </c>
      <c r="G34" s="19" t="s">
        <v>18</v>
      </c>
      <c r="H34" s="19" t="s">
        <v>19</v>
      </c>
      <c r="I34" s="19" t="s">
        <v>71</v>
      </c>
      <c r="J34" s="20" t="s">
        <v>29</v>
      </c>
      <c r="K34" s="19" t="s">
        <v>205</v>
      </c>
      <c r="L34" s="25" t="s">
        <v>68</v>
      </c>
      <c r="M34" s="22" t="s">
        <v>218</v>
      </c>
      <c r="N34" s="23"/>
      <c r="O34" s="15" t="s">
        <v>291</v>
      </c>
      <c r="P34" s="15" t="s">
        <v>291</v>
      </c>
      <c r="Q34" s="15" t="s">
        <v>291</v>
      </c>
      <c r="R34" s="25"/>
      <c r="S34" s="25"/>
      <c r="T34" s="25"/>
      <c r="U34" s="15" t="s">
        <v>291</v>
      </c>
      <c r="W34" s="37" t="s">
        <v>357</v>
      </c>
      <c r="X34" s="36" t="s">
        <v>320</v>
      </c>
      <c r="Y34" s="47">
        <f t="shared" si="1"/>
        <v>0</v>
      </c>
      <c r="Z34" s="53">
        <f t="shared" si="2"/>
        <v>0</v>
      </c>
      <c r="AA34" s="47" t="str">
        <f t="shared" si="5"/>
        <v>-</v>
      </c>
      <c r="AC34" s="37" t="s">
        <v>357</v>
      </c>
      <c r="AD34" s="36" t="s">
        <v>320</v>
      </c>
      <c r="AE34" s="54">
        <f t="shared" si="3"/>
        <v>0</v>
      </c>
      <c r="AF34" s="53">
        <f t="shared" si="4"/>
        <v>0</v>
      </c>
      <c r="AG34" s="47" t="str">
        <f t="shared" si="6"/>
        <v>-</v>
      </c>
    </row>
    <row r="35" spans="1:33" s="24" customFormat="1" ht="20.100000000000001" customHeight="1">
      <c r="A35" s="15">
        <f t="shared" si="0"/>
        <v>34</v>
      </c>
      <c r="B35" s="16" t="s">
        <v>72</v>
      </c>
      <c r="C35" s="17" t="s">
        <v>73</v>
      </c>
      <c r="D35" s="18"/>
      <c r="E35" s="19" t="s">
        <v>70</v>
      </c>
      <c r="F35" s="19" t="s">
        <v>17</v>
      </c>
      <c r="G35" s="19" t="s">
        <v>18</v>
      </c>
      <c r="H35" s="19" t="s">
        <v>19</v>
      </c>
      <c r="I35" s="19" t="s">
        <v>71</v>
      </c>
      <c r="J35" s="20" t="s">
        <v>29</v>
      </c>
      <c r="K35" s="19" t="s">
        <v>190</v>
      </c>
      <c r="L35" s="25" t="s">
        <v>38</v>
      </c>
      <c r="M35" s="22" t="s">
        <v>219</v>
      </c>
      <c r="N35" s="23"/>
      <c r="O35" s="15" t="s">
        <v>291</v>
      </c>
      <c r="P35" s="15" t="s">
        <v>291</v>
      </c>
      <c r="Q35" s="15" t="s">
        <v>291</v>
      </c>
      <c r="R35" s="25"/>
      <c r="S35" s="25"/>
      <c r="T35" s="25"/>
      <c r="U35" s="15" t="s">
        <v>291</v>
      </c>
      <c r="W35" s="37" t="s">
        <v>357</v>
      </c>
      <c r="X35" s="36" t="s">
        <v>358</v>
      </c>
      <c r="Y35" s="47">
        <f t="shared" si="1"/>
        <v>0</v>
      </c>
      <c r="Z35" s="53">
        <f t="shared" si="2"/>
        <v>0</v>
      </c>
      <c r="AA35" s="47" t="str">
        <f t="shared" si="5"/>
        <v>-</v>
      </c>
      <c r="AC35" s="37" t="s">
        <v>357</v>
      </c>
      <c r="AD35" s="36" t="s">
        <v>358</v>
      </c>
      <c r="AE35" s="54">
        <f t="shared" si="3"/>
        <v>0</v>
      </c>
      <c r="AF35" s="53">
        <f t="shared" si="4"/>
        <v>0</v>
      </c>
      <c r="AG35" s="47" t="str">
        <f t="shared" si="6"/>
        <v>-</v>
      </c>
    </row>
    <row r="36" spans="1:33" s="24" customFormat="1" ht="20.100000000000001" customHeight="1">
      <c r="A36" s="15">
        <f t="shared" si="0"/>
        <v>35</v>
      </c>
      <c r="B36" s="16" t="s">
        <v>72</v>
      </c>
      <c r="C36" s="17" t="s">
        <v>73</v>
      </c>
      <c r="D36" s="18"/>
      <c r="E36" s="19" t="s">
        <v>70</v>
      </c>
      <c r="F36" s="19" t="s">
        <v>17</v>
      </c>
      <c r="G36" s="19" t="s">
        <v>18</v>
      </c>
      <c r="H36" s="19" t="s">
        <v>19</v>
      </c>
      <c r="I36" s="19" t="s">
        <v>71</v>
      </c>
      <c r="J36" s="20" t="s">
        <v>29</v>
      </c>
      <c r="K36" s="19" t="s">
        <v>220</v>
      </c>
      <c r="L36" s="21" t="s">
        <v>76</v>
      </c>
      <c r="M36" s="22" t="s">
        <v>186</v>
      </c>
      <c r="N36" s="23"/>
      <c r="O36" s="15" t="s">
        <v>291</v>
      </c>
      <c r="P36" s="15" t="s">
        <v>291</v>
      </c>
      <c r="Q36" s="15" t="s">
        <v>291</v>
      </c>
      <c r="R36" s="21"/>
      <c r="S36" s="21"/>
      <c r="T36" s="21"/>
      <c r="U36" s="15" t="s">
        <v>291</v>
      </c>
      <c r="W36" s="38" t="s">
        <v>357</v>
      </c>
      <c r="X36" s="35" t="s">
        <v>321</v>
      </c>
      <c r="Y36" s="47">
        <f t="shared" ref="Y36:Y67" si="7">SUMIFS(U:U,H:H,X36&amp;"*",B:B,"Y"&amp;"*")</f>
        <v>0</v>
      </c>
      <c r="Z36" s="53">
        <f t="shared" ref="Z36:Z67" si="8">COUNTIFS(H:H,X36&amp;"*",U:U,"&lt;&gt;-",B:B,"Y"&amp;"*")</f>
        <v>0</v>
      </c>
      <c r="AA36" s="47" t="str">
        <f t="shared" si="5"/>
        <v>-</v>
      </c>
      <c r="AC36" s="38" t="s">
        <v>357</v>
      </c>
      <c r="AD36" s="35" t="s">
        <v>321</v>
      </c>
      <c r="AE36" s="54">
        <f t="shared" ref="AE36:AE67" si="9">SUMIFS(U:U,H:H,AD36&amp;"*")-SUMIFS(U:U,H:H,AD36&amp;"*",B:B,"Y"&amp;"*")</f>
        <v>0</v>
      </c>
      <c r="AF36" s="53">
        <f t="shared" ref="AF36:AF67" si="10">COUNTIFS(H:H,AD36&amp;"*",U:U,"&lt;&gt;-")-COUNTIFS(H:H,AD36&amp;"*",U:U,"&lt;&gt;-",B:B,"Y"&amp;"*")</f>
        <v>0</v>
      </c>
      <c r="AG36" s="47" t="str">
        <f t="shared" si="6"/>
        <v>-</v>
      </c>
    </row>
    <row r="37" spans="1:33" s="24" customFormat="1" ht="20.100000000000001" customHeight="1">
      <c r="A37" s="15">
        <f t="shared" si="0"/>
        <v>36</v>
      </c>
      <c r="B37" s="16" t="s">
        <v>72</v>
      </c>
      <c r="C37" s="17" t="s">
        <v>73</v>
      </c>
      <c r="D37" s="18"/>
      <c r="E37" s="19" t="s">
        <v>70</v>
      </c>
      <c r="F37" s="19" t="s">
        <v>17</v>
      </c>
      <c r="G37" s="19" t="s">
        <v>18</v>
      </c>
      <c r="H37" s="19" t="s">
        <v>19</v>
      </c>
      <c r="I37" s="19" t="s">
        <v>71</v>
      </c>
      <c r="J37" s="20" t="s">
        <v>29</v>
      </c>
      <c r="K37" s="19" t="s">
        <v>217</v>
      </c>
      <c r="L37" s="21" t="s">
        <v>77</v>
      </c>
      <c r="M37" s="22" t="s">
        <v>191</v>
      </c>
      <c r="N37" s="23"/>
      <c r="O37" s="15">
        <v>0</v>
      </c>
      <c r="P37" s="15">
        <v>0</v>
      </c>
      <c r="Q37" s="15">
        <v>0</v>
      </c>
      <c r="R37" s="21"/>
      <c r="S37" s="21"/>
      <c r="T37" s="21"/>
      <c r="U37" s="15">
        <v>0</v>
      </c>
      <c r="W37" s="38" t="s">
        <v>357</v>
      </c>
      <c r="X37" s="36" t="s">
        <v>359</v>
      </c>
      <c r="Y37" s="47">
        <f t="shared" si="7"/>
        <v>0</v>
      </c>
      <c r="Z37" s="53">
        <f t="shared" si="8"/>
        <v>0</v>
      </c>
      <c r="AA37" s="47" t="str">
        <f t="shared" si="5"/>
        <v>-</v>
      </c>
      <c r="AC37" s="38" t="s">
        <v>357</v>
      </c>
      <c r="AD37" s="36" t="s">
        <v>359</v>
      </c>
      <c r="AE37" s="54">
        <f t="shared" si="9"/>
        <v>0</v>
      </c>
      <c r="AF37" s="53">
        <f t="shared" si="10"/>
        <v>0</v>
      </c>
      <c r="AG37" s="47" t="str">
        <f t="shared" si="6"/>
        <v>-</v>
      </c>
    </row>
    <row r="38" spans="1:33" s="24" customFormat="1" ht="20.100000000000001" customHeight="1">
      <c r="A38" s="15">
        <f t="shared" si="0"/>
        <v>37</v>
      </c>
      <c r="B38" s="16" t="s">
        <v>72</v>
      </c>
      <c r="C38" s="17" t="s">
        <v>73</v>
      </c>
      <c r="D38" s="18"/>
      <c r="E38" s="19" t="s">
        <v>70</v>
      </c>
      <c r="F38" s="19" t="s">
        <v>17</v>
      </c>
      <c r="G38" s="19" t="s">
        <v>18</v>
      </c>
      <c r="H38" s="19" t="s">
        <v>19</v>
      </c>
      <c r="I38" s="19" t="s">
        <v>71</v>
      </c>
      <c r="J38" s="20" t="s">
        <v>29</v>
      </c>
      <c r="K38" s="19" t="s">
        <v>192</v>
      </c>
      <c r="L38" s="21" t="s">
        <v>39</v>
      </c>
      <c r="M38" s="22" t="s">
        <v>186</v>
      </c>
      <c r="N38" s="23"/>
      <c r="O38" s="15" t="s">
        <v>291</v>
      </c>
      <c r="P38" s="15" t="s">
        <v>291</v>
      </c>
      <c r="Q38" s="15" t="s">
        <v>291</v>
      </c>
      <c r="R38" s="21"/>
      <c r="S38" s="21"/>
      <c r="T38" s="21"/>
      <c r="U38" s="15" t="s">
        <v>291</v>
      </c>
      <c r="W38" s="38" t="s">
        <v>357</v>
      </c>
      <c r="X38" s="36" t="s">
        <v>360</v>
      </c>
      <c r="Y38" s="47">
        <f t="shared" si="7"/>
        <v>0</v>
      </c>
      <c r="Z38" s="53">
        <f t="shared" si="8"/>
        <v>0</v>
      </c>
      <c r="AA38" s="47" t="str">
        <f t="shared" si="5"/>
        <v>-</v>
      </c>
      <c r="AC38" s="38" t="s">
        <v>357</v>
      </c>
      <c r="AD38" s="36" t="s">
        <v>360</v>
      </c>
      <c r="AE38" s="54">
        <f t="shared" si="9"/>
        <v>0</v>
      </c>
      <c r="AF38" s="53">
        <f t="shared" si="10"/>
        <v>0</v>
      </c>
      <c r="AG38" s="47" t="str">
        <f t="shared" si="6"/>
        <v>-</v>
      </c>
    </row>
    <row r="39" spans="1:33" s="24" customFormat="1" ht="20.100000000000001" customHeight="1">
      <c r="A39" s="15">
        <f t="shared" si="0"/>
        <v>38</v>
      </c>
      <c r="B39" s="16" t="s">
        <v>72</v>
      </c>
      <c r="C39" s="17" t="s">
        <v>73</v>
      </c>
      <c r="D39" s="18"/>
      <c r="E39" s="19" t="s">
        <v>70</v>
      </c>
      <c r="F39" s="19" t="s">
        <v>17</v>
      </c>
      <c r="G39" s="19" t="s">
        <v>18</v>
      </c>
      <c r="H39" s="19" t="s">
        <v>19</v>
      </c>
      <c r="I39" s="19" t="s">
        <v>71</v>
      </c>
      <c r="J39" s="20" t="s">
        <v>29</v>
      </c>
      <c r="K39" s="19" t="s">
        <v>193</v>
      </c>
      <c r="L39" s="21" t="s">
        <v>40</v>
      </c>
      <c r="M39" s="22" t="s">
        <v>191</v>
      </c>
      <c r="N39" s="23"/>
      <c r="O39" s="15">
        <v>0</v>
      </c>
      <c r="P39" s="15">
        <v>0</v>
      </c>
      <c r="Q39" s="15">
        <v>0</v>
      </c>
      <c r="R39" s="21"/>
      <c r="S39" s="21"/>
      <c r="T39" s="21"/>
      <c r="U39" s="15">
        <v>0</v>
      </c>
      <c r="W39" s="38" t="s">
        <v>357</v>
      </c>
      <c r="X39" s="36" t="s">
        <v>361</v>
      </c>
      <c r="Y39" s="47">
        <f t="shared" si="7"/>
        <v>0</v>
      </c>
      <c r="Z39" s="53">
        <f t="shared" si="8"/>
        <v>0</v>
      </c>
      <c r="AA39" s="47" t="str">
        <f t="shared" si="5"/>
        <v>-</v>
      </c>
      <c r="AC39" s="38" t="s">
        <v>357</v>
      </c>
      <c r="AD39" s="36" t="s">
        <v>361</v>
      </c>
      <c r="AE39" s="54">
        <f t="shared" si="9"/>
        <v>0</v>
      </c>
      <c r="AF39" s="53">
        <f t="shared" si="10"/>
        <v>0</v>
      </c>
      <c r="AG39" s="47" t="str">
        <f t="shared" si="6"/>
        <v>-</v>
      </c>
    </row>
    <row r="40" spans="1:33" s="24" customFormat="1" ht="20.100000000000001" customHeight="1">
      <c r="A40" s="15">
        <f t="shared" si="0"/>
        <v>39</v>
      </c>
      <c r="B40" s="16" t="s">
        <v>212</v>
      </c>
      <c r="C40" s="17" t="s">
        <v>73</v>
      </c>
      <c r="D40" s="18"/>
      <c r="E40" s="19" t="s">
        <v>70</v>
      </c>
      <c r="F40" s="19" t="s">
        <v>17</v>
      </c>
      <c r="G40" s="19" t="s">
        <v>18</v>
      </c>
      <c r="H40" s="19" t="s">
        <v>19</v>
      </c>
      <c r="I40" s="19" t="s">
        <v>71</v>
      </c>
      <c r="J40" s="20" t="s">
        <v>29</v>
      </c>
      <c r="K40" s="19" t="s">
        <v>176</v>
      </c>
      <c r="L40" s="25" t="s">
        <v>41</v>
      </c>
      <c r="M40" s="22" t="s">
        <v>221</v>
      </c>
      <c r="N40" s="23"/>
      <c r="O40" s="15" t="s">
        <v>291</v>
      </c>
      <c r="P40" s="15" t="s">
        <v>291</v>
      </c>
      <c r="Q40" s="15" t="s">
        <v>291</v>
      </c>
      <c r="R40" s="25"/>
      <c r="S40" s="25"/>
      <c r="T40" s="25"/>
      <c r="U40" s="15" t="s">
        <v>291</v>
      </c>
      <c r="W40" s="37" t="s">
        <v>357</v>
      </c>
      <c r="X40" s="36" t="s">
        <v>362</v>
      </c>
      <c r="Y40" s="47">
        <f t="shared" si="7"/>
        <v>0</v>
      </c>
      <c r="Z40" s="53">
        <f t="shared" si="8"/>
        <v>0</v>
      </c>
      <c r="AA40" s="47" t="str">
        <f t="shared" si="5"/>
        <v>-</v>
      </c>
      <c r="AC40" s="37" t="s">
        <v>357</v>
      </c>
      <c r="AD40" s="36" t="s">
        <v>362</v>
      </c>
      <c r="AE40" s="54">
        <f t="shared" si="9"/>
        <v>0</v>
      </c>
      <c r="AF40" s="53">
        <f t="shared" si="10"/>
        <v>0</v>
      </c>
      <c r="AG40" s="47" t="str">
        <f t="shared" si="6"/>
        <v>-</v>
      </c>
    </row>
    <row r="41" spans="1:33" s="24" customFormat="1" ht="20.100000000000001" customHeight="1">
      <c r="A41" s="15">
        <f t="shared" si="0"/>
        <v>40</v>
      </c>
      <c r="B41" s="16" t="s">
        <v>72</v>
      </c>
      <c r="C41" s="17" t="s">
        <v>73</v>
      </c>
      <c r="D41" s="18"/>
      <c r="E41" s="19" t="s">
        <v>70</v>
      </c>
      <c r="F41" s="19" t="s">
        <v>17</v>
      </c>
      <c r="G41" s="19" t="s">
        <v>18</v>
      </c>
      <c r="H41" s="19" t="s">
        <v>19</v>
      </c>
      <c r="I41" s="19" t="s">
        <v>71</v>
      </c>
      <c r="J41" s="20" t="s">
        <v>29</v>
      </c>
      <c r="K41" s="19" t="s">
        <v>222</v>
      </c>
      <c r="L41" s="21" t="s">
        <v>78</v>
      </c>
      <c r="M41" s="22" t="s">
        <v>223</v>
      </c>
      <c r="N41" s="23"/>
      <c r="O41" s="15">
        <v>0</v>
      </c>
      <c r="P41" s="15">
        <v>0</v>
      </c>
      <c r="Q41" s="15">
        <v>0</v>
      </c>
      <c r="R41" s="21"/>
      <c r="S41" s="21"/>
      <c r="T41" s="21"/>
      <c r="U41" s="15">
        <v>0</v>
      </c>
      <c r="W41" s="37" t="s">
        <v>357</v>
      </c>
      <c r="X41" s="36" t="s">
        <v>363</v>
      </c>
      <c r="Y41" s="47">
        <f t="shared" si="7"/>
        <v>0</v>
      </c>
      <c r="Z41" s="53">
        <f t="shared" si="8"/>
        <v>0</v>
      </c>
      <c r="AA41" s="47" t="str">
        <f t="shared" si="5"/>
        <v>-</v>
      </c>
      <c r="AC41" s="37" t="s">
        <v>357</v>
      </c>
      <c r="AD41" s="36" t="s">
        <v>363</v>
      </c>
      <c r="AE41" s="54">
        <f t="shared" si="9"/>
        <v>0</v>
      </c>
      <c r="AF41" s="53">
        <f t="shared" si="10"/>
        <v>0</v>
      </c>
      <c r="AG41" s="47" t="str">
        <f t="shared" si="6"/>
        <v>-</v>
      </c>
    </row>
    <row r="42" spans="1:33" s="24" customFormat="1" ht="20.100000000000001" customHeight="1">
      <c r="A42" s="15">
        <f t="shared" si="0"/>
        <v>41</v>
      </c>
      <c r="B42" s="16" t="s">
        <v>224</v>
      </c>
      <c r="C42" s="17" t="s">
        <v>79</v>
      </c>
      <c r="D42" s="18"/>
      <c r="E42" s="19" t="s">
        <v>80</v>
      </c>
      <c r="F42" s="19" t="s">
        <v>17</v>
      </c>
      <c r="G42" s="19" t="s">
        <v>43</v>
      </c>
      <c r="H42" s="19" t="s">
        <v>81</v>
      </c>
      <c r="I42" s="19" t="s">
        <v>82</v>
      </c>
      <c r="J42" s="20" t="s">
        <v>83</v>
      </c>
      <c r="K42" s="19" t="s">
        <v>225</v>
      </c>
      <c r="L42" s="21" t="s">
        <v>38</v>
      </c>
      <c r="M42" s="22" t="s">
        <v>223</v>
      </c>
      <c r="N42" s="23"/>
      <c r="O42" s="15">
        <v>0</v>
      </c>
      <c r="P42" s="15">
        <v>0</v>
      </c>
      <c r="Q42" s="15">
        <v>0</v>
      </c>
      <c r="R42" s="21"/>
      <c r="S42" s="21"/>
      <c r="T42" s="21"/>
      <c r="U42" s="15">
        <v>0</v>
      </c>
      <c r="W42" s="37" t="s">
        <v>357</v>
      </c>
      <c r="X42" s="36" t="s">
        <v>325</v>
      </c>
      <c r="Y42" s="47">
        <f t="shared" si="7"/>
        <v>0</v>
      </c>
      <c r="Z42" s="53">
        <f t="shared" si="8"/>
        <v>0</v>
      </c>
      <c r="AA42" s="47" t="str">
        <f t="shared" si="5"/>
        <v>-</v>
      </c>
      <c r="AC42" s="37" t="s">
        <v>357</v>
      </c>
      <c r="AD42" s="36" t="s">
        <v>325</v>
      </c>
      <c r="AE42" s="54">
        <f t="shared" si="9"/>
        <v>0</v>
      </c>
      <c r="AF42" s="53">
        <f t="shared" si="10"/>
        <v>0</v>
      </c>
      <c r="AG42" s="47" t="str">
        <f t="shared" si="6"/>
        <v>-</v>
      </c>
    </row>
    <row r="43" spans="1:33" s="24" customFormat="1" ht="20.100000000000001" customHeight="1">
      <c r="A43" s="15">
        <f t="shared" si="0"/>
        <v>42</v>
      </c>
      <c r="B43" s="16" t="s">
        <v>226</v>
      </c>
      <c r="C43" s="17" t="s">
        <v>84</v>
      </c>
      <c r="D43" s="18"/>
      <c r="E43" s="19" t="s">
        <v>85</v>
      </c>
      <c r="F43" s="19" t="s">
        <v>17</v>
      </c>
      <c r="G43" s="19" t="s">
        <v>18</v>
      </c>
      <c r="H43" s="19" t="s">
        <v>86</v>
      </c>
      <c r="I43" s="19" t="s">
        <v>87</v>
      </c>
      <c r="J43" s="20" t="s">
        <v>88</v>
      </c>
      <c r="K43" s="19" t="s">
        <v>198</v>
      </c>
      <c r="L43" s="21" t="s">
        <v>30</v>
      </c>
      <c r="M43" s="22" t="s">
        <v>227</v>
      </c>
      <c r="N43" s="23"/>
      <c r="O43" s="15">
        <v>0</v>
      </c>
      <c r="P43" s="15">
        <v>0</v>
      </c>
      <c r="Q43" s="15">
        <v>0</v>
      </c>
      <c r="R43" s="21"/>
      <c r="S43" s="21"/>
      <c r="T43" s="21"/>
      <c r="U43" s="15">
        <v>0</v>
      </c>
      <c r="W43" s="37" t="s">
        <v>357</v>
      </c>
      <c r="X43" s="36" t="s">
        <v>326</v>
      </c>
      <c r="Y43" s="47">
        <f t="shared" si="7"/>
        <v>0</v>
      </c>
      <c r="Z43" s="53">
        <f t="shared" si="8"/>
        <v>0</v>
      </c>
      <c r="AA43" s="47" t="str">
        <f t="shared" si="5"/>
        <v>-</v>
      </c>
      <c r="AC43" s="37" t="s">
        <v>357</v>
      </c>
      <c r="AD43" s="36" t="s">
        <v>326</v>
      </c>
      <c r="AE43" s="54">
        <f t="shared" si="9"/>
        <v>0</v>
      </c>
      <c r="AF43" s="53">
        <f t="shared" si="10"/>
        <v>0</v>
      </c>
      <c r="AG43" s="47" t="str">
        <f t="shared" si="6"/>
        <v>-</v>
      </c>
    </row>
    <row r="44" spans="1:33" s="24" customFormat="1" ht="20.100000000000001" customHeight="1">
      <c r="A44" s="15">
        <f t="shared" si="0"/>
        <v>43</v>
      </c>
      <c r="B44" s="16" t="s">
        <v>89</v>
      </c>
      <c r="C44" s="17" t="s">
        <v>84</v>
      </c>
      <c r="D44" s="18"/>
      <c r="E44" s="19" t="s">
        <v>85</v>
      </c>
      <c r="F44" s="19" t="s">
        <v>17</v>
      </c>
      <c r="G44" s="19" t="s">
        <v>18</v>
      </c>
      <c r="H44" s="19" t="s">
        <v>86</v>
      </c>
      <c r="I44" s="19" t="s">
        <v>87</v>
      </c>
      <c r="J44" s="20" t="s">
        <v>88</v>
      </c>
      <c r="K44" s="19" t="s">
        <v>228</v>
      </c>
      <c r="L44" s="21" t="s">
        <v>90</v>
      </c>
      <c r="M44" s="22" t="s">
        <v>203</v>
      </c>
      <c r="N44" s="23"/>
      <c r="O44" s="15">
        <v>0</v>
      </c>
      <c r="P44" s="15">
        <v>0</v>
      </c>
      <c r="Q44" s="15">
        <v>0</v>
      </c>
      <c r="R44" s="21"/>
      <c r="S44" s="21"/>
      <c r="T44" s="21"/>
      <c r="U44" s="15">
        <v>0</v>
      </c>
      <c r="W44" s="37" t="s">
        <v>357</v>
      </c>
      <c r="X44" s="36" t="s">
        <v>364</v>
      </c>
      <c r="Y44" s="47">
        <f t="shared" si="7"/>
        <v>0</v>
      </c>
      <c r="Z44" s="53">
        <f t="shared" si="8"/>
        <v>0</v>
      </c>
      <c r="AA44" s="47" t="str">
        <f t="shared" si="5"/>
        <v>-</v>
      </c>
      <c r="AC44" s="37" t="s">
        <v>357</v>
      </c>
      <c r="AD44" s="36" t="s">
        <v>364</v>
      </c>
      <c r="AE44" s="54">
        <f t="shared" si="9"/>
        <v>0</v>
      </c>
      <c r="AF44" s="53">
        <f t="shared" si="10"/>
        <v>0</v>
      </c>
      <c r="AG44" s="47" t="str">
        <f t="shared" si="6"/>
        <v>-</v>
      </c>
    </row>
    <row r="45" spans="1:33" s="24" customFormat="1" ht="20.100000000000001" customHeight="1">
      <c r="A45" s="15">
        <f t="shared" si="0"/>
        <v>44</v>
      </c>
      <c r="B45" s="16" t="s">
        <v>89</v>
      </c>
      <c r="C45" s="17" t="s">
        <v>84</v>
      </c>
      <c r="D45" s="18"/>
      <c r="E45" s="19" t="s">
        <v>85</v>
      </c>
      <c r="F45" s="19" t="s">
        <v>17</v>
      </c>
      <c r="G45" s="19" t="s">
        <v>18</v>
      </c>
      <c r="H45" s="19" t="s">
        <v>86</v>
      </c>
      <c r="I45" s="19" t="s">
        <v>87</v>
      </c>
      <c r="J45" s="20" t="s">
        <v>88</v>
      </c>
      <c r="K45" s="19" t="s">
        <v>201</v>
      </c>
      <c r="L45" s="21" t="s">
        <v>91</v>
      </c>
      <c r="M45" s="22" t="s">
        <v>203</v>
      </c>
      <c r="N45" s="23"/>
      <c r="O45" s="15">
        <v>0</v>
      </c>
      <c r="P45" s="15">
        <v>0</v>
      </c>
      <c r="Q45" s="15">
        <v>0</v>
      </c>
      <c r="R45" s="21"/>
      <c r="S45" s="21"/>
      <c r="T45" s="21"/>
      <c r="U45" s="15">
        <v>0</v>
      </c>
      <c r="W45" s="37" t="s">
        <v>357</v>
      </c>
      <c r="X45" s="36" t="s">
        <v>312</v>
      </c>
      <c r="Y45" s="47">
        <f t="shared" si="7"/>
        <v>0</v>
      </c>
      <c r="Z45" s="53">
        <f t="shared" si="8"/>
        <v>0</v>
      </c>
      <c r="AA45" s="47" t="str">
        <f t="shared" si="5"/>
        <v>-</v>
      </c>
      <c r="AC45" s="37" t="s">
        <v>357</v>
      </c>
      <c r="AD45" s="36" t="s">
        <v>312</v>
      </c>
      <c r="AE45" s="54">
        <f t="shared" si="9"/>
        <v>0</v>
      </c>
      <c r="AF45" s="53">
        <f t="shared" si="10"/>
        <v>0</v>
      </c>
      <c r="AG45" s="47" t="str">
        <f t="shared" si="6"/>
        <v>-</v>
      </c>
    </row>
    <row r="46" spans="1:33" s="24" customFormat="1" ht="20.100000000000001" customHeight="1">
      <c r="A46" s="15">
        <f t="shared" si="0"/>
        <v>45</v>
      </c>
      <c r="B46" s="16" t="s">
        <v>229</v>
      </c>
      <c r="C46" s="17" t="s">
        <v>84</v>
      </c>
      <c r="D46" s="18"/>
      <c r="E46" s="19" t="s">
        <v>85</v>
      </c>
      <c r="F46" s="19" t="s">
        <v>17</v>
      </c>
      <c r="G46" s="19" t="s">
        <v>18</v>
      </c>
      <c r="H46" s="19" t="s">
        <v>86</v>
      </c>
      <c r="I46" s="19" t="s">
        <v>87</v>
      </c>
      <c r="J46" s="20" t="s">
        <v>88</v>
      </c>
      <c r="K46" s="19" t="s">
        <v>230</v>
      </c>
      <c r="L46" s="21" t="s">
        <v>92</v>
      </c>
      <c r="M46" s="22" t="s">
        <v>231</v>
      </c>
      <c r="N46" s="23"/>
      <c r="O46" s="15" t="s">
        <v>291</v>
      </c>
      <c r="P46" s="15" t="s">
        <v>291</v>
      </c>
      <c r="Q46" s="15" t="s">
        <v>291</v>
      </c>
      <c r="R46" s="21"/>
      <c r="S46" s="21"/>
      <c r="T46" s="21"/>
      <c r="U46" s="15" t="s">
        <v>291</v>
      </c>
      <c r="W46" s="37" t="s">
        <v>357</v>
      </c>
      <c r="X46" s="36" t="s">
        <v>365</v>
      </c>
      <c r="Y46" s="47">
        <f t="shared" si="7"/>
        <v>0</v>
      </c>
      <c r="Z46" s="53">
        <f t="shared" si="8"/>
        <v>0</v>
      </c>
      <c r="AA46" s="47" t="str">
        <f t="shared" si="5"/>
        <v>-</v>
      </c>
      <c r="AC46" s="37" t="s">
        <v>357</v>
      </c>
      <c r="AD46" s="36" t="s">
        <v>365</v>
      </c>
      <c r="AE46" s="54">
        <f t="shared" si="9"/>
        <v>0</v>
      </c>
      <c r="AF46" s="53">
        <f t="shared" si="10"/>
        <v>0</v>
      </c>
      <c r="AG46" s="47" t="str">
        <f t="shared" si="6"/>
        <v>-</v>
      </c>
    </row>
    <row r="47" spans="1:33" s="24" customFormat="1" ht="20.100000000000001" customHeight="1">
      <c r="A47" s="15">
        <f t="shared" si="0"/>
        <v>46</v>
      </c>
      <c r="B47" s="16" t="s">
        <v>229</v>
      </c>
      <c r="C47" s="17" t="s">
        <v>232</v>
      </c>
      <c r="D47" s="18"/>
      <c r="E47" s="19" t="s">
        <v>85</v>
      </c>
      <c r="F47" s="19" t="s">
        <v>17</v>
      </c>
      <c r="G47" s="19" t="s">
        <v>18</v>
      </c>
      <c r="H47" s="19" t="s">
        <v>86</v>
      </c>
      <c r="I47" s="19" t="s">
        <v>87</v>
      </c>
      <c r="J47" s="20" t="s">
        <v>88</v>
      </c>
      <c r="K47" s="19" t="s">
        <v>233</v>
      </c>
      <c r="L47" s="21" t="s">
        <v>40</v>
      </c>
      <c r="M47" s="22" t="s">
        <v>234</v>
      </c>
      <c r="N47" s="23"/>
      <c r="O47" s="15" t="s">
        <v>291</v>
      </c>
      <c r="P47" s="15" t="s">
        <v>291</v>
      </c>
      <c r="Q47" s="15" t="s">
        <v>291</v>
      </c>
      <c r="R47" s="21"/>
      <c r="S47" s="21"/>
      <c r="T47" s="21"/>
      <c r="U47" s="15" t="s">
        <v>291</v>
      </c>
      <c r="W47" s="38" t="s">
        <v>357</v>
      </c>
      <c r="X47" s="35" t="s">
        <v>339</v>
      </c>
      <c r="Y47" s="47">
        <f t="shared" si="7"/>
        <v>0</v>
      </c>
      <c r="Z47" s="53">
        <f t="shared" si="8"/>
        <v>0</v>
      </c>
      <c r="AA47" s="47" t="str">
        <f t="shared" si="5"/>
        <v>-</v>
      </c>
      <c r="AC47" s="38" t="s">
        <v>357</v>
      </c>
      <c r="AD47" s="35" t="s">
        <v>339</v>
      </c>
      <c r="AE47" s="54">
        <f t="shared" si="9"/>
        <v>0</v>
      </c>
      <c r="AF47" s="53">
        <f t="shared" si="10"/>
        <v>0</v>
      </c>
      <c r="AG47" s="47" t="str">
        <f t="shared" si="6"/>
        <v>-</v>
      </c>
    </row>
    <row r="48" spans="1:33" s="24" customFormat="1" ht="20.100000000000001" customHeight="1">
      <c r="A48" s="15">
        <f t="shared" si="0"/>
        <v>47</v>
      </c>
      <c r="B48" s="16" t="s">
        <v>229</v>
      </c>
      <c r="C48" s="17" t="s">
        <v>84</v>
      </c>
      <c r="D48" s="18"/>
      <c r="E48" s="19" t="s">
        <v>85</v>
      </c>
      <c r="F48" s="19" t="s">
        <v>17</v>
      </c>
      <c r="G48" s="19" t="s">
        <v>18</v>
      </c>
      <c r="H48" s="19" t="s">
        <v>86</v>
      </c>
      <c r="I48" s="19" t="s">
        <v>87</v>
      </c>
      <c r="J48" s="20" t="s">
        <v>88</v>
      </c>
      <c r="K48" s="19" t="s">
        <v>235</v>
      </c>
      <c r="L48" s="21" t="s">
        <v>94</v>
      </c>
      <c r="M48" s="22" t="s">
        <v>227</v>
      </c>
      <c r="N48" s="23"/>
      <c r="O48" s="15">
        <v>0</v>
      </c>
      <c r="P48" s="15">
        <v>0</v>
      </c>
      <c r="Q48" s="15">
        <v>0</v>
      </c>
      <c r="R48" s="21"/>
      <c r="S48" s="21"/>
      <c r="T48" s="21"/>
      <c r="U48" s="15">
        <v>0</v>
      </c>
      <c r="W48" s="38" t="s">
        <v>357</v>
      </c>
      <c r="X48" s="36" t="s">
        <v>366</v>
      </c>
      <c r="Y48" s="47">
        <f t="shared" si="7"/>
        <v>0</v>
      </c>
      <c r="Z48" s="53">
        <f t="shared" si="8"/>
        <v>0</v>
      </c>
      <c r="AA48" s="47" t="str">
        <f t="shared" si="5"/>
        <v>-</v>
      </c>
      <c r="AC48" s="38" t="s">
        <v>357</v>
      </c>
      <c r="AD48" s="36" t="s">
        <v>366</v>
      </c>
      <c r="AE48" s="54">
        <f t="shared" si="9"/>
        <v>0</v>
      </c>
      <c r="AF48" s="53">
        <f t="shared" si="10"/>
        <v>0</v>
      </c>
      <c r="AG48" s="47" t="str">
        <f t="shared" si="6"/>
        <v>-</v>
      </c>
    </row>
    <row r="49" spans="1:33" s="24" customFormat="1" ht="20.100000000000001" customHeight="1">
      <c r="A49" s="15">
        <f t="shared" si="0"/>
        <v>48</v>
      </c>
      <c r="B49" s="16" t="s">
        <v>89</v>
      </c>
      <c r="C49" s="17" t="s">
        <v>84</v>
      </c>
      <c r="D49" s="18"/>
      <c r="E49" s="19" t="s">
        <v>85</v>
      </c>
      <c r="F49" s="19" t="s">
        <v>17</v>
      </c>
      <c r="G49" s="19" t="s">
        <v>18</v>
      </c>
      <c r="H49" s="19" t="s">
        <v>86</v>
      </c>
      <c r="I49" s="19" t="s">
        <v>87</v>
      </c>
      <c r="J49" s="20" t="s">
        <v>88</v>
      </c>
      <c r="K49" s="19" t="s">
        <v>201</v>
      </c>
      <c r="L49" s="21" t="s">
        <v>95</v>
      </c>
      <c r="M49" s="22" t="s">
        <v>203</v>
      </c>
      <c r="N49" s="23"/>
      <c r="O49" s="15">
        <v>0</v>
      </c>
      <c r="P49" s="15">
        <v>0</v>
      </c>
      <c r="Q49" s="15">
        <v>0</v>
      </c>
      <c r="R49" s="21"/>
      <c r="S49" s="21"/>
      <c r="T49" s="21"/>
      <c r="U49" s="15">
        <v>0</v>
      </c>
      <c r="W49" s="37" t="s">
        <v>357</v>
      </c>
      <c r="X49" s="36" t="s">
        <v>111</v>
      </c>
      <c r="Y49" s="47">
        <f t="shared" si="7"/>
        <v>0</v>
      </c>
      <c r="Z49" s="53">
        <f t="shared" si="8"/>
        <v>0</v>
      </c>
      <c r="AA49" s="47" t="str">
        <f t="shared" si="5"/>
        <v>-</v>
      </c>
      <c r="AC49" s="37" t="s">
        <v>357</v>
      </c>
      <c r="AD49" s="36" t="s">
        <v>111</v>
      </c>
      <c r="AE49" s="54">
        <f t="shared" si="9"/>
        <v>0</v>
      </c>
      <c r="AF49" s="53">
        <f t="shared" si="10"/>
        <v>4</v>
      </c>
      <c r="AG49" s="47">
        <f t="shared" si="6"/>
        <v>0</v>
      </c>
    </row>
    <row r="50" spans="1:33" s="24" customFormat="1" ht="20.100000000000001" customHeight="1">
      <c r="A50" s="15">
        <f t="shared" si="0"/>
        <v>49</v>
      </c>
      <c r="B50" s="16" t="s">
        <v>89</v>
      </c>
      <c r="C50" s="17" t="s">
        <v>232</v>
      </c>
      <c r="D50" s="18"/>
      <c r="E50" s="19" t="s">
        <v>85</v>
      </c>
      <c r="F50" s="19" t="s">
        <v>17</v>
      </c>
      <c r="G50" s="19" t="s">
        <v>18</v>
      </c>
      <c r="H50" s="19" t="s">
        <v>86</v>
      </c>
      <c r="I50" s="19" t="s">
        <v>87</v>
      </c>
      <c r="J50" s="20" t="s">
        <v>88</v>
      </c>
      <c r="K50" s="19" t="s">
        <v>230</v>
      </c>
      <c r="L50" s="25" t="s">
        <v>236</v>
      </c>
      <c r="M50" s="22" t="s">
        <v>237</v>
      </c>
      <c r="N50" s="23"/>
      <c r="O50" s="15" t="s">
        <v>291</v>
      </c>
      <c r="P50" s="15" t="s">
        <v>291</v>
      </c>
      <c r="Q50" s="15" t="s">
        <v>291</v>
      </c>
      <c r="R50" s="76"/>
      <c r="S50" s="25"/>
      <c r="T50" s="25"/>
      <c r="U50" s="15" t="s">
        <v>291</v>
      </c>
      <c r="W50" s="38" t="s">
        <v>357</v>
      </c>
      <c r="X50" s="35" t="s">
        <v>329</v>
      </c>
      <c r="Y50" s="47">
        <f t="shared" si="7"/>
        <v>0</v>
      </c>
      <c r="Z50" s="53">
        <f t="shared" si="8"/>
        <v>0</v>
      </c>
      <c r="AA50" s="47" t="str">
        <f t="shared" si="5"/>
        <v>-</v>
      </c>
      <c r="AC50" s="38" t="s">
        <v>357</v>
      </c>
      <c r="AD50" s="35" t="s">
        <v>329</v>
      </c>
      <c r="AE50" s="54">
        <f t="shared" si="9"/>
        <v>0</v>
      </c>
      <c r="AF50" s="53">
        <f t="shared" si="10"/>
        <v>1</v>
      </c>
      <c r="AG50" s="47">
        <f t="shared" si="6"/>
        <v>0</v>
      </c>
    </row>
    <row r="51" spans="1:33" s="24" customFormat="1" ht="20.100000000000001" customHeight="1">
      <c r="A51" s="15">
        <f t="shared" si="0"/>
        <v>50</v>
      </c>
      <c r="B51" s="16" t="s">
        <v>89</v>
      </c>
      <c r="C51" s="17" t="s">
        <v>84</v>
      </c>
      <c r="D51" s="18"/>
      <c r="E51" s="19" t="s">
        <v>85</v>
      </c>
      <c r="F51" s="19" t="s">
        <v>17</v>
      </c>
      <c r="G51" s="19" t="s">
        <v>18</v>
      </c>
      <c r="H51" s="19" t="s">
        <v>86</v>
      </c>
      <c r="I51" s="19" t="s">
        <v>87</v>
      </c>
      <c r="J51" s="20" t="s">
        <v>88</v>
      </c>
      <c r="K51" s="19" t="s">
        <v>238</v>
      </c>
      <c r="L51" s="21" t="s">
        <v>96</v>
      </c>
      <c r="M51" s="22" t="s">
        <v>203</v>
      </c>
      <c r="N51" s="23"/>
      <c r="O51" s="15">
        <v>0</v>
      </c>
      <c r="P51" s="15">
        <v>0</v>
      </c>
      <c r="Q51" s="15">
        <v>0</v>
      </c>
      <c r="R51" s="21"/>
      <c r="S51" s="21"/>
      <c r="T51" s="21"/>
      <c r="U51" s="15">
        <v>0</v>
      </c>
      <c r="W51" s="38" t="s">
        <v>357</v>
      </c>
      <c r="X51" s="36" t="s">
        <v>136</v>
      </c>
      <c r="Y51" s="47">
        <f t="shared" si="7"/>
        <v>0</v>
      </c>
      <c r="Z51" s="53">
        <f t="shared" si="8"/>
        <v>0</v>
      </c>
      <c r="AA51" s="47" t="str">
        <f t="shared" si="5"/>
        <v>-</v>
      </c>
      <c r="AC51" s="38" t="s">
        <v>357</v>
      </c>
      <c r="AD51" s="36" t="s">
        <v>136</v>
      </c>
      <c r="AE51" s="54">
        <f t="shared" si="9"/>
        <v>0</v>
      </c>
      <c r="AF51" s="53">
        <f t="shared" si="10"/>
        <v>1</v>
      </c>
      <c r="AG51" s="47">
        <f t="shared" si="6"/>
        <v>0</v>
      </c>
    </row>
    <row r="52" spans="1:33" s="24" customFormat="1" ht="20.100000000000001" customHeight="1">
      <c r="A52" s="15">
        <f t="shared" si="0"/>
        <v>51</v>
      </c>
      <c r="B52" s="16" t="s">
        <v>89</v>
      </c>
      <c r="C52" s="17" t="s">
        <v>84</v>
      </c>
      <c r="D52" s="18"/>
      <c r="E52" s="19" t="s">
        <v>85</v>
      </c>
      <c r="F52" s="19" t="s">
        <v>17</v>
      </c>
      <c r="G52" s="19" t="s">
        <v>18</v>
      </c>
      <c r="H52" s="19" t="s">
        <v>86</v>
      </c>
      <c r="I52" s="19" t="s">
        <v>87</v>
      </c>
      <c r="J52" s="20" t="s">
        <v>88</v>
      </c>
      <c r="K52" s="19" t="s">
        <v>198</v>
      </c>
      <c r="L52" s="21" t="s">
        <v>97</v>
      </c>
      <c r="M52" s="22" t="s">
        <v>231</v>
      </c>
      <c r="N52" s="23"/>
      <c r="O52" s="15" t="s">
        <v>291</v>
      </c>
      <c r="P52" s="15" t="s">
        <v>291</v>
      </c>
      <c r="Q52" s="15" t="s">
        <v>291</v>
      </c>
      <c r="R52" s="21"/>
      <c r="S52" s="21"/>
      <c r="T52" s="21"/>
      <c r="U52" s="15" t="s">
        <v>291</v>
      </c>
      <c r="W52" s="38" t="s">
        <v>357</v>
      </c>
      <c r="X52" s="50" t="s">
        <v>395</v>
      </c>
      <c r="Y52" s="47">
        <f t="shared" si="7"/>
        <v>0</v>
      </c>
      <c r="Z52" s="53">
        <f t="shared" si="8"/>
        <v>0</v>
      </c>
      <c r="AA52" s="47" t="str">
        <f t="shared" si="5"/>
        <v>-</v>
      </c>
      <c r="AC52" s="38" t="s">
        <v>357</v>
      </c>
      <c r="AD52" s="50" t="s">
        <v>395</v>
      </c>
      <c r="AE52" s="54">
        <f t="shared" si="9"/>
        <v>0</v>
      </c>
      <c r="AF52" s="53">
        <f t="shared" si="10"/>
        <v>0</v>
      </c>
      <c r="AG52" s="47" t="str">
        <f t="shared" si="6"/>
        <v>-</v>
      </c>
    </row>
    <row r="53" spans="1:33" s="24" customFormat="1" ht="20.100000000000001" customHeight="1">
      <c r="A53" s="15">
        <f t="shared" si="0"/>
        <v>52</v>
      </c>
      <c r="B53" s="16" t="s">
        <v>89</v>
      </c>
      <c r="C53" s="17" t="s">
        <v>84</v>
      </c>
      <c r="D53" s="18"/>
      <c r="E53" s="19" t="s">
        <v>85</v>
      </c>
      <c r="F53" s="19" t="s">
        <v>17</v>
      </c>
      <c r="G53" s="19" t="s">
        <v>18</v>
      </c>
      <c r="H53" s="19" t="s">
        <v>86</v>
      </c>
      <c r="I53" s="19" t="s">
        <v>87</v>
      </c>
      <c r="J53" s="20" t="s">
        <v>88</v>
      </c>
      <c r="K53" s="19" t="s">
        <v>239</v>
      </c>
      <c r="L53" s="21" t="s">
        <v>41</v>
      </c>
      <c r="M53" s="22" t="s">
        <v>199</v>
      </c>
      <c r="N53" s="23"/>
      <c r="O53" s="15" t="s">
        <v>291</v>
      </c>
      <c r="P53" s="15" t="s">
        <v>291</v>
      </c>
      <c r="Q53" s="15" t="s">
        <v>291</v>
      </c>
      <c r="R53" s="21"/>
      <c r="S53" s="21"/>
      <c r="T53" s="21"/>
      <c r="U53" s="15" t="s">
        <v>291</v>
      </c>
      <c r="W53" s="37" t="s">
        <v>357</v>
      </c>
      <c r="X53" s="36" t="s">
        <v>342</v>
      </c>
      <c r="Y53" s="47">
        <f t="shared" si="7"/>
        <v>0</v>
      </c>
      <c r="Z53" s="53">
        <f t="shared" si="8"/>
        <v>0</v>
      </c>
      <c r="AA53" s="47" t="str">
        <f t="shared" si="5"/>
        <v>-</v>
      </c>
      <c r="AC53" s="37" t="s">
        <v>357</v>
      </c>
      <c r="AD53" s="36" t="s">
        <v>342</v>
      </c>
      <c r="AE53" s="54">
        <f t="shared" si="9"/>
        <v>0</v>
      </c>
      <c r="AF53" s="53">
        <f t="shared" si="10"/>
        <v>0</v>
      </c>
      <c r="AG53" s="47" t="str">
        <f t="shared" si="6"/>
        <v>-</v>
      </c>
    </row>
    <row r="54" spans="1:33" s="24" customFormat="1" ht="20.100000000000001" customHeight="1">
      <c r="A54" s="15">
        <f t="shared" si="0"/>
        <v>53</v>
      </c>
      <c r="B54" s="16" t="s">
        <v>240</v>
      </c>
      <c r="C54" s="17" t="s">
        <v>98</v>
      </c>
      <c r="D54" s="18"/>
      <c r="E54" s="19" t="s">
        <v>99</v>
      </c>
      <c r="F54" s="19" t="s">
        <v>17</v>
      </c>
      <c r="G54" s="19" t="s">
        <v>18</v>
      </c>
      <c r="H54" s="19" t="s">
        <v>19</v>
      </c>
      <c r="I54" s="19" t="s">
        <v>100</v>
      </c>
      <c r="J54" s="20" t="s">
        <v>88</v>
      </c>
      <c r="K54" s="19" t="s">
        <v>183</v>
      </c>
      <c r="L54" s="21" t="s">
        <v>241</v>
      </c>
      <c r="M54" s="22" t="s">
        <v>191</v>
      </c>
      <c r="N54" s="23"/>
      <c r="O54" s="15">
        <v>0</v>
      </c>
      <c r="P54" s="15">
        <v>0</v>
      </c>
      <c r="Q54" s="15">
        <v>0</v>
      </c>
      <c r="R54" s="21"/>
      <c r="S54" s="21"/>
      <c r="T54" s="21"/>
      <c r="U54" s="15">
        <v>0</v>
      </c>
      <c r="W54" s="37" t="s">
        <v>357</v>
      </c>
      <c r="X54" s="36" t="s">
        <v>330</v>
      </c>
      <c r="Y54" s="47">
        <f t="shared" si="7"/>
        <v>0</v>
      </c>
      <c r="Z54" s="53">
        <f t="shared" si="8"/>
        <v>0</v>
      </c>
      <c r="AA54" s="47" t="str">
        <f t="shared" si="5"/>
        <v>-</v>
      </c>
      <c r="AC54" s="37" t="s">
        <v>357</v>
      </c>
      <c r="AD54" s="36" t="s">
        <v>330</v>
      </c>
      <c r="AE54" s="54">
        <f t="shared" si="9"/>
        <v>0</v>
      </c>
      <c r="AF54" s="53">
        <f t="shared" si="10"/>
        <v>0</v>
      </c>
      <c r="AG54" s="47" t="str">
        <f t="shared" si="6"/>
        <v>-</v>
      </c>
    </row>
    <row r="55" spans="1:33" s="24" customFormat="1" ht="20.100000000000001" customHeight="1">
      <c r="A55" s="15">
        <f t="shared" si="0"/>
        <v>54</v>
      </c>
      <c r="B55" s="16" t="s">
        <v>295</v>
      </c>
      <c r="C55" s="17" t="s">
        <v>243</v>
      </c>
      <c r="D55" s="18" t="s">
        <v>102</v>
      </c>
      <c r="E55" s="19" t="s">
        <v>103</v>
      </c>
      <c r="F55" s="19" t="s">
        <v>17</v>
      </c>
      <c r="G55" s="19" t="s">
        <v>43</v>
      </c>
      <c r="H55" s="19" t="s">
        <v>104</v>
      </c>
      <c r="I55" s="19" t="s">
        <v>105</v>
      </c>
      <c r="J55" s="20" t="s">
        <v>106</v>
      </c>
      <c r="K55" s="19" t="s">
        <v>205</v>
      </c>
      <c r="L55" s="25" t="s">
        <v>68</v>
      </c>
      <c r="M55" s="22" t="s">
        <v>306</v>
      </c>
      <c r="N55" s="23" t="s">
        <v>540</v>
      </c>
      <c r="O55" s="15" t="s">
        <v>310</v>
      </c>
      <c r="P55" s="15" t="s">
        <v>310</v>
      </c>
      <c r="Q55" s="15" t="s">
        <v>310</v>
      </c>
      <c r="R55" s="24">
        <v>161</v>
      </c>
      <c r="S55" s="27">
        <v>41913</v>
      </c>
      <c r="T55" s="27">
        <v>42020</v>
      </c>
      <c r="U55" s="15" t="s">
        <v>310</v>
      </c>
      <c r="W55" s="37" t="s">
        <v>357</v>
      </c>
      <c r="X55" s="36" t="s">
        <v>104</v>
      </c>
      <c r="Y55" s="47">
        <f t="shared" si="7"/>
        <v>0</v>
      </c>
      <c r="Z55" s="53">
        <f t="shared" si="8"/>
        <v>0</v>
      </c>
      <c r="AA55" s="47" t="str">
        <f t="shared" si="5"/>
        <v>-</v>
      </c>
      <c r="AC55" s="37" t="s">
        <v>357</v>
      </c>
      <c r="AD55" s="36" t="s">
        <v>104</v>
      </c>
      <c r="AE55" s="54">
        <f t="shared" si="9"/>
        <v>0</v>
      </c>
      <c r="AF55" s="53">
        <f t="shared" si="10"/>
        <v>2</v>
      </c>
      <c r="AG55" s="47">
        <f t="shared" si="6"/>
        <v>0</v>
      </c>
    </row>
    <row r="56" spans="1:33" s="24" customFormat="1" ht="20.100000000000001" customHeight="1">
      <c r="A56" s="15">
        <f t="shared" si="0"/>
        <v>55</v>
      </c>
      <c r="B56" s="16" t="s">
        <v>309</v>
      </c>
      <c r="C56" s="17" t="s">
        <v>308</v>
      </c>
      <c r="D56" s="18" t="s">
        <v>102</v>
      </c>
      <c r="E56" s="19" t="s">
        <v>103</v>
      </c>
      <c r="F56" s="19" t="s">
        <v>17</v>
      </c>
      <c r="G56" s="19" t="s">
        <v>43</v>
      </c>
      <c r="H56" s="19" t="s">
        <v>104</v>
      </c>
      <c r="I56" s="19" t="s">
        <v>105</v>
      </c>
      <c r="J56" s="20" t="s">
        <v>106</v>
      </c>
      <c r="K56" s="19" t="s">
        <v>183</v>
      </c>
      <c r="L56" s="25" t="s">
        <v>241</v>
      </c>
      <c r="M56" s="22" t="s">
        <v>407</v>
      </c>
      <c r="N56" s="23"/>
      <c r="O56" s="15">
        <v>6</v>
      </c>
      <c r="P56" s="15">
        <v>0</v>
      </c>
      <c r="Q56" s="15">
        <v>0</v>
      </c>
      <c r="R56" s="25">
        <v>40</v>
      </c>
      <c r="S56" s="27">
        <v>41913</v>
      </c>
      <c r="T56" s="27">
        <v>42035</v>
      </c>
      <c r="U56" s="15">
        <v>0</v>
      </c>
      <c r="W56" s="37" t="s">
        <v>357</v>
      </c>
      <c r="X56" s="36" t="s">
        <v>332</v>
      </c>
      <c r="Y56" s="47">
        <f t="shared" si="7"/>
        <v>0</v>
      </c>
      <c r="Z56" s="53">
        <f t="shared" si="8"/>
        <v>0</v>
      </c>
      <c r="AA56" s="47" t="str">
        <f t="shared" si="5"/>
        <v>-</v>
      </c>
      <c r="AC56" s="37" t="s">
        <v>357</v>
      </c>
      <c r="AD56" s="36" t="s">
        <v>332</v>
      </c>
      <c r="AE56" s="54">
        <f t="shared" si="9"/>
        <v>0</v>
      </c>
      <c r="AF56" s="53">
        <f t="shared" si="10"/>
        <v>0</v>
      </c>
      <c r="AG56" s="47" t="str">
        <f t="shared" si="6"/>
        <v>-</v>
      </c>
    </row>
    <row r="57" spans="1:33" s="24" customFormat="1" ht="20.100000000000001" customHeight="1">
      <c r="A57" s="15">
        <f t="shared" si="0"/>
        <v>56</v>
      </c>
      <c r="B57" s="16" t="s">
        <v>298</v>
      </c>
      <c r="C57" s="17" t="s">
        <v>107</v>
      </c>
      <c r="D57" s="18" t="s">
        <v>102</v>
      </c>
      <c r="E57" s="19" t="s">
        <v>103</v>
      </c>
      <c r="F57" s="19" t="s">
        <v>17</v>
      </c>
      <c r="G57" s="19" t="s">
        <v>43</v>
      </c>
      <c r="H57" s="19" t="s">
        <v>104</v>
      </c>
      <c r="I57" s="19" t="s">
        <v>105</v>
      </c>
      <c r="J57" s="20" t="s">
        <v>106</v>
      </c>
      <c r="K57" s="19" t="s">
        <v>193</v>
      </c>
      <c r="L57" s="25" t="s">
        <v>244</v>
      </c>
      <c r="M57" s="22" t="s">
        <v>307</v>
      </c>
      <c r="N57" s="23"/>
      <c r="O57" s="15">
        <v>2</v>
      </c>
      <c r="P57" s="15">
        <v>1</v>
      </c>
      <c r="Q57" s="15">
        <v>1</v>
      </c>
      <c r="R57" s="25">
        <v>120</v>
      </c>
      <c r="S57" s="27">
        <v>41989</v>
      </c>
      <c r="T57" s="27">
        <v>42035</v>
      </c>
      <c r="U57" s="15">
        <v>0</v>
      </c>
      <c r="W57" s="38" t="s">
        <v>357</v>
      </c>
      <c r="X57" s="36" t="s">
        <v>333</v>
      </c>
      <c r="Y57" s="47">
        <f t="shared" si="7"/>
        <v>0</v>
      </c>
      <c r="Z57" s="53">
        <f t="shared" si="8"/>
        <v>0</v>
      </c>
      <c r="AA57" s="47" t="str">
        <f t="shared" si="5"/>
        <v>-</v>
      </c>
      <c r="AC57" s="38" t="s">
        <v>357</v>
      </c>
      <c r="AD57" s="36" t="s">
        <v>333</v>
      </c>
      <c r="AE57" s="54">
        <f t="shared" si="9"/>
        <v>0</v>
      </c>
      <c r="AF57" s="53">
        <f t="shared" si="10"/>
        <v>0</v>
      </c>
      <c r="AG57" s="47" t="str">
        <f t="shared" si="6"/>
        <v>-</v>
      </c>
    </row>
    <row r="58" spans="1:33" s="24" customFormat="1" ht="20.100000000000001" customHeight="1">
      <c r="A58" s="15">
        <f t="shared" si="0"/>
        <v>57</v>
      </c>
      <c r="B58" s="16" t="s">
        <v>242</v>
      </c>
      <c r="C58" s="17" t="s">
        <v>107</v>
      </c>
      <c r="D58" s="18" t="s">
        <v>102</v>
      </c>
      <c r="E58" s="19" t="s">
        <v>103</v>
      </c>
      <c r="F58" s="19" t="s">
        <v>17</v>
      </c>
      <c r="G58" s="19" t="s">
        <v>43</v>
      </c>
      <c r="H58" s="19" t="s">
        <v>104</v>
      </c>
      <c r="I58" s="19" t="s">
        <v>105</v>
      </c>
      <c r="J58" s="20" t="s">
        <v>106</v>
      </c>
      <c r="K58" s="19" t="s">
        <v>183</v>
      </c>
      <c r="L58" s="25" t="s">
        <v>30</v>
      </c>
      <c r="M58" s="22" t="s">
        <v>184</v>
      </c>
      <c r="N58" s="23"/>
      <c r="O58" s="15" t="s">
        <v>291</v>
      </c>
      <c r="P58" s="15" t="s">
        <v>291</v>
      </c>
      <c r="Q58" s="15" t="s">
        <v>291</v>
      </c>
      <c r="R58" s="25"/>
      <c r="S58" s="25"/>
      <c r="T58" s="25"/>
      <c r="U58" s="15" t="s">
        <v>291</v>
      </c>
      <c r="W58" s="38" t="s">
        <v>357</v>
      </c>
      <c r="X58" s="51" t="s">
        <v>398</v>
      </c>
      <c r="Y58" s="47">
        <f t="shared" si="7"/>
        <v>0</v>
      </c>
      <c r="Z58" s="53">
        <f t="shared" si="8"/>
        <v>0</v>
      </c>
      <c r="AA58" s="47" t="str">
        <f t="shared" si="5"/>
        <v>-</v>
      </c>
      <c r="AC58" s="38" t="s">
        <v>357</v>
      </c>
      <c r="AD58" s="51" t="s">
        <v>398</v>
      </c>
      <c r="AE58" s="54">
        <f t="shared" si="9"/>
        <v>0</v>
      </c>
      <c r="AF58" s="53">
        <f t="shared" si="10"/>
        <v>0</v>
      </c>
      <c r="AG58" s="47" t="str">
        <f t="shared" si="6"/>
        <v>-</v>
      </c>
    </row>
    <row r="59" spans="1:33" s="24" customFormat="1" ht="20.100000000000001" customHeight="1">
      <c r="A59" s="15">
        <f t="shared" si="0"/>
        <v>58</v>
      </c>
      <c r="B59" s="16" t="s">
        <v>245</v>
      </c>
      <c r="C59" s="17" t="s">
        <v>108</v>
      </c>
      <c r="D59" s="18" t="s">
        <v>109</v>
      </c>
      <c r="E59" s="19" t="s">
        <v>110</v>
      </c>
      <c r="F59" s="19" t="s">
        <v>17</v>
      </c>
      <c r="G59" s="19" t="s">
        <v>43</v>
      </c>
      <c r="H59" s="19" t="s">
        <v>111</v>
      </c>
      <c r="I59" s="19" t="s">
        <v>112</v>
      </c>
      <c r="J59" s="20" t="s">
        <v>113</v>
      </c>
      <c r="K59" s="19" t="s">
        <v>246</v>
      </c>
      <c r="L59" s="21" t="s">
        <v>34</v>
      </c>
      <c r="M59" s="22" t="s">
        <v>247</v>
      </c>
      <c r="N59" s="23"/>
      <c r="O59" s="15" t="s">
        <v>291</v>
      </c>
      <c r="P59" s="15" t="s">
        <v>291</v>
      </c>
      <c r="Q59" s="15" t="s">
        <v>291</v>
      </c>
      <c r="R59" s="21"/>
      <c r="S59" s="21"/>
      <c r="T59" s="21"/>
      <c r="U59" s="15" t="s">
        <v>291</v>
      </c>
      <c r="W59" s="38" t="s">
        <v>357</v>
      </c>
      <c r="X59" s="51" t="s">
        <v>399</v>
      </c>
      <c r="Y59" s="47">
        <f t="shared" si="7"/>
        <v>0</v>
      </c>
      <c r="Z59" s="53">
        <f t="shared" si="8"/>
        <v>0</v>
      </c>
      <c r="AA59" s="47" t="str">
        <f t="shared" si="5"/>
        <v>-</v>
      </c>
      <c r="AC59" s="38" t="s">
        <v>357</v>
      </c>
      <c r="AD59" s="51" t="s">
        <v>399</v>
      </c>
      <c r="AE59" s="54">
        <f t="shared" si="9"/>
        <v>0</v>
      </c>
      <c r="AF59" s="53">
        <f t="shared" si="10"/>
        <v>0</v>
      </c>
      <c r="AG59" s="47" t="str">
        <f t="shared" si="6"/>
        <v>-</v>
      </c>
    </row>
    <row r="60" spans="1:33" s="24" customFormat="1" ht="20.100000000000001" customHeight="1">
      <c r="A60" s="15">
        <f t="shared" si="0"/>
        <v>59</v>
      </c>
      <c r="B60" s="16" t="s">
        <v>114</v>
      </c>
      <c r="C60" s="17" t="s">
        <v>108</v>
      </c>
      <c r="D60" s="18" t="s">
        <v>109</v>
      </c>
      <c r="E60" s="19" t="s">
        <v>110</v>
      </c>
      <c r="F60" s="19" t="s">
        <v>17</v>
      </c>
      <c r="G60" s="19" t="s">
        <v>43</v>
      </c>
      <c r="H60" s="19" t="s">
        <v>111</v>
      </c>
      <c r="I60" s="19" t="s">
        <v>112</v>
      </c>
      <c r="J60" s="20" t="s">
        <v>113</v>
      </c>
      <c r="K60" s="19" t="s">
        <v>248</v>
      </c>
      <c r="L60" s="21" t="s">
        <v>115</v>
      </c>
      <c r="M60" s="22" t="s">
        <v>247</v>
      </c>
      <c r="N60" s="23"/>
      <c r="O60" s="15" t="s">
        <v>291</v>
      </c>
      <c r="P60" s="15" t="s">
        <v>291</v>
      </c>
      <c r="Q60" s="15" t="s">
        <v>291</v>
      </c>
      <c r="R60" s="21"/>
      <c r="S60" s="21"/>
      <c r="T60" s="21"/>
      <c r="U60" s="15" t="s">
        <v>291</v>
      </c>
      <c r="W60" s="38" t="s">
        <v>357</v>
      </c>
      <c r="X60" s="51" t="s">
        <v>400</v>
      </c>
      <c r="Y60" s="47">
        <f t="shared" si="7"/>
        <v>0</v>
      </c>
      <c r="Z60" s="53">
        <f t="shared" si="8"/>
        <v>0</v>
      </c>
      <c r="AA60" s="47" t="str">
        <f t="shared" si="5"/>
        <v>-</v>
      </c>
      <c r="AC60" s="38" t="s">
        <v>357</v>
      </c>
      <c r="AD60" s="51" t="s">
        <v>400</v>
      </c>
      <c r="AE60" s="54">
        <f t="shared" si="9"/>
        <v>0</v>
      </c>
      <c r="AF60" s="53">
        <f t="shared" si="10"/>
        <v>0</v>
      </c>
      <c r="AG60" s="47" t="str">
        <f t="shared" si="6"/>
        <v>-</v>
      </c>
    </row>
    <row r="61" spans="1:33" s="24" customFormat="1" ht="20.100000000000001" customHeight="1">
      <c r="A61" s="15">
        <f t="shared" si="0"/>
        <v>60</v>
      </c>
      <c r="B61" s="16" t="s">
        <v>114</v>
      </c>
      <c r="C61" s="17" t="s">
        <v>249</v>
      </c>
      <c r="D61" s="18" t="s">
        <v>109</v>
      </c>
      <c r="E61" s="19" t="s">
        <v>110</v>
      </c>
      <c r="F61" s="19" t="s">
        <v>17</v>
      </c>
      <c r="G61" s="19" t="s">
        <v>43</v>
      </c>
      <c r="H61" s="19" t="s">
        <v>111</v>
      </c>
      <c r="I61" s="19" t="s">
        <v>112</v>
      </c>
      <c r="J61" s="20" t="s">
        <v>113</v>
      </c>
      <c r="K61" s="19" t="s">
        <v>250</v>
      </c>
      <c r="L61" s="21" t="s">
        <v>66</v>
      </c>
      <c r="M61" s="22" t="s">
        <v>251</v>
      </c>
      <c r="N61" s="23"/>
      <c r="O61" s="15" t="s">
        <v>291</v>
      </c>
      <c r="P61" s="15" t="s">
        <v>291</v>
      </c>
      <c r="Q61" s="15" t="s">
        <v>291</v>
      </c>
      <c r="R61" s="21"/>
      <c r="S61" s="21"/>
      <c r="T61" s="21"/>
      <c r="U61" s="15" t="s">
        <v>291</v>
      </c>
      <c r="W61" s="39" t="s">
        <v>367</v>
      </c>
      <c r="X61" s="36" t="s">
        <v>368</v>
      </c>
      <c r="Y61" s="47">
        <f t="shared" si="7"/>
        <v>0</v>
      </c>
      <c r="Z61" s="53">
        <f t="shared" si="8"/>
        <v>0</v>
      </c>
      <c r="AA61" s="47" t="str">
        <f t="shared" si="5"/>
        <v>-</v>
      </c>
      <c r="AC61" s="39" t="s">
        <v>367</v>
      </c>
      <c r="AD61" s="36" t="s">
        <v>368</v>
      </c>
      <c r="AE61" s="54">
        <f t="shared" si="9"/>
        <v>0</v>
      </c>
      <c r="AF61" s="53">
        <f t="shared" si="10"/>
        <v>0</v>
      </c>
      <c r="AG61" s="47" t="str">
        <f t="shared" si="6"/>
        <v>-</v>
      </c>
    </row>
    <row r="62" spans="1:33" s="24" customFormat="1" ht="20.100000000000001" customHeight="1">
      <c r="A62" s="15">
        <f t="shared" si="0"/>
        <v>61</v>
      </c>
      <c r="B62" s="16" t="s">
        <v>245</v>
      </c>
      <c r="C62" s="17" t="s">
        <v>249</v>
      </c>
      <c r="D62" s="18" t="s">
        <v>109</v>
      </c>
      <c r="E62" s="19" t="s">
        <v>110</v>
      </c>
      <c r="F62" s="19" t="s">
        <v>17</v>
      </c>
      <c r="G62" s="19" t="s">
        <v>43</v>
      </c>
      <c r="H62" s="19" t="s">
        <v>111</v>
      </c>
      <c r="I62" s="19" t="s">
        <v>112</v>
      </c>
      <c r="J62" s="20" t="s">
        <v>113</v>
      </c>
      <c r="K62" s="19" t="s">
        <v>250</v>
      </c>
      <c r="L62" s="21" t="s">
        <v>74</v>
      </c>
      <c r="M62" s="22" t="s">
        <v>247</v>
      </c>
      <c r="N62" s="23"/>
      <c r="O62" s="15" t="s">
        <v>291</v>
      </c>
      <c r="P62" s="15" t="s">
        <v>291</v>
      </c>
      <c r="Q62" s="15" t="s">
        <v>291</v>
      </c>
      <c r="R62" s="21"/>
      <c r="S62" s="21"/>
      <c r="T62" s="21"/>
      <c r="U62" s="15" t="s">
        <v>291</v>
      </c>
      <c r="W62" s="39" t="s">
        <v>367</v>
      </c>
      <c r="X62" s="36" t="s">
        <v>369</v>
      </c>
      <c r="Y62" s="47">
        <f t="shared" si="7"/>
        <v>0</v>
      </c>
      <c r="Z62" s="53">
        <f t="shared" si="8"/>
        <v>0</v>
      </c>
      <c r="AA62" s="47" t="str">
        <f t="shared" si="5"/>
        <v>-</v>
      </c>
      <c r="AC62" s="39" t="s">
        <v>367</v>
      </c>
      <c r="AD62" s="36" t="s">
        <v>369</v>
      </c>
      <c r="AE62" s="54">
        <f t="shared" si="9"/>
        <v>0</v>
      </c>
      <c r="AF62" s="53">
        <f t="shared" si="10"/>
        <v>0</v>
      </c>
      <c r="AG62" s="47" t="str">
        <f t="shared" si="6"/>
        <v>-</v>
      </c>
    </row>
    <row r="63" spans="1:33" s="24" customFormat="1" ht="20.100000000000001" customHeight="1">
      <c r="A63" s="15">
        <f t="shared" si="0"/>
        <v>62</v>
      </c>
      <c r="B63" s="16" t="s">
        <v>296</v>
      </c>
      <c r="C63" s="17" t="s">
        <v>108</v>
      </c>
      <c r="D63" s="18" t="s">
        <v>109</v>
      </c>
      <c r="E63" s="19" t="s">
        <v>110</v>
      </c>
      <c r="F63" s="19" t="s">
        <v>17</v>
      </c>
      <c r="G63" s="19" t="s">
        <v>43</v>
      </c>
      <c r="H63" s="19" t="s">
        <v>111</v>
      </c>
      <c r="I63" s="19" t="s">
        <v>112</v>
      </c>
      <c r="J63" s="20" t="s">
        <v>113</v>
      </c>
      <c r="K63" s="19" t="s">
        <v>250</v>
      </c>
      <c r="L63" s="25" t="s">
        <v>68</v>
      </c>
      <c r="M63" s="22" t="s">
        <v>306</v>
      </c>
      <c r="N63" s="23" t="s">
        <v>540</v>
      </c>
      <c r="O63" s="15" t="s">
        <v>310</v>
      </c>
      <c r="P63" s="15" t="s">
        <v>310</v>
      </c>
      <c r="Q63" s="15" t="s">
        <v>310</v>
      </c>
      <c r="R63" s="25">
        <v>80</v>
      </c>
      <c r="S63" s="27">
        <v>41769</v>
      </c>
      <c r="T63" s="27">
        <v>42003</v>
      </c>
      <c r="U63" s="15" t="s">
        <v>310</v>
      </c>
      <c r="W63" s="39" t="s">
        <v>367</v>
      </c>
      <c r="X63" s="36" t="s">
        <v>370</v>
      </c>
      <c r="Y63" s="47">
        <f t="shared" si="7"/>
        <v>0</v>
      </c>
      <c r="Z63" s="53">
        <f t="shared" si="8"/>
        <v>0</v>
      </c>
      <c r="AA63" s="47" t="str">
        <f t="shared" si="5"/>
        <v>-</v>
      </c>
      <c r="AC63" s="39" t="s">
        <v>367</v>
      </c>
      <c r="AD63" s="36" t="s">
        <v>370</v>
      </c>
      <c r="AE63" s="54">
        <f t="shared" si="9"/>
        <v>0</v>
      </c>
      <c r="AF63" s="53">
        <f t="shared" si="10"/>
        <v>0</v>
      </c>
      <c r="AG63" s="47" t="str">
        <f t="shared" si="6"/>
        <v>-</v>
      </c>
    </row>
    <row r="64" spans="1:33" s="24" customFormat="1" ht="20.100000000000001" customHeight="1">
      <c r="A64" s="15">
        <f t="shared" si="0"/>
        <v>63</v>
      </c>
      <c r="B64" s="16" t="s">
        <v>114</v>
      </c>
      <c r="C64" s="17" t="s">
        <v>108</v>
      </c>
      <c r="D64" s="18" t="s">
        <v>109</v>
      </c>
      <c r="E64" s="19" t="s">
        <v>110</v>
      </c>
      <c r="F64" s="19" t="s">
        <v>17</v>
      </c>
      <c r="G64" s="19" t="s">
        <v>43</v>
      </c>
      <c r="H64" s="19" t="s">
        <v>111</v>
      </c>
      <c r="I64" s="19" t="s">
        <v>112</v>
      </c>
      <c r="J64" s="20" t="s">
        <v>113</v>
      </c>
      <c r="K64" s="19" t="s">
        <v>253</v>
      </c>
      <c r="L64" s="21" t="s">
        <v>38</v>
      </c>
      <c r="M64" s="22" t="s">
        <v>247</v>
      </c>
      <c r="N64" s="23"/>
      <c r="O64" s="15" t="s">
        <v>291</v>
      </c>
      <c r="P64" s="15" t="s">
        <v>291</v>
      </c>
      <c r="Q64" s="15" t="s">
        <v>291</v>
      </c>
      <c r="R64" s="21"/>
      <c r="S64" s="21"/>
      <c r="T64" s="21"/>
      <c r="U64" s="15" t="s">
        <v>291</v>
      </c>
      <c r="W64" s="39" t="s">
        <v>367</v>
      </c>
      <c r="X64" s="36" t="s">
        <v>371</v>
      </c>
      <c r="Y64" s="47">
        <f t="shared" si="7"/>
        <v>0</v>
      </c>
      <c r="Z64" s="53">
        <f t="shared" si="8"/>
        <v>0</v>
      </c>
      <c r="AA64" s="47" t="str">
        <f t="shared" si="5"/>
        <v>-</v>
      </c>
      <c r="AC64" s="39" t="s">
        <v>367</v>
      </c>
      <c r="AD64" s="36" t="s">
        <v>371</v>
      </c>
      <c r="AE64" s="54">
        <f t="shared" si="9"/>
        <v>0</v>
      </c>
      <c r="AF64" s="53">
        <f t="shared" si="10"/>
        <v>0</v>
      </c>
      <c r="AG64" s="47" t="str">
        <f t="shared" si="6"/>
        <v>-</v>
      </c>
    </row>
    <row r="65" spans="1:33" s="24" customFormat="1" ht="20.100000000000001" customHeight="1">
      <c r="A65" s="15">
        <f t="shared" si="0"/>
        <v>64</v>
      </c>
      <c r="B65" s="16" t="s">
        <v>114</v>
      </c>
      <c r="C65" s="17" t="s">
        <v>108</v>
      </c>
      <c r="D65" s="18" t="s">
        <v>109</v>
      </c>
      <c r="E65" s="19" t="s">
        <v>110</v>
      </c>
      <c r="F65" s="19" t="s">
        <v>17</v>
      </c>
      <c r="G65" s="19" t="s">
        <v>43</v>
      </c>
      <c r="H65" s="19" t="s">
        <v>111</v>
      </c>
      <c r="I65" s="19" t="s">
        <v>112</v>
      </c>
      <c r="J65" s="20" t="s">
        <v>113</v>
      </c>
      <c r="K65" s="19" t="s">
        <v>254</v>
      </c>
      <c r="L65" s="21" t="s">
        <v>76</v>
      </c>
      <c r="M65" s="22" t="s">
        <v>247</v>
      </c>
      <c r="N65" s="23"/>
      <c r="O65" s="15" t="s">
        <v>291</v>
      </c>
      <c r="P65" s="15" t="s">
        <v>291</v>
      </c>
      <c r="Q65" s="15" t="s">
        <v>291</v>
      </c>
      <c r="R65" s="21"/>
      <c r="S65" s="21"/>
      <c r="T65" s="21"/>
      <c r="U65" s="15" t="s">
        <v>291</v>
      </c>
      <c r="W65" s="39" t="s">
        <v>367</v>
      </c>
      <c r="X65" s="36" t="s">
        <v>324</v>
      </c>
      <c r="Y65" s="47">
        <f t="shared" si="7"/>
        <v>0</v>
      </c>
      <c r="Z65" s="53">
        <f t="shared" si="8"/>
        <v>0</v>
      </c>
      <c r="AA65" s="47" t="str">
        <f t="shared" si="5"/>
        <v>-</v>
      </c>
      <c r="AC65" s="39" t="s">
        <v>367</v>
      </c>
      <c r="AD65" s="36" t="s">
        <v>324</v>
      </c>
      <c r="AE65" s="54">
        <f t="shared" si="9"/>
        <v>0</v>
      </c>
      <c r="AF65" s="53">
        <f t="shared" si="10"/>
        <v>0</v>
      </c>
      <c r="AG65" s="47" t="str">
        <f t="shared" si="6"/>
        <v>-</v>
      </c>
    </row>
    <row r="66" spans="1:33" s="24" customFormat="1" ht="20.100000000000001" customHeight="1">
      <c r="A66" s="15">
        <f t="shared" si="0"/>
        <v>65</v>
      </c>
      <c r="B66" s="16" t="s">
        <v>114</v>
      </c>
      <c r="C66" s="17" t="s">
        <v>108</v>
      </c>
      <c r="D66" s="18" t="s">
        <v>109</v>
      </c>
      <c r="E66" s="19" t="s">
        <v>110</v>
      </c>
      <c r="F66" s="19" t="s">
        <v>17</v>
      </c>
      <c r="G66" s="19" t="s">
        <v>43</v>
      </c>
      <c r="H66" s="19" t="s">
        <v>111</v>
      </c>
      <c r="I66" s="19" t="s">
        <v>112</v>
      </c>
      <c r="J66" s="20" t="s">
        <v>113</v>
      </c>
      <c r="K66" s="19" t="s">
        <v>255</v>
      </c>
      <c r="L66" s="21" t="s">
        <v>77</v>
      </c>
      <c r="M66" s="22" t="s">
        <v>405</v>
      </c>
      <c r="N66" s="23" t="s">
        <v>541</v>
      </c>
      <c r="O66" s="15" t="s">
        <v>299</v>
      </c>
      <c r="P66" s="15" t="s">
        <v>299</v>
      </c>
      <c r="Q66" s="15" t="s">
        <v>299</v>
      </c>
      <c r="R66" s="21">
        <v>666</v>
      </c>
      <c r="S66" s="28">
        <v>41754</v>
      </c>
      <c r="T66" s="27">
        <v>42003</v>
      </c>
      <c r="U66" s="15" t="s">
        <v>299</v>
      </c>
      <c r="W66" s="39" t="s">
        <v>367</v>
      </c>
      <c r="X66" s="36" t="s">
        <v>372</v>
      </c>
      <c r="Y66" s="47">
        <f t="shared" si="7"/>
        <v>0</v>
      </c>
      <c r="Z66" s="53">
        <f t="shared" si="8"/>
        <v>0</v>
      </c>
      <c r="AA66" s="47" t="str">
        <f t="shared" si="5"/>
        <v>-</v>
      </c>
      <c r="AC66" s="39" t="s">
        <v>367</v>
      </c>
      <c r="AD66" s="36" t="s">
        <v>372</v>
      </c>
      <c r="AE66" s="54">
        <f t="shared" si="9"/>
        <v>0</v>
      </c>
      <c r="AF66" s="53">
        <f t="shared" si="10"/>
        <v>0</v>
      </c>
      <c r="AG66" s="47" t="str">
        <f t="shared" si="6"/>
        <v>-</v>
      </c>
    </row>
    <row r="67" spans="1:33" s="24" customFormat="1" ht="20.100000000000001" customHeight="1">
      <c r="A67" s="15">
        <f t="shared" si="0"/>
        <v>66</v>
      </c>
      <c r="B67" s="16" t="s">
        <v>114</v>
      </c>
      <c r="C67" s="17" t="s">
        <v>108</v>
      </c>
      <c r="D67" s="18" t="s">
        <v>109</v>
      </c>
      <c r="E67" s="19" t="s">
        <v>110</v>
      </c>
      <c r="F67" s="19" t="s">
        <v>17</v>
      </c>
      <c r="G67" s="19" t="s">
        <v>43</v>
      </c>
      <c r="H67" s="19" t="s">
        <v>111</v>
      </c>
      <c r="I67" s="19" t="s">
        <v>112</v>
      </c>
      <c r="J67" s="20" t="s">
        <v>113</v>
      </c>
      <c r="K67" s="19" t="s">
        <v>256</v>
      </c>
      <c r="L67" s="21" t="s">
        <v>39</v>
      </c>
      <c r="M67" s="22" t="s">
        <v>247</v>
      </c>
      <c r="N67" s="23"/>
      <c r="O67" s="15" t="s">
        <v>291</v>
      </c>
      <c r="P67" s="15" t="s">
        <v>291</v>
      </c>
      <c r="Q67" s="15" t="s">
        <v>291</v>
      </c>
      <c r="R67" s="21"/>
      <c r="S67" s="21"/>
      <c r="T67" s="21"/>
      <c r="U67" s="15" t="s">
        <v>291</v>
      </c>
      <c r="W67" s="39" t="s">
        <v>367</v>
      </c>
      <c r="X67" s="36" t="s">
        <v>373</v>
      </c>
      <c r="Y67" s="47">
        <f t="shared" si="7"/>
        <v>0</v>
      </c>
      <c r="Z67" s="53">
        <f t="shared" si="8"/>
        <v>0</v>
      </c>
      <c r="AA67" s="47" t="str">
        <f t="shared" si="5"/>
        <v>-</v>
      </c>
      <c r="AC67" s="39" t="s">
        <v>367</v>
      </c>
      <c r="AD67" s="36" t="s">
        <v>373</v>
      </c>
      <c r="AE67" s="54">
        <f t="shared" si="9"/>
        <v>0</v>
      </c>
      <c r="AF67" s="53">
        <f t="shared" si="10"/>
        <v>0</v>
      </c>
      <c r="AG67" s="47" t="str">
        <f t="shared" si="6"/>
        <v>-</v>
      </c>
    </row>
    <row r="68" spans="1:33" s="24" customFormat="1" ht="20.100000000000001" customHeight="1">
      <c r="A68" s="15">
        <f t="shared" ref="A68:A99" si="11">IF(B67&lt;&gt;"",A67+1)</f>
        <v>67</v>
      </c>
      <c r="B68" s="16" t="s">
        <v>114</v>
      </c>
      <c r="C68" s="17" t="s">
        <v>108</v>
      </c>
      <c r="D68" s="18" t="s">
        <v>109</v>
      </c>
      <c r="E68" s="19" t="s">
        <v>110</v>
      </c>
      <c r="F68" s="19" t="s">
        <v>17</v>
      </c>
      <c r="G68" s="19" t="s">
        <v>43</v>
      </c>
      <c r="H68" s="19" t="s">
        <v>111</v>
      </c>
      <c r="I68" s="19" t="s">
        <v>112</v>
      </c>
      <c r="J68" s="20" t="s">
        <v>113</v>
      </c>
      <c r="K68" s="19" t="s">
        <v>257</v>
      </c>
      <c r="L68" s="25" t="s">
        <v>258</v>
      </c>
      <c r="M68" s="22" t="s">
        <v>259</v>
      </c>
      <c r="N68" s="23"/>
      <c r="O68" s="15" t="s">
        <v>299</v>
      </c>
      <c r="P68" s="15" t="s">
        <v>299</v>
      </c>
      <c r="Q68" s="15" t="s">
        <v>299</v>
      </c>
      <c r="R68" s="25">
        <v>0</v>
      </c>
      <c r="S68" s="25"/>
      <c r="T68" s="25"/>
      <c r="U68" s="15" t="s">
        <v>299</v>
      </c>
      <c r="W68" s="39" t="s">
        <v>367</v>
      </c>
      <c r="X68" s="36" t="s">
        <v>374</v>
      </c>
      <c r="Y68" s="47">
        <f t="shared" ref="Y68:Y76" si="12">SUMIFS(U:U,H:H,X68&amp;"*",B:B,"Y"&amp;"*")</f>
        <v>0</v>
      </c>
      <c r="Z68" s="53">
        <f t="shared" ref="Z68:Z76" si="13">COUNTIFS(H:H,X68&amp;"*",U:U,"&lt;&gt;-",B:B,"Y"&amp;"*")</f>
        <v>0</v>
      </c>
      <c r="AA68" s="47" t="str">
        <f t="shared" si="5"/>
        <v>-</v>
      </c>
      <c r="AC68" s="39" t="s">
        <v>367</v>
      </c>
      <c r="AD68" s="36" t="s">
        <v>374</v>
      </c>
      <c r="AE68" s="54">
        <f t="shared" ref="AE68:AE76" si="14">SUMIFS(U:U,H:H,AD68&amp;"*")-SUMIFS(U:U,H:H,AD68&amp;"*",B:B,"Y"&amp;"*")</f>
        <v>0</v>
      </c>
      <c r="AF68" s="53">
        <f t="shared" ref="AF68:AF76" si="15">COUNTIFS(H:H,AD68&amp;"*",U:U,"&lt;&gt;-")-COUNTIFS(H:H,AD68&amp;"*",U:U,"&lt;&gt;-",B:B,"Y"&amp;"*")</f>
        <v>0</v>
      </c>
      <c r="AG68" s="47" t="str">
        <f t="shared" si="6"/>
        <v>-</v>
      </c>
    </row>
    <row r="69" spans="1:33" s="24" customFormat="1" ht="20.100000000000001" customHeight="1">
      <c r="A69" s="15">
        <f t="shared" si="11"/>
        <v>68</v>
      </c>
      <c r="B69" s="16" t="s">
        <v>114</v>
      </c>
      <c r="C69" s="17" t="s">
        <v>108</v>
      </c>
      <c r="D69" s="18" t="s">
        <v>109</v>
      </c>
      <c r="E69" s="19" t="s">
        <v>110</v>
      </c>
      <c r="F69" s="19" t="s">
        <v>17</v>
      </c>
      <c r="G69" s="19" t="s">
        <v>43</v>
      </c>
      <c r="H69" s="19" t="s">
        <v>111</v>
      </c>
      <c r="I69" s="19" t="s">
        <v>112</v>
      </c>
      <c r="J69" s="20" t="s">
        <v>113</v>
      </c>
      <c r="K69" s="19" t="s">
        <v>248</v>
      </c>
      <c r="L69" s="21" t="s">
        <v>116</v>
      </c>
      <c r="M69" s="22" t="s">
        <v>247</v>
      </c>
      <c r="N69" s="23"/>
      <c r="O69" s="15" t="s">
        <v>291</v>
      </c>
      <c r="P69" s="15" t="s">
        <v>291</v>
      </c>
      <c r="Q69" s="15" t="s">
        <v>291</v>
      </c>
      <c r="R69" s="21"/>
      <c r="S69" s="21"/>
      <c r="T69" s="21"/>
      <c r="U69" s="15" t="s">
        <v>291</v>
      </c>
      <c r="W69" s="39" t="s">
        <v>367</v>
      </c>
      <c r="X69" s="36" t="s">
        <v>375</v>
      </c>
      <c r="Y69" s="47">
        <f t="shared" si="12"/>
        <v>0</v>
      </c>
      <c r="Z69" s="53">
        <f t="shared" si="13"/>
        <v>0</v>
      </c>
      <c r="AA69" s="47" t="str">
        <f t="shared" ref="AA69:AA76" si="16">IF(Z69=0,"-",5*Y69/Z69)</f>
        <v>-</v>
      </c>
      <c r="AC69" s="39" t="s">
        <v>367</v>
      </c>
      <c r="AD69" s="36" t="s">
        <v>375</v>
      </c>
      <c r="AE69" s="54">
        <f t="shared" si="14"/>
        <v>0</v>
      </c>
      <c r="AF69" s="53">
        <f t="shared" si="15"/>
        <v>0</v>
      </c>
      <c r="AG69" s="47" t="str">
        <f t="shared" ref="AG69:AG76" si="17">IF(AF69=0,"-",5*AE69/AF69)</f>
        <v>-</v>
      </c>
    </row>
    <row r="70" spans="1:33" s="24" customFormat="1" ht="20.100000000000001" customHeight="1">
      <c r="A70" s="15">
        <f t="shared" si="11"/>
        <v>69</v>
      </c>
      <c r="B70" s="16" t="s">
        <v>114</v>
      </c>
      <c r="C70" s="17" t="s">
        <v>108</v>
      </c>
      <c r="D70" s="18" t="s">
        <v>109</v>
      </c>
      <c r="E70" s="19" t="s">
        <v>110</v>
      </c>
      <c r="F70" s="19" t="s">
        <v>17</v>
      </c>
      <c r="G70" s="19" t="s">
        <v>43</v>
      </c>
      <c r="H70" s="19" t="s">
        <v>111</v>
      </c>
      <c r="I70" s="19" t="s">
        <v>112</v>
      </c>
      <c r="J70" s="20" t="s">
        <v>113</v>
      </c>
      <c r="K70" s="19" t="s">
        <v>260</v>
      </c>
      <c r="L70" s="21" t="s">
        <v>117</v>
      </c>
      <c r="M70" s="22" t="s">
        <v>247</v>
      </c>
      <c r="N70" s="23"/>
      <c r="O70" s="15" t="s">
        <v>291</v>
      </c>
      <c r="P70" s="15" t="s">
        <v>291</v>
      </c>
      <c r="Q70" s="15" t="s">
        <v>291</v>
      </c>
      <c r="R70" s="21"/>
      <c r="S70" s="21"/>
      <c r="T70" s="21"/>
      <c r="U70" s="15" t="s">
        <v>291</v>
      </c>
      <c r="W70" s="39" t="s">
        <v>367</v>
      </c>
      <c r="X70" s="36" t="s">
        <v>331</v>
      </c>
      <c r="Y70" s="47">
        <f t="shared" si="12"/>
        <v>0</v>
      </c>
      <c r="Z70" s="53">
        <f t="shared" si="13"/>
        <v>0</v>
      </c>
      <c r="AA70" s="47" t="str">
        <f t="shared" si="16"/>
        <v>-</v>
      </c>
      <c r="AC70" s="39" t="s">
        <v>367</v>
      </c>
      <c r="AD70" s="36" t="s">
        <v>331</v>
      </c>
      <c r="AE70" s="54">
        <f t="shared" si="14"/>
        <v>0</v>
      </c>
      <c r="AF70" s="53">
        <f t="shared" si="15"/>
        <v>0</v>
      </c>
      <c r="AG70" s="47" t="str">
        <f t="shared" si="17"/>
        <v>-</v>
      </c>
    </row>
    <row r="71" spans="1:33" s="24" customFormat="1" ht="20.100000000000001" customHeight="1">
      <c r="A71" s="15">
        <f t="shared" si="11"/>
        <v>70</v>
      </c>
      <c r="B71" s="16" t="s">
        <v>114</v>
      </c>
      <c r="C71" s="17" t="s">
        <v>108</v>
      </c>
      <c r="D71" s="18" t="s">
        <v>109</v>
      </c>
      <c r="E71" s="19" t="s">
        <v>110</v>
      </c>
      <c r="F71" s="19" t="s">
        <v>17</v>
      </c>
      <c r="G71" s="19" t="s">
        <v>43</v>
      </c>
      <c r="H71" s="19" t="s">
        <v>111</v>
      </c>
      <c r="I71" s="19" t="s">
        <v>112</v>
      </c>
      <c r="J71" s="20" t="s">
        <v>113</v>
      </c>
      <c r="K71" s="19" t="s">
        <v>261</v>
      </c>
      <c r="L71" s="21" t="s">
        <v>262</v>
      </c>
      <c r="M71" s="22" t="s">
        <v>533</v>
      </c>
      <c r="N71" s="23"/>
      <c r="O71" s="15" t="s">
        <v>299</v>
      </c>
      <c r="P71" s="15" t="s">
        <v>299</v>
      </c>
      <c r="Q71" s="15" t="s">
        <v>299</v>
      </c>
      <c r="R71" s="21">
        <v>0</v>
      </c>
      <c r="S71" s="21"/>
      <c r="T71" s="21"/>
      <c r="U71" s="15" t="s">
        <v>299</v>
      </c>
      <c r="W71" s="40" t="s">
        <v>376</v>
      </c>
      <c r="X71" s="36" t="s">
        <v>323</v>
      </c>
      <c r="Y71" s="47">
        <f t="shared" si="12"/>
        <v>0</v>
      </c>
      <c r="Z71" s="53">
        <f t="shared" si="13"/>
        <v>0</v>
      </c>
      <c r="AA71" s="47" t="str">
        <f t="shared" si="16"/>
        <v>-</v>
      </c>
      <c r="AC71" s="40" t="s">
        <v>376</v>
      </c>
      <c r="AD71" s="36" t="s">
        <v>323</v>
      </c>
      <c r="AE71" s="54">
        <f t="shared" si="14"/>
        <v>0</v>
      </c>
      <c r="AF71" s="53">
        <f t="shared" si="15"/>
        <v>0</v>
      </c>
      <c r="AG71" s="47" t="str">
        <f t="shared" si="17"/>
        <v>-</v>
      </c>
    </row>
    <row r="72" spans="1:33" s="24" customFormat="1" ht="20.100000000000001" customHeight="1">
      <c r="A72" s="15">
        <f t="shared" si="11"/>
        <v>71</v>
      </c>
      <c r="B72" s="16" t="s">
        <v>263</v>
      </c>
      <c r="C72" s="17" t="s">
        <v>119</v>
      </c>
      <c r="D72" s="18" t="s">
        <v>120</v>
      </c>
      <c r="E72" s="19" t="s">
        <v>121</v>
      </c>
      <c r="F72" s="19" t="s">
        <v>17</v>
      </c>
      <c r="G72" s="19" t="s">
        <v>43</v>
      </c>
      <c r="H72" s="19" t="s">
        <v>111</v>
      </c>
      <c r="I72" s="19" t="s">
        <v>122</v>
      </c>
      <c r="J72" s="20" t="s">
        <v>113</v>
      </c>
      <c r="K72" s="19" t="s">
        <v>250</v>
      </c>
      <c r="L72" s="21" t="s">
        <v>66</v>
      </c>
      <c r="M72" s="22" t="s">
        <v>251</v>
      </c>
      <c r="N72" s="23"/>
      <c r="O72" s="15" t="s">
        <v>291</v>
      </c>
      <c r="P72" s="15" t="s">
        <v>291</v>
      </c>
      <c r="Q72" s="15" t="s">
        <v>291</v>
      </c>
      <c r="R72" s="21"/>
      <c r="S72" s="21"/>
      <c r="T72" s="21"/>
      <c r="U72" s="15" t="s">
        <v>291</v>
      </c>
      <c r="W72" s="40" t="s">
        <v>376</v>
      </c>
      <c r="X72" s="36" t="s">
        <v>377</v>
      </c>
      <c r="Y72" s="47">
        <f t="shared" si="12"/>
        <v>0</v>
      </c>
      <c r="Z72" s="53">
        <f t="shared" si="13"/>
        <v>0</v>
      </c>
      <c r="AA72" s="47" t="str">
        <f t="shared" si="16"/>
        <v>-</v>
      </c>
      <c r="AC72" s="40" t="s">
        <v>376</v>
      </c>
      <c r="AD72" s="36" t="s">
        <v>377</v>
      </c>
      <c r="AE72" s="54">
        <f t="shared" si="14"/>
        <v>0</v>
      </c>
      <c r="AF72" s="53">
        <f t="shared" si="15"/>
        <v>0</v>
      </c>
      <c r="AG72" s="47" t="str">
        <f t="shared" si="17"/>
        <v>-</v>
      </c>
    </row>
    <row r="73" spans="1:33" s="24" customFormat="1" ht="20.100000000000001" customHeight="1">
      <c r="A73" s="15">
        <f t="shared" si="11"/>
        <v>72</v>
      </c>
      <c r="B73" s="16" t="s">
        <v>118</v>
      </c>
      <c r="C73" s="17" t="s">
        <v>119</v>
      </c>
      <c r="D73" s="18" t="s">
        <v>120</v>
      </c>
      <c r="E73" s="19" t="s">
        <v>121</v>
      </c>
      <c r="F73" s="19" t="s">
        <v>17</v>
      </c>
      <c r="G73" s="19" t="s">
        <v>43</v>
      </c>
      <c r="H73" s="19" t="s">
        <v>111</v>
      </c>
      <c r="I73" s="19" t="s">
        <v>122</v>
      </c>
      <c r="J73" s="20" t="s">
        <v>113</v>
      </c>
      <c r="K73" s="19" t="s">
        <v>250</v>
      </c>
      <c r="L73" s="21" t="s">
        <v>68</v>
      </c>
      <c r="M73" s="22"/>
      <c r="N73" s="23" t="s">
        <v>305</v>
      </c>
      <c r="O73" s="15">
        <v>0</v>
      </c>
      <c r="P73" s="15">
        <v>0</v>
      </c>
      <c r="Q73" s="15">
        <v>0</v>
      </c>
      <c r="R73" s="21">
        <v>18</v>
      </c>
      <c r="S73" s="28">
        <v>41779</v>
      </c>
      <c r="T73" s="28">
        <v>42063</v>
      </c>
      <c r="U73" s="15">
        <v>0</v>
      </c>
      <c r="W73" s="40" t="s">
        <v>376</v>
      </c>
      <c r="X73" s="36" t="s">
        <v>378</v>
      </c>
      <c r="Y73" s="47">
        <f t="shared" si="12"/>
        <v>0</v>
      </c>
      <c r="Z73" s="53">
        <f t="shared" si="13"/>
        <v>0</v>
      </c>
      <c r="AA73" s="47" t="str">
        <f t="shared" si="16"/>
        <v>-</v>
      </c>
      <c r="AC73" s="40" t="s">
        <v>376</v>
      </c>
      <c r="AD73" s="36" t="s">
        <v>378</v>
      </c>
      <c r="AE73" s="54">
        <f t="shared" si="14"/>
        <v>0</v>
      </c>
      <c r="AF73" s="53">
        <f t="shared" si="15"/>
        <v>0</v>
      </c>
      <c r="AG73" s="47" t="str">
        <f t="shared" si="17"/>
        <v>-</v>
      </c>
    </row>
    <row r="74" spans="1:33" s="24" customFormat="1" ht="20.100000000000001" customHeight="1">
      <c r="A74" s="15">
        <f t="shared" si="11"/>
        <v>73</v>
      </c>
      <c r="B74" s="16" t="s">
        <v>263</v>
      </c>
      <c r="C74" s="17" t="s">
        <v>119</v>
      </c>
      <c r="D74" s="18" t="s">
        <v>120</v>
      </c>
      <c r="E74" s="19" t="s">
        <v>121</v>
      </c>
      <c r="F74" s="19" t="s">
        <v>17</v>
      </c>
      <c r="G74" s="19" t="s">
        <v>43</v>
      </c>
      <c r="H74" s="19" t="s">
        <v>111</v>
      </c>
      <c r="I74" s="19" t="s">
        <v>122</v>
      </c>
      <c r="J74" s="20" t="s">
        <v>113</v>
      </c>
      <c r="K74" s="19" t="s">
        <v>261</v>
      </c>
      <c r="L74" s="21" t="s">
        <v>123</v>
      </c>
      <c r="M74" s="22" t="s">
        <v>227</v>
      </c>
      <c r="N74" s="23"/>
      <c r="O74" s="15">
        <v>0</v>
      </c>
      <c r="P74" s="15">
        <v>0</v>
      </c>
      <c r="Q74" s="15">
        <v>0</v>
      </c>
      <c r="R74" s="21"/>
      <c r="S74" s="21"/>
      <c r="T74" s="21"/>
      <c r="U74" s="15">
        <v>0</v>
      </c>
      <c r="W74" s="40" t="s">
        <v>376</v>
      </c>
      <c r="X74" s="36" t="s">
        <v>337</v>
      </c>
      <c r="Y74" s="47">
        <f t="shared" si="12"/>
        <v>0</v>
      </c>
      <c r="Z74" s="53">
        <f t="shared" si="13"/>
        <v>0</v>
      </c>
      <c r="AA74" s="47" t="str">
        <f t="shared" si="16"/>
        <v>-</v>
      </c>
      <c r="AC74" s="40" t="s">
        <v>376</v>
      </c>
      <c r="AD74" s="36" t="s">
        <v>337</v>
      </c>
      <c r="AE74" s="54">
        <f t="shared" si="14"/>
        <v>0</v>
      </c>
      <c r="AF74" s="53">
        <f t="shared" si="15"/>
        <v>0</v>
      </c>
      <c r="AG74" s="47" t="str">
        <f t="shared" si="17"/>
        <v>-</v>
      </c>
    </row>
    <row r="75" spans="1:33" s="24" customFormat="1" ht="20.100000000000001" customHeight="1">
      <c r="A75" s="15">
        <f t="shared" si="11"/>
        <v>74</v>
      </c>
      <c r="B75" s="16" t="s">
        <v>124</v>
      </c>
      <c r="C75" s="17" t="s">
        <v>119</v>
      </c>
      <c r="D75" s="18" t="s">
        <v>120</v>
      </c>
      <c r="E75" s="19" t="s">
        <v>121</v>
      </c>
      <c r="F75" s="19" t="s">
        <v>17</v>
      </c>
      <c r="G75" s="19" t="s">
        <v>43</v>
      </c>
      <c r="H75" s="19" t="s">
        <v>111</v>
      </c>
      <c r="I75" s="19" t="s">
        <v>122</v>
      </c>
      <c r="J75" s="20" t="s">
        <v>113</v>
      </c>
      <c r="K75" s="19" t="s">
        <v>255</v>
      </c>
      <c r="L75" s="21" t="s">
        <v>77</v>
      </c>
      <c r="M75" s="22" t="s">
        <v>227</v>
      </c>
      <c r="N75" s="23"/>
      <c r="O75" s="15">
        <v>0</v>
      </c>
      <c r="P75" s="15">
        <v>0</v>
      </c>
      <c r="Q75" s="15">
        <v>0</v>
      </c>
      <c r="R75" s="21"/>
      <c r="S75" s="21"/>
      <c r="T75" s="21"/>
      <c r="U75" s="15">
        <v>0</v>
      </c>
      <c r="W75"/>
      <c r="X75" s="50" t="s">
        <v>396</v>
      </c>
      <c r="Y75" s="47">
        <f t="shared" si="12"/>
        <v>0</v>
      </c>
      <c r="Z75" s="53">
        <f t="shared" si="13"/>
        <v>0</v>
      </c>
      <c r="AA75" s="47" t="str">
        <f t="shared" si="16"/>
        <v>-</v>
      </c>
      <c r="AC75"/>
      <c r="AD75" s="50" t="s">
        <v>396</v>
      </c>
      <c r="AE75" s="54">
        <f t="shared" si="14"/>
        <v>0</v>
      </c>
      <c r="AF75" s="53">
        <f t="shared" si="15"/>
        <v>0</v>
      </c>
      <c r="AG75" s="47" t="str">
        <f t="shared" si="17"/>
        <v>-</v>
      </c>
    </row>
    <row r="76" spans="1:33" s="24" customFormat="1" ht="20.100000000000001" customHeight="1">
      <c r="A76" s="15">
        <f t="shared" si="11"/>
        <v>75</v>
      </c>
      <c r="B76" s="16" t="s">
        <v>124</v>
      </c>
      <c r="C76" s="17" t="s">
        <v>119</v>
      </c>
      <c r="D76" s="18" t="s">
        <v>120</v>
      </c>
      <c r="E76" s="19" t="s">
        <v>121</v>
      </c>
      <c r="F76" s="19" t="s">
        <v>17</v>
      </c>
      <c r="G76" s="19" t="s">
        <v>43</v>
      </c>
      <c r="H76" s="19" t="s">
        <v>111</v>
      </c>
      <c r="I76" s="19" t="s">
        <v>122</v>
      </c>
      <c r="J76" s="20" t="s">
        <v>113</v>
      </c>
      <c r="K76" s="19" t="s">
        <v>261</v>
      </c>
      <c r="L76" s="21" t="s">
        <v>97</v>
      </c>
      <c r="M76" s="22" t="s">
        <v>247</v>
      </c>
      <c r="N76" s="23"/>
      <c r="O76" s="15" t="s">
        <v>291</v>
      </c>
      <c r="P76" s="15" t="s">
        <v>291</v>
      </c>
      <c r="Q76" s="15" t="s">
        <v>291</v>
      </c>
      <c r="R76" s="21"/>
      <c r="S76" s="21"/>
      <c r="T76" s="21"/>
      <c r="U76" s="15" t="s">
        <v>291</v>
      </c>
      <c r="W76"/>
      <c r="X76" s="50" t="s">
        <v>397</v>
      </c>
      <c r="Y76" s="47">
        <f t="shared" si="12"/>
        <v>0</v>
      </c>
      <c r="Z76" s="53">
        <f t="shared" si="13"/>
        <v>0</v>
      </c>
      <c r="AA76" s="47" t="str">
        <f t="shared" si="16"/>
        <v>-</v>
      </c>
      <c r="AC76"/>
      <c r="AD76" s="50" t="s">
        <v>397</v>
      </c>
      <c r="AE76" s="54">
        <f t="shared" si="14"/>
        <v>0</v>
      </c>
      <c r="AF76" s="53">
        <f t="shared" si="15"/>
        <v>0</v>
      </c>
      <c r="AG76" s="47" t="str">
        <f t="shared" si="17"/>
        <v>-</v>
      </c>
    </row>
    <row r="77" spans="1:33" s="24" customFormat="1" ht="20.100000000000001" customHeight="1">
      <c r="A77" s="15">
        <f t="shared" si="11"/>
        <v>76</v>
      </c>
      <c r="B77" s="16" t="s">
        <v>125</v>
      </c>
      <c r="C77" s="17" t="s">
        <v>126</v>
      </c>
      <c r="D77" s="18" t="s">
        <v>127</v>
      </c>
      <c r="E77" s="19" t="s">
        <v>128</v>
      </c>
      <c r="F77" s="19" t="s">
        <v>17</v>
      </c>
      <c r="G77" s="19" t="s">
        <v>43</v>
      </c>
      <c r="H77" s="19" t="s">
        <v>129</v>
      </c>
      <c r="I77" s="19" t="s">
        <v>130</v>
      </c>
      <c r="J77" s="20" t="s">
        <v>131</v>
      </c>
      <c r="K77" s="19" t="s">
        <v>248</v>
      </c>
      <c r="L77" s="21" t="s">
        <v>264</v>
      </c>
      <c r="M77" s="22" t="s">
        <v>132</v>
      </c>
      <c r="N77" s="23"/>
      <c r="O77" s="15">
        <v>2</v>
      </c>
      <c r="P77" s="15">
        <v>2</v>
      </c>
      <c r="Q77" s="15">
        <v>0</v>
      </c>
      <c r="R77" s="21">
        <v>34</v>
      </c>
      <c r="S77" s="28">
        <v>41808</v>
      </c>
      <c r="T77" s="28">
        <v>41850</v>
      </c>
      <c r="U77" s="15">
        <v>0</v>
      </c>
      <c r="W77"/>
      <c r="X77" s="46"/>
      <c r="Y77" s="56"/>
      <c r="Z77" s="46"/>
      <c r="AA77" s="46"/>
      <c r="AC77"/>
      <c r="AD77" s="46"/>
      <c r="AE77" s="46"/>
      <c r="AF77" s="46"/>
      <c r="AG77" s="46"/>
    </row>
    <row r="78" spans="1:33" s="24" customFormat="1" ht="20.100000000000001" customHeight="1">
      <c r="A78" s="15">
        <f t="shared" si="11"/>
        <v>77</v>
      </c>
      <c r="B78" s="16" t="s">
        <v>265</v>
      </c>
      <c r="C78" s="17" t="s">
        <v>133</v>
      </c>
      <c r="D78" s="18" t="s">
        <v>134</v>
      </c>
      <c r="E78" s="19" t="s">
        <v>135</v>
      </c>
      <c r="F78" s="19" t="s">
        <v>17</v>
      </c>
      <c r="G78" s="19" t="s">
        <v>43</v>
      </c>
      <c r="H78" s="19" t="s">
        <v>136</v>
      </c>
      <c r="I78" s="19" t="s">
        <v>137</v>
      </c>
      <c r="J78" s="20" t="s">
        <v>138</v>
      </c>
      <c r="K78" s="19" t="s">
        <v>250</v>
      </c>
      <c r="L78" s="21" t="s">
        <v>266</v>
      </c>
      <c r="M78" s="22" t="s">
        <v>247</v>
      </c>
      <c r="N78" s="23"/>
      <c r="O78" s="15" t="s">
        <v>291</v>
      </c>
      <c r="P78" s="15" t="s">
        <v>291</v>
      </c>
      <c r="Q78" s="15" t="s">
        <v>291</v>
      </c>
      <c r="R78" s="21"/>
      <c r="S78" s="21"/>
      <c r="T78" s="21"/>
      <c r="U78" s="15" t="s">
        <v>291</v>
      </c>
      <c r="W78" s="42" t="s">
        <v>345</v>
      </c>
      <c r="X78" s="42" t="s">
        <v>345</v>
      </c>
      <c r="Y78" s="47" t="s">
        <v>391</v>
      </c>
      <c r="Z78" s="45" t="s">
        <v>392</v>
      </c>
      <c r="AA78" s="47" t="s">
        <v>393</v>
      </c>
      <c r="AC78" s="42" t="s">
        <v>345</v>
      </c>
      <c r="AD78" s="42" t="s">
        <v>345</v>
      </c>
      <c r="AE78" s="53" t="s">
        <v>391</v>
      </c>
      <c r="AF78" s="53" t="s">
        <v>392</v>
      </c>
      <c r="AG78" s="47" t="s">
        <v>393</v>
      </c>
    </row>
    <row r="79" spans="1:33" s="24" customFormat="1" ht="20.100000000000001" customHeight="1">
      <c r="A79" s="15">
        <f t="shared" si="11"/>
        <v>78</v>
      </c>
      <c r="B79" s="16" t="s">
        <v>304</v>
      </c>
      <c r="C79" s="17" t="s">
        <v>133</v>
      </c>
      <c r="D79" s="18" t="s">
        <v>134</v>
      </c>
      <c r="E79" s="19" t="s">
        <v>135</v>
      </c>
      <c r="F79" s="19" t="s">
        <v>17</v>
      </c>
      <c r="G79" s="19" t="s">
        <v>43</v>
      </c>
      <c r="H79" s="19" t="s">
        <v>136</v>
      </c>
      <c r="I79" s="19" t="s">
        <v>137</v>
      </c>
      <c r="J79" s="20" t="s">
        <v>138</v>
      </c>
      <c r="K79" s="19" t="s">
        <v>248</v>
      </c>
      <c r="L79" s="21" t="s">
        <v>267</v>
      </c>
      <c r="M79" s="22" t="s">
        <v>139</v>
      </c>
      <c r="N79" s="23"/>
      <c r="O79" s="15">
        <v>3</v>
      </c>
      <c r="P79" s="15">
        <v>2</v>
      </c>
      <c r="Q79" s="15">
        <v>1</v>
      </c>
      <c r="R79" s="21">
        <v>57</v>
      </c>
      <c r="S79" s="28">
        <v>41972</v>
      </c>
      <c r="T79" s="28">
        <v>42035</v>
      </c>
      <c r="U79" s="15">
        <v>0</v>
      </c>
      <c r="W79" s="43" t="s">
        <v>40</v>
      </c>
      <c r="X79" s="43" t="s">
        <v>385</v>
      </c>
      <c r="Y79" s="47">
        <f t="shared" ref="Y79:Y91" si="18">SUMIFS(U:U,L:L,X79&amp;"*",B:B,"Y"&amp;"*")</f>
        <v>0</v>
      </c>
      <c r="Z79" s="45">
        <f t="shared" ref="Z79:Z91" si="19">COUNTIFS(L:L,X79&amp;"*",U:U,"&lt;&gt;-",B:B,"Y"&amp;"*")</f>
        <v>2</v>
      </c>
      <c r="AA79" s="47">
        <f>IF(Z79=0,"-",5*Y79/Z79)</f>
        <v>0</v>
      </c>
      <c r="AC79" s="43" t="s">
        <v>40</v>
      </c>
      <c r="AD79" s="43" t="s">
        <v>385</v>
      </c>
      <c r="AE79" s="54">
        <f t="shared" ref="AE79:AE91" si="20">SUMIFS(U:U,L:L,AD79&amp;"*")-SUMIFS(U:U,L:L,AD79&amp;"*",B:B,"Y"&amp;"*")</f>
        <v>0</v>
      </c>
      <c r="AF79" s="55">
        <f t="shared" ref="AF79:AF91" si="21">COUNTIFS(L:L,AD79&amp;"*",U:U,"&lt;&gt;-")-COUNTIFS(L:L,AD79&amp;"*",U:U,"&lt;&gt;-",B:B,"Y"&amp;"*")</f>
        <v>3</v>
      </c>
      <c r="AG79" s="47">
        <f>IF(AF79=0,"-",5*AE79/AF79)</f>
        <v>0</v>
      </c>
    </row>
    <row r="80" spans="1:33" s="24" customFormat="1" ht="20.100000000000001" customHeight="1">
      <c r="A80" s="15">
        <f t="shared" si="11"/>
        <v>79</v>
      </c>
      <c r="B80" s="16" t="s">
        <v>140</v>
      </c>
      <c r="C80" s="17" t="s">
        <v>133</v>
      </c>
      <c r="D80" s="18" t="s">
        <v>134</v>
      </c>
      <c r="E80" s="19" t="s">
        <v>135</v>
      </c>
      <c r="F80" s="19" t="s">
        <v>17</v>
      </c>
      <c r="G80" s="19" t="s">
        <v>43</v>
      </c>
      <c r="H80" s="19" t="s">
        <v>136</v>
      </c>
      <c r="I80" s="19" t="s">
        <v>137</v>
      </c>
      <c r="J80" s="20" t="s">
        <v>138</v>
      </c>
      <c r="K80" s="19" t="s">
        <v>261</v>
      </c>
      <c r="L80" s="21" t="s">
        <v>261</v>
      </c>
      <c r="M80" s="22" t="s">
        <v>184</v>
      </c>
      <c r="N80" s="23"/>
      <c r="O80" s="15" t="s">
        <v>291</v>
      </c>
      <c r="P80" s="15" t="s">
        <v>291</v>
      </c>
      <c r="Q80" s="15" t="s">
        <v>291</v>
      </c>
      <c r="R80" s="21"/>
      <c r="S80" s="21"/>
      <c r="T80" s="21"/>
      <c r="U80" s="15" t="s">
        <v>291</v>
      </c>
      <c r="W80" s="43" t="s">
        <v>34</v>
      </c>
      <c r="X80" s="43" t="s">
        <v>34</v>
      </c>
      <c r="Y80" s="47">
        <f t="shared" si="18"/>
        <v>0</v>
      </c>
      <c r="Z80" s="53">
        <f t="shared" si="19"/>
        <v>1</v>
      </c>
      <c r="AA80" s="47">
        <f t="shared" ref="AA80:AA91" si="22">IF(Z80=0,"-",5*Y80/Z80)</f>
        <v>0</v>
      </c>
      <c r="AC80" s="43" t="s">
        <v>34</v>
      </c>
      <c r="AD80" s="43" t="s">
        <v>34</v>
      </c>
      <c r="AE80" s="54">
        <f t="shared" si="20"/>
        <v>0</v>
      </c>
      <c r="AF80" s="55">
        <f t="shared" si="21"/>
        <v>0</v>
      </c>
      <c r="AG80" s="47" t="str">
        <f t="shared" ref="AG80:AG91" si="23">IF(AF80=0,"-",5*AE80/AF80)</f>
        <v>-</v>
      </c>
    </row>
    <row r="81" spans="1:33" s="24" customFormat="1" ht="20.100000000000001" customHeight="1">
      <c r="A81" s="15">
        <f t="shared" si="11"/>
        <v>80</v>
      </c>
      <c r="B81" s="16" t="s">
        <v>141</v>
      </c>
      <c r="C81" s="17" t="s">
        <v>142</v>
      </c>
      <c r="D81" s="18" t="s">
        <v>143</v>
      </c>
      <c r="E81" s="19" t="s">
        <v>144</v>
      </c>
      <c r="F81" s="19" t="s">
        <v>17</v>
      </c>
      <c r="G81" s="19" t="s">
        <v>18</v>
      </c>
      <c r="H81" s="19" t="s">
        <v>145</v>
      </c>
      <c r="I81" s="19" t="s">
        <v>146</v>
      </c>
      <c r="J81" s="20" t="s">
        <v>53</v>
      </c>
      <c r="K81" s="19" t="s">
        <v>230</v>
      </c>
      <c r="L81" s="21" t="s">
        <v>34</v>
      </c>
      <c r="M81" s="22" t="s">
        <v>268</v>
      </c>
      <c r="N81" s="23" t="s">
        <v>302</v>
      </c>
      <c r="O81" s="15" t="s">
        <v>291</v>
      </c>
      <c r="P81" s="15" t="s">
        <v>291</v>
      </c>
      <c r="Q81" s="15" t="s">
        <v>291</v>
      </c>
      <c r="R81" s="21">
        <v>140</v>
      </c>
      <c r="S81" s="28">
        <v>41509</v>
      </c>
      <c r="T81" s="28">
        <v>41729</v>
      </c>
      <c r="U81" s="15" t="s">
        <v>291</v>
      </c>
      <c r="W81" s="43" t="s">
        <v>380</v>
      </c>
      <c r="X81" s="43" t="s">
        <v>386</v>
      </c>
      <c r="Y81" s="47">
        <f t="shared" si="18"/>
        <v>0</v>
      </c>
      <c r="Z81" s="53">
        <f t="shared" si="19"/>
        <v>1</v>
      </c>
      <c r="AA81" s="47">
        <f t="shared" si="22"/>
        <v>0</v>
      </c>
      <c r="AC81" s="43" t="s">
        <v>380</v>
      </c>
      <c r="AD81" s="43" t="s">
        <v>386</v>
      </c>
      <c r="AE81" s="54">
        <f t="shared" si="20"/>
        <v>0</v>
      </c>
      <c r="AF81" s="55">
        <f t="shared" si="21"/>
        <v>0</v>
      </c>
      <c r="AG81" s="47" t="str">
        <f t="shared" si="23"/>
        <v>-</v>
      </c>
    </row>
    <row r="82" spans="1:33" s="24" customFormat="1" ht="20.100000000000001" customHeight="1">
      <c r="A82" s="15">
        <f t="shared" si="11"/>
        <v>81</v>
      </c>
      <c r="B82" s="16" t="s">
        <v>147</v>
      </c>
      <c r="C82" s="17" t="s">
        <v>142</v>
      </c>
      <c r="D82" s="18" t="s">
        <v>143</v>
      </c>
      <c r="E82" s="19" t="s">
        <v>144</v>
      </c>
      <c r="F82" s="19" t="s">
        <v>17</v>
      </c>
      <c r="G82" s="19" t="s">
        <v>18</v>
      </c>
      <c r="H82" s="19" t="s">
        <v>145</v>
      </c>
      <c r="I82" s="19" t="s">
        <v>146</v>
      </c>
      <c r="J82" s="20" t="s">
        <v>53</v>
      </c>
      <c r="K82" s="19" t="s">
        <v>238</v>
      </c>
      <c r="L82" s="21" t="s">
        <v>35</v>
      </c>
      <c r="M82" s="22" t="s">
        <v>269</v>
      </c>
      <c r="N82" s="23" t="s">
        <v>302</v>
      </c>
      <c r="O82" s="15" t="s">
        <v>291</v>
      </c>
      <c r="P82" s="15" t="s">
        <v>291</v>
      </c>
      <c r="Q82" s="15" t="s">
        <v>291</v>
      </c>
      <c r="R82" s="21">
        <v>39.85</v>
      </c>
      <c r="S82" s="28">
        <v>41537</v>
      </c>
      <c r="T82" s="28">
        <v>41729</v>
      </c>
      <c r="U82" s="15" t="s">
        <v>291</v>
      </c>
      <c r="W82" s="43" t="s">
        <v>334</v>
      </c>
      <c r="X82" s="43" t="s">
        <v>334</v>
      </c>
      <c r="Y82" s="47">
        <f t="shared" si="18"/>
        <v>0</v>
      </c>
      <c r="Z82" s="53">
        <f t="shared" si="19"/>
        <v>0</v>
      </c>
      <c r="AA82" s="47" t="str">
        <f t="shared" si="22"/>
        <v>-</v>
      </c>
      <c r="AC82" s="43" t="s">
        <v>334</v>
      </c>
      <c r="AD82" s="43" t="s">
        <v>334</v>
      </c>
      <c r="AE82" s="54">
        <f t="shared" si="20"/>
        <v>0</v>
      </c>
      <c r="AF82" s="55">
        <f t="shared" si="21"/>
        <v>0</v>
      </c>
      <c r="AG82" s="47" t="str">
        <f t="shared" si="23"/>
        <v>-</v>
      </c>
    </row>
    <row r="83" spans="1:33" s="24" customFormat="1" ht="20.100000000000001" customHeight="1">
      <c r="A83" s="15">
        <f t="shared" si="11"/>
        <v>82</v>
      </c>
      <c r="B83" s="16" t="s">
        <v>147</v>
      </c>
      <c r="C83" s="17" t="s">
        <v>142</v>
      </c>
      <c r="D83" s="18" t="s">
        <v>143</v>
      </c>
      <c r="E83" s="19" t="s">
        <v>144</v>
      </c>
      <c r="F83" s="19" t="s">
        <v>17</v>
      </c>
      <c r="G83" s="19" t="s">
        <v>18</v>
      </c>
      <c r="H83" s="19" t="s">
        <v>145</v>
      </c>
      <c r="I83" s="19" t="s">
        <v>146</v>
      </c>
      <c r="J83" s="20" t="s">
        <v>53</v>
      </c>
      <c r="K83" s="19" t="s">
        <v>233</v>
      </c>
      <c r="L83" s="21" t="s">
        <v>115</v>
      </c>
      <c r="M83" s="22" t="s">
        <v>270</v>
      </c>
      <c r="N83" s="23" t="s">
        <v>302</v>
      </c>
      <c r="O83" s="15" t="s">
        <v>299</v>
      </c>
      <c r="P83" s="15" t="s">
        <v>299</v>
      </c>
      <c r="Q83" s="15" t="s">
        <v>299</v>
      </c>
      <c r="R83" s="21">
        <v>0</v>
      </c>
      <c r="S83" s="28">
        <v>41640</v>
      </c>
      <c r="T83" s="28">
        <v>41729</v>
      </c>
      <c r="U83" s="15" t="s">
        <v>299</v>
      </c>
      <c r="W83" s="43" t="s">
        <v>384</v>
      </c>
      <c r="X83" s="43" t="s">
        <v>387</v>
      </c>
      <c r="Y83" s="47">
        <f t="shared" si="18"/>
        <v>0</v>
      </c>
      <c r="Z83" s="53">
        <f t="shared" si="19"/>
        <v>0</v>
      </c>
      <c r="AA83" s="47" t="str">
        <f t="shared" si="22"/>
        <v>-</v>
      </c>
      <c r="AC83" s="43" t="s">
        <v>384</v>
      </c>
      <c r="AD83" s="43" t="s">
        <v>387</v>
      </c>
      <c r="AE83" s="54">
        <f t="shared" si="20"/>
        <v>0</v>
      </c>
      <c r="AF83" s="55">
        <f t="shared" si="21"/>
        <v>0</v>
      </c>
      <c r="AG83" s="47" t="str">
        <f t="shared" si="23"/>
        <v>-</v>
      </c>
    </row>
    <row r="84" spans="1:33" s="24" customFormat="1" ht="20.100000000000001" customHeight="1">
      <c r="A84" s="15">
        <f t="shared" si="11"/>
        <v>83</v>
      </c>
      <c r="B84" s="16" t="s">
        <v>147</v>
      </c>
      <c r="C84" s="17" t="s">
        <v>142</v>
      </c>
      <c r="D84" s="18" t="s">
        <v>143</v>
      </c>
      <c r="E84" s="19" t="s">
        <v>144</v>
      </c>
      <c r="F84" s="19" t="s">
        <v>17</v>
      </c>
      <c r="G84" s="19" t="s">
        <v>18</v>
      </c>
      <c r="H84" s="19" t="s">
        <v>145</v>
      </c>
      <c r="I84" s="19" t="s">
        <v>146</v>
      </c>
      <c r="J84" s="20" t="s">
        <v>53</v>
      </c>
      <c r="K84" s="19" t="s">
        <v>228</v>
      </c>
      <c r="L84" s="21" t="s">
        <v>148</v>
      </c>
      <c r="M84" s="22" t="s">
        <v>271</v>
      </c>
      <c r="N84" s="23" t="s">
        <v>302</v>
      </c>
      <c r="O84" s="15" t="s">
        <v>291</v>
      </c>
      <c r="P84" s="15" t="s">
        <v>291</v>
      </c>
      <c r="Q84" s="15" t="s">
        <v>291</v>
      </c>
      <c r="R84" s="21">
        <v>25</v>
      </c>
      <c r="S84" s="28">
        <v>41496</v>
      </c>
      <c r="T84" s="28">
        <v>41729</v>
      </c>
      <c r="U84" s="15" t="s">
        <v>291</v>
      </c>
      <c r="W84" s="43" t="s">
        <v>381</v>
      </c>
      <c r="X84" s="43" t="s">
        <v>388</v>
      </c>
      <c r="Y84" s="47">
        <f t="shared" si="18"/>
        <v>0</v>
      </c>
      <c r="Z84" s="53">
        <f t="shared" si="19"/>
        <v>2</v>
      </c>
      <c r="AA84" s="47">
        <f t="shared" si="22"/>
        <v>0</v>
      </c>
      <c r="AC84" s="43" t="s">
        <v>381</v>
      </c>
      <c r="AD84" s="43" t="s">
        <v>388</v>
      </c>
      <c r="AE84" s="54">
        <f t="shared" si="20"/>
        <v>0</v>
      </c>
      <c r="AF84" s="55">
        <f t="shared" si="21"/>
        <v>0</v>
      </c>
      <c r="AG84" s="47" t="str">
        <f t="shared" si="23"/>
        <v>-</v>
      </c>
    </row>
    <row r="85" spans="1:33" s="24" customFormat="1" ht="20.100000000000001" customHeight="1">
      <c r="A85" s="15">
        <f t="shared" si="11"/>
        <v>84</v>
      </c>
      <c r="B85" s="16" t="s">
        <v>147</v>
      </c>
      <c r="C85" s="17" t="s">
        <v>142</v>
      </c>
      <c r="D85" s="18" t="s">
        <v>143</v>
      </c>
      <c r="E85" s="19" t="s">
        <v>144</v>
      </c>
      <c r="F85" s="19" t="s">
        <v>17</v>
      </c>
      <c r="G85" s="19" t="s">
        <v>18</v>
      </c>
      <c r="H85" s="19" t="s">
        <v>145</v>
      </c>
      <c r="I85" s="19" t="s">
        <v>146</v>
      </c>
      <c r="J85" s="20" t="s">
        <v>53</v>
      </c>
      <c r="K85" s="19" t="s">
        <v>228</v>
      </c>
      <c r="L85" s="21" t="s">
        <v>90</v>
      </c>
      <c r="M85" s="22" t="s">
        <v>231</v>
      </c>
      <c r="N85" s="23"/>
      <c r="O85" s="15" t="s">
        <v>291</v>
      </c>
      <c r="P85" s="15" t="s">
        <v>291</v>
      </c>
      <c r="Q85" s="15" t="s">
        <v>291</v>
      </c>
      <c r="R85" s="21"/>
      <c r="S85" s="21"/>
      <c r="T85" s="21"/>
      <c r="U85" s="15" t="s">
        <v>291</v>
      </c>
      <c r="W85" s="43" t="s">
        <v>35</v>
      </c>
      <c r="X85" s="43" t="s">
        <v>35</v>
      </c>
      <c r="Y85" s="47">
        <f t="shared" si="18"/>
        <v>0</v>
      </c>
      <c r="Z85" s="53">
        <f t="shared" si="19"/>
        <v>2</v>
      </c>
      <c r="AA85" s="47">
        <f t="shared" si="22"/>
        <v>0</v>
      </c>
      <c r="AC85" s="43" t="s">
        <v>35</v>
      </c>
      <c r="AD85" s="43" t="s">
        <v>35</v>
      </c>
      <c r="AE85" s="54">
        <f t="shared" si="20"/>
        <v>0</v>
      </c>
      <c r="AF85" s="55">
        <f t="shared" si="21"/>
        <v>0</v>
      </c>
      <c r="AG85" s="47" t="str">
        <f t="shared" si="23"/>
        <v>-</v>
      </c>
    </row>
    <row r="86" spans="1:33" s="24" customFormat="1" ht="20.100000000000001" customHeight="1">
      <c r="A86" s="15">
        <f t="shared" si="11"/>
        <v>85</v>
      </c>
      <c r="B86" s="16" t="s">
        <v>272</v>
      </c>
      <c r="C86" s="17" t="s">
        <v>142</v>
      </c>
      <c r="D86" s="18" t="s">
        <v>143</v>
      </c>
      <c r="E86" s="19" t="s">
        <v>144</v>
      </c>
      <c r="F86" s="19" t="s">
        <v>17</v>
      </c>
      <c r="G86" s="19" t="s">
        <v>18</v>
      </c>
      <c r="H86" s="19" t="s">
        <v>145</v>
      </c>
      <c r="I86" s="19" t="s">
        <v>146</v>
      </c>
      <c r="J86" s="20" t="s">
        <v>53</v>
      </c>
      <c r="K86" s="19" t="s">
        <v>201</v>
      </c>
      <c r="L86" s="21" t="s">
        <v>68</v>
      </c>
      <c r="M86" s="22" t="s">
        <v>273</v>
      </c>
      <c r="N86" s="23" t="s">
        <v>302</v>
      </c>
      <c r="O86" s="15" t="s">
        <v>291</v>
      </c>
      <c r="P86" s="15" t="s">
        <v>291</v>
      </c>
      <c r="Q86" s="15" t="s">
        <v>291</v>
      </c>
      <c r="R86" s="21">
        <v>10</v>
      </c>
      <c r="S86" s="28">
        <v>41579</v>
      </c>
      <c r="T86" s="28">
        <v>41729</v>
      </c>
      <c r="U86" s="15" t="s">
        <v>291</v>
      </c>
      <c r="W86" s="43" t="s">
        <v>78</v>
      </c>
      <c r="X86" s="43" t="s">
        <v>78</v>
      </c>
      <c r="Y86" s="47">
        <f t="shared" si="18"/>
        <v>0</v>
      </c>
      <c r="Z86" s="53">
        <f t="shared" si="19"/>
        <v>1</v>
      </c>
      <c r="AA86" s="47">
        <f t="shared" si="22"/>
        <v>0</v>
      </c>
      <c r="AC86" s="43" t="s">
        <v>78</v>
      </c>
      <c r="AD86" s="43" t="s">
        <v>78</v>
      </c>
      <c r="AE86" s="54">
        <f t="shared" si="20"/>
        <v>0</v>
      </c>
      <c r="AF86" s="55">
        <f t="shared" si="21"/>
        <v>0</v>
      </c>
      <c r="AG86" s="47" t="str">
        <f t="shared" si="23"/>
        <v>-</v>
      </c>
    </row>
    <row r="87" spans="1:33" s="24" customFormat="1" ht="20.100000000000001" customHeight="1">
      <c r="A87" s="15">
        <f t="shared" si="11"/>
        <v>86</v>
      </c>
      <c r="B87" s="16" t="s">
        <v>147</v>
      </c>
      <c r="C87" s="17" t="s">
        <v>142</v>
      </c>
      <c r="D87" s="18" t="s">
        <v>143</v>
      </c>
      <c r="E87" s="19" t="s">
        <v>144</v>
      </c>
      <c r="F87" s="19" t="s">
        <v>17</v>
      </c>
      <c r="G87" s="19" t="s">
        <v>18</v>
      </c>
      <c r="H87" s="19" t="s">
        <v>145</v>
      </c>
      <c r="I87" s="19" t="s">
        <v>146</v>
      </c>
      <c r="J87" s="20" t="s">
        <v>53</v>
      </c>
      <c r="K87" s="19" t="s">
        <v>274</v>
      </c>
      <c r="L87" s="21" t="s">
        <v>38</v>
      </c>
      <c r="M87" s="22" t="s">
        <v>275</v>
      </c>
      <c r="N87" s="23" t="s">
        <v>302</v>
      </c>
      <c r="O87" s="15" t="s">
        <v>291</v>
      </c>
      <c r="P87" s="15" t="s">
        <v>291</v>
      </c>
      <c r="Q87" s="15" t="s">
        <v>291</v>
      </c>
      <c r="R87" s="21">
        <v>102</v>
      </c>
      <c r="S87" s="28">
        <v>41579</v>
      </c>
      <c r="T87" s="28">
        <v>41729</v>
      </c>
      <c r="U87" s="15" t="s">
        <v>291</v>
      </c>
      <c r="W87" s="43" t="s">
        <v>36</v>
      </c>
      <c r="X87" s="43" t="s">
        <v>36</v>
      </c>
      <c r="Y87" s="47">
        <f t="shared" si="18"/>
        <v>0</v>
      </c>
      <c r="Z87" s="53">
        <f t="shared" si="19"/>
        <v>3</v>
      </c>
      <c r="AA87" s="47">
        <f t="shared" si="22"/>
        <v>0</v>
      </c>
      <c r="AC87" s="43" t="s">
        <v>36</v>
      </c>
      <c r="AD87" s="43" t="s">
        <v>36</v>
      </c>
      <c r="AE87" s="54">
        <f t="shared" si="20"/>
        <v>0</v>
      </c>
      <c r="AF87" s="55">
        <f t="shared" si="21"/>
        <v>0</v>
      </c>
      <c r="AG87" s="47" t="str">
        <f t="shared" si="23"/>
        <v>-</v>
      </c>
    </row>
    <row r="88" spans="1:33" s="24" customFormat="1" ht="20.100000000000001" customHeight="1">
      <c r="A88" s="15">
        <f t="shared" si="11"/>
        <v>87</v>
      </c>
      <c r="B88" s="16" t="s">
        <v>147</v>
      </c>
      <c r="C88" s="17" t="s">
        <v>142</v>
      </c>
      <c r="D88" s="18" t="s">
        <v>143</v>
      </c>
      <c r="E88" s="19" t="s">
        <v>144</v>
      </c>
      <c r="F88" s="19" t="s">
        <v>17</v>
      </c>
      <c r="G88" s="19" t="s">
        <v>18</v>
      </c>
      <c r="H88" s="19" t="s">
        <v>145</v>
      </c>
      <c r="I88" s="19" t="s">
        <v>146</v>
      </c>
      <c r="J88" s="20" t="s">
        <v>53</v>
      </c>
      <c r="K88" s="19" t="s">
        <v>276</v>
      </c>
      <c r="L88" s="21" t="s">
        <v>39</v>
      </c>
      <c r="M88" s="22" t="s">
        <v>277</v>
      </c>
      <c r="N88" s="23" t="s">
        <v>302</v>
      </c>
      <c r="O88" s="15" t="s">
        <v>291</v>
      </c>
      <c r="P88" s="15" t="s">
        <v>291</v>
      </c>
      <c r="Q88" s="15" t="s">
        <v>291</v>
      </c>
      <c r="R88" s="21">
        <v>35.5</v>
      </c>
      <c r="S88" s="28">
        <v>41501</v>
      </c>
      <c r="T88" s="28">
        <v>41729</v>
      </c>
      <c r="U88" s="15" t="s">
        <v>291</v>
      </c>
      <c r="W88" s="43" t="s">
        <v>41</v>
      </c>
      <c r="X88" s="43" t="s">
        <v>41</v>
      </c>
      <c r="Y88" s="47">
        <f t="shared" si="18"/>
        <v>0</v>
      </c>
      <c r="Z88" s="53">
        <f t="shared" si="19"/>
        <v>0</v>
      </c>
      <c r="AA88" s="47" t="str">
        <f t="shared" si="22"/>
        <v>-</v>
      </c>
      <c r="AC88" s="43" t="s">
        <v>41</v>
      </c>
      <c r="AD88" s="43" t="s">
        <v>41</v>
      </c>
      <c r="AE88" s="54">
        <f t="shared" si="20"/>
        <v>0</v>
      </c>
      <c r="AF88" s="55">
        <f t="shared" si="21"/>
        <v>0</v>
      </c>
      <c r="AG88" s="47" t="str">
        <f t="shared" si="23"/>
        <v>-</v>
      </c>
    </row>
    <row r="89" spans="1:33" s="24" customFormat="1" ht="20.100000000000001" customHeight="1">
      <c r="A89" s="15">
        <f t="shared" si="11"/>
        <v>88</v>
      </c>
      <c r="B89" s="16" t="s">
        <v>147</v>
      </c>
      <c r="C89" s="17" t="s">
        <v>142</v>
      </c>
      <c r="D89" s="18" t="s">
        <v>143</v>
      </c>
      <c r="E89" s="19" t="s">
        <v>144</v>
      </c>
      <c r="F89" s="19" t="s">
        <v>17</v>
      </c>
      <c r="G89" s="19" t="s">
        <v>18</v>
      </c>
      <c r="H89" s="19" t="s">
        <v>145</v>
      </c>
      <c r="I89" s="19" t="s">
        <v>146</v>
      </c>
      <c r="J89" s="20" t="s">
        <v>53</v>
      </c>
      <c r="K89" s="19" t="s">
        <v>233</v>
      </c>
      <c r="L89" s="21" t="s">
        <v>149</v>
      </c>
      <c r="M89" s="22" t="s">
        <v>199</v>
      </c>
      <c r="N89" s="23"/>
      <c r="O89" s="15" t="s">
        <v>291</v>
      </c>
      <c r="P89" s="15" t="s">
        <v>291</v>
      </c>
      <c r="Q89" s="15" t="s">
        <v>291</v>
      </c>
      <c r="R89" s="21"/>
      <c r="S89" s="21"/>
      <c r="T89" s="21"/>
      <c r="U89" s="15" t="s">
        <v>291</v>
      </c>
      <c r="W89" s="43" t="s">
        <v>30</v>
      </c>
      <c r="X89" s="43" t="s">
        <v>30</v>
      </c>
      <c r="Y89" s="47">
        <f t="shared" si="18"/>
        <v>0</v>
      </c>
      <c r="Z89" s="53">
        <f t="shared" si="19"/>
        <v>2</v>
      </c>
      <c r="AA89" s="47">
        <f t="shared" si="22"/>
        <v>0</v>
      </c>
      <c r="AC89" s="43" t="s">
        <v>30</v>
      </c>
      <c r="AD89" s="43" t="s">
        <v>30</v>
      </c>
      <c r="AE89" s="54">
        <f t="shared" si="20"/>
        <v>0</v>
      </c>
      <c r="AF89" s="55">
        <f t="shared" si="21"/>
        <v>3</v>
      </c>
      <c r="AG89" s="47">
        <f t="shared" si="23"/>
        <v>0</v>
      </c>
    </row>
    <row r="90" spans="1:33" s="24" customFormat="1" ht="20.100000000000001" customHeight="1">
      <c r="A90" s="15">
        <f t="shared" si="11"/>
        <v>89</v>
      </c>
      <c r="B90" s="16" t="s">
        <v>147</v>
      </c>
      <c r="C90" s="17" t="s">
        <v>142</v>
      </c>
      <c r="D90" s="18" t="s">
        <v>143</v>
      </c>
      <c r="E90" s="19" t="s">
        <v>144</v>
      </c>
      <c r="F90" s="19" t="s">
        <v>17</v>
      </c>
      <c r="G90" s="19" t="s">
        <v>18</v>
      </c>
      <c r="H90" s="19" t="s">
        <v>145</v>
      </c>
      <c r="I90" s="19" t="s">
        <v>146</v>
      </c>
      <c r="J90" s="20" t="s">
        <v>53</v>
      </c>
      <c r="K90" s="19" t="s">
        <v>233</v>
      </c>
      <c r="L90" s="21" t="s">
        <v>150</v>
      </c>
      <c r="M90" s="22" t="s">
        <v>303</v>
      </c>
      <c r="N90" s="23" t="s">
        <v>302</v>
      </c>
      <c r="O90" s="15" t="s">
        <v>291</v>
      </c>
      <c r="P90" s="15" t="s">
        <v>291</v>
      </c>
      <c r="Q90" s="15" t="s">
        <v>291</v>
      </c>
      <c r="R90" s="21">
        <v>8</v>
      </c>
      <c r="S90" s="28">
        <v>41496</v>
      </c>
      <c r="T90" s="28">
        <v>41729</v>
      </c>
      <c r="U90" s="15" t="s">
        <v>291</v>
      </c>
      <c r="W90" s="44" t="s">
        <v>382</v>
      </c>
      <c r="X90" s="44" t="s">
        <v>382</v>
      </c>
      <c r="Y90" s="47">
        <f t="shared" si="18"/>
        <v>0</v>
      </c>
      <c r="Z90" s="53">
        <f t="shared" si="19"/>
        <v>0</v>
      </c>
      <c r="AA90" s="47" t="str">
        <f t="shared" si="22"/>
        <v>-</v>
      </c>
      <c r="AC90" s="44" t="s">
        <v>382</v>
      </c>
      <c r="AD90" s="44" t="s">
        <v>382</v>
      </c>
      <c r="AE90" s="54">
        <f t="shared" si="20"/>
        <v>0</v>
      </c>
      <c r="AF90" s="55">
        <f t="shared" si="21"/>
        <v>0</v>
      </c>
      <c r="AG90" s="47" t="str">
        <f t="shared" si="23"/>
        <v>-</v>
      </c>
    </row>
    <row r="91" spans="1:33" s="24" customFormat="1" ht="20.100000000000001" customHeight="1">
      <c r="A91" s="15">
        <f t="shared" si="11"/>
        <v>90</v>
      </c>
      <c r="B91" s="16" t="s">
        <v>147</v>
      </c>
      <c r="C91" s="17" t="s">
        <v>142</v>
      </c>
      <c r="D91" s="18" t="s">
        <v>143</v>
      </c>
      <c r="E91" s="19" t="s">
        <v>144</v>
      </c>
      <c r="F91" s="19" t="s">
        <v>17</v>
      </c>
      <c r="G91" s="19" t="s">
        <v>18</v>
      </c>
      <c r="H91" s="19" t="s">
        <v>145</v>
      </c>
      <c r="I91" s="19" t="s">
        <v>146</v>
      </c>
      <c r="J91" s="20" t="s">
        <v>53</v>
      </c>
      <c r="K91" s="19" t="s">
        <v>239</v>
      </c>
      <c r="L91" s="21" t="s">
        <v>117</v>
      </c>
      <c r="M91" s="22" t="s">
        <v>151</v>
      </c>
      <c r="N91" s="23" t="s">
        <v>302</v>
      </c>
      <c r="O91" s="15" t="s">
        <v>291</v>
      </c>
      <c r="P91" s="15" t="s">
        <v>291</v>
      </c>
      <c r="Q91" s="15" t="s">
        <v>291</v>
      </c>
      <c r="R91" s="21">
        <v>35</v>
      </c>
      <c r="S91" s="28">
        <v>41501</v>
      </c>
      <c r="T91" s="28">
        <v>41729</v>
      </c>
      <c r="U91" s="15" t="s">
        <v>291</v>
      </c>
      <c r="W91" s="44" t="s">
        <v>383</v>
      </c>
      <c r="X91" s="44" t="s">
        <v>383</v>
      </c>
      <c r="Y91" s="47">
        <f t="shared" si="18"/>
        <v>0</v>
      </c>
      <c r="Z91" s="53">
        <f t="shared" si="19"/>
        <v>11</v>
      </c>
      <c r="AA91" s="47">
        <f t="shared" si="22"/>
        <v>0</v>
      </c>
      <c r="AC91" s="44" t="s">
        <v>383</v>
      </c>
      <c r="AD91" s="44" t="s">
        <v>383</v>
      </c>
      <c r="AE91" s="54">
        <f t="shared" si="20"/>
        <v>0</v>
      </c>
      <c r="AF91" s="55">
        <f t="shared" si="21"/>
        <v>2</v>
      </c>
      <c r="AG91" s="47">
        <f t="shared" si="23"/>
        <v>0</v>
      </c>
    </row>
    <row r="92" spans="1:33" s="24" customFormat="1" ht="20.100000000000001" customHeight="1">
      <c r="A92" s="15">
        <f t="shared" si="11"/>
        <v>91</v>
      </c>
      <c r="B92" s="16" t="s">
        <v>147</v>
      </c>
      <c r="C92" s="17" t="s">
        <v>142</v>
      </c>
      <c r="D92" s="18" t="s">
        <v>143</v>
      </c>
      <c r="E92" s="19" t="s">
        <v>144</v>
      </c>
      <c r="F92" s="19" t="s">
        <v>17</v>
      </c>
      <c r="G92" s="19" t="s">
        <v>18</v>
      </c>
      <c r="H92" s="19" t="s">
        <v>145</v>
      </c>
      <c r="I92" s="19" t="s">
        <v>146</v>
      </c>
      <c r="J92" s="20" t="s">
        <v>53</v>
      </c>
      <c r="K92" s="19" t="s">
        <v>198</v>
      </c>
      <c r="L92" s="21" t="s">
        <v>30</v>
      </c>
      <c r="M92" s="22" t="s">
        <v>406</v>
      </c>
      <c r="N92" s="23"/>
      <c r="O92" s="15" t="s">
        <v>291</v>
      </c>
      <c r="P92" s="15" t="s">
        <v>291</v>
      </c>
      <c r="Q92" s="15" t="s">
        <v>291</v>
      </c>
      <c r="R92" s="21"/>
      <c r="S92" s="21"/>
      <c r="T92" s="21"/>
      <c r="U92" s="15" t="s">
        <v>291</v>
      </c>
      <c r="W92" s="48" t="s">
        <v>394</v>
      </c>
      <c r="X92" s="41"/>
      <c r="Y92" s="47">
        <f>SUM(Y79:Y91)</f>
        <v>0</v>
      </c>
      <c r="Z92" s="53">
        <f>SUM(Z79:Z91)</f>
        <v>25</v>
      </c>
      <c r="AA92" s="47">
        <f t="shared" ref="AA92" si="24">IF(Z92=0,0,5*Y92/Z92)</f>
        <v>0</v>
      </c>
      <c r="AC92" s="48" t="s">
        <v>394</v>
      </c>
      <c r="AD92" s="41"/>
      <c r="AE92" s="49">
        <f>SUM(AE79:AE91)</f>
        <v>0</v>
      </c>
      <c r="AF92" s="49">
        <f>SUM(AF79:AF91)</f>
        <v>8</v>
      </c>
      <c r="AG92" s="47">
        <f t="shared" ref="AG92" si="25">IF(AF92=0,"-",5*AE92/AF92)</f>
        <v>0</v>
      </c>
    </row>
    <row r="93" spans="1:33" s="24" customFormat="1" ht="20.100000000000001" customHeight="1">
      <c r="A93" s="15">
        <f t="shared" si="11"/>
        <v>92</v>
      </c>
      <c r="B93" s="16" t="s">
        <v>297</v>
      </c>
      <c r="C93" s="17" t="s">
        <v>301</v>
      </c>
      <c r="D93" s="18" t="s">
        <v>152</v>
      </c>
      <c r="E93" s="19" t="s">
        <v>153</v>
      </c>
      <c r="F93" s="19" t="s">
        <v>17</v>
      </c>
      <c r="G93" s="19" t="s">
        <v>43</v>
      </c>
      <c r="H93" s="19" t="s">
        <v>154</v>
      </c>
      <c r="I93" s="19" t="s">
        <v>155</v>
      </c>
      <c r="J93" s="20" t="s">
        <v>156</v>
      </c>
      <c r="K93" s="19" t="s">
        <v>257</v>
      </c>
      <c r="L93" s="21" t="s">
        <v>22</v>
      </c>
      <c r="M93" s="22" t="s">
        <v>93</v>
      </c>
      <c r="N93" s="23"/>
      <c r="O93" s="15" t="s">
        <v>291</v>
      </c>
      <c r="P93" s="15" t="s">
        <v>291</v>
      </c>
      <c r="Q93" s="15" t="s">
        <v>291</v>
      </c>
      <c r="R93" s="21">
        <v>60</v>
      </c>
      <c r="S93" s="28">
        <v>41769</v>
      </c>
      <c r="T93" s="28">
        <v>42004</v>
      </c>
      <c r="U93" s="15" t="s">
        <v>291</v>
      </c>
    </row>
    <row r="94" spans="1:33" s="24" customFormat="1" ht="20.100000000000001" customHeight="1">
      <c r="A94" s="15">
        <f t="shared" si="11"/>
        <v>93</v>
      </c>
      <c r="B94" s="16" t="s">
        <v>157</v>
      </c>
      <c r="C94" s="17" t="s">
        <v>158</v>
      </c>
      <c r="D94" s="18" t="s">
        <v>159</v>
      </c>
      <c r="E94" s="19" t="s">
        <v>160</v>
      </c>
      <c r="F94" s="19" t="s">
        <v>17</v>
      </c>
      <c r="G94" s="19" t="s">
        <v>43</v>
      </c>
      <c r="H94" s="19" t="s">
        <v>111</v>
      </c>
      <c r="I94" s="20" t="s">
        <v>161</v>
      </c>
      <c r="J94" s="20" t="s">
        <v>113</v>
      </c>
      <c r="K94" s="19" t="s">
        <v>261</v>
      </c>
      <c r="L94" s="21" t="s">
        <v>101</v>
      </c>
      <c r="M94" s="22" t="s">
        <v>300</v>
      </c>
      <c r="N94" s="23"/>
      <c r="O94" s="15">
        <v>5</v>
      </c>
      <c r="P94" s="15">
        <v>0</v>
      </c>
      <c r="Q94" s="15">
        <v>0</v>
      </c>
      <c r="R94" s="21">
        <v>123</v>
      </c>
      <c r="S94" s="28">
        <v>41912</v>
      </c>
      <c r="T94" s="28">
        <v>41973</v>
      </c>
      <c r="U94" s="15">
        <v>0</v>
      </c>
    </row>
    <row r="95" spans="1:33" s="24" customFormat="1" ht="20.100000000000001" customHeight="1">
      <c r="A95" s="15">
        <f t="shared" si="11"/>
        <v>94</v>
      </c>
      <c r="B95" s="16" t="s">
        <v>278</v>
      </c>
      <c r="C95" s="17" t="s">
        <v>158</v>
      </c>
      <c r="D95" s="18" t="s">
        <v>159</v>
      </c>
      <c r="E95" s="19" t="s">
        <v>160</v>
      </c>
      <c r="F95" s="19" t="s">
        <v>17</v>
      </c>
      <c r="G95" s="19" t="s">
        <v>43</v>
      </c>
      <c r="H95" s="19" t="s">
        <v>111</v>
      </c>
      <c r="I95" s="20" t="s">
        <v>161</v>
      </c>
      <c r="J95" s="20" t="s">
        <v>113</v>
      </c>
      <c r="K95" s="19" t="s">
        <v>250</v>
      </c>
      <c r="L95" s="21" t="s">
        <v>266</v>
      </c>
      <c r="M95" s="22" t="s">
        <v>252</v>
      </c>
      <c r="N95" s="23"/>
      <c r="O95" s="15" t="s">
        <v>299</v>
      </c>
      <c r="P95" s="15" t="s">
        <v>299</v>
      </c>
      <c r="Q95" s="15" t="s">
        <v>299</v>
      </c>
      <c r="R95" s="21">
        <v>0</v>
      </c>
      <c r="S95" s="21"/>
      <c r="T95" s="28">
        <v>41973</v>
      </c>
      <c r="U95" s="15" t="s">
        <v>299</v>
      </c>
    </row>
    <row r="96" spans="1:33" s="24" customFormat="1" ht="20.100000000000001" customHeight="1">
      <c r="A96" s="15">
        <f t="shared" si="11"/>
        <v>95</v>
      </c>
      <c r="B96" s="16" t="s">
        <v>278</v>
      </c>
      <c r="C96" s="17" t="s">
        <v>158</v>
      </c>
      <c r="D96" s="18" t="s">
        <v>159</v>
      </c>
      <c r="E96" s="19" t="s">
        <v>160</v>
      </c>
      <c r="F96" s="19" t="s">
        <v>17</v>
      </c>
      <c r="G96" s="19" t="s">
        <v>43</v>
      </c>
      <c r="H96" s="19" t="s">
        <v>111</v>
      </c>
      <c r="I96" s="20" t="s">
        <v>161</v>
      </c>
      <c r="J96" s="20" t="s">
        <v>113</v>
      </c>
      <c r="K96" s="19" t="s">
        <v>261</v>
      </c>
      <c r="L96" s="19" t="s">
        <v>261</v>
      </c>
      <c r="M96" s="22" t="s">
        <v>184</v>
      </c>
      <c r="N96" s="23"/>
      <c r="O96" s="15" t="s">
        <v>291</v>
      </c>
      <c r="P96" s="15" t="s">
        <v>291</v>
      </c>
      <c r="Q96" s="15" t="s">
        <v>291</v>
      </c>
      <c r="R96" s="19"/>
      <c r="S96" s="19"/>
      <c r="T96" s="19"/>
      <c r="U96" s="15" t="s">
        <v>291</v>
      </c>
    </row>
    <row r="97" spans="1:27" s="24" customFormat="1" ht="20.100000000000001" customHeight="1">
      <c r="A97" s="15">
        <f t="shared" si="11"/>
        <v>96</v>
      </c>
      <c r="B97" s="16" t="s">
        <v>279</v>
      </c>
      <c r="C97" s="17" t="s">
        <v>162</v>
      </c>
      <c r="D97" s="18" t="s">
        <v>163</v>
      </c>
      <c r="E97" s="19" t="s">
        <v>164</v>
      </c>
      <c r="F97" s="19" t="s">
        <v>17</v>
      </c>
      <c r="G97" s="19" t="s">
        <v>43</v>
      </c>
      <c r="H97" s="19" t="s">
        <v>165</v>
      </c>
      <c r="I97" s="19" t="s">
        <v>166</v>
      </c>
      <c r="J97" s="20" t="s">
        <v>167</v>
      </c>
      <c r="K97" s="19" t="s">
        <v>280</v>
      </c>
      <c r="L97" s="21" t="s">
        <v>281</v>
      </c>
      <c r="M97" s="22" t="s">
        <v>282</v>
      </c>
      <c r="N97" s="23"/>
      <c r="O97" s="15" t="s">
        <v>291</v>
      </c>
      <c r="P97" s="15" t="s">
        <v>291</v>
      </c>
      <c r="Q97" s="15" t="s">
        <v>291</v>
      </c>
      <c r="R97" s="21"/>
      <c r="S97" s="21"/>
      <c r="T97" s="21"/>
      <c r="U97" s="15" t="s">
        <v>291</v>
      </c>
    </row>
    <row r="98" spans="1:27" s="24" customFormat="1" ht="20.100000000000001" customHeight="1">
      <c r="A98" s="15">
        <f t="shared" si="11"/>
        <v>97</v>
      </c>
      <c r="B98" s="16" t="s">
        <v>168</v>
      </c>
      <c r="C98" s="17" t="s">
        <v>162</v>
      </c>
      <c r="D98" s="18" t="s">
        <v>163</v>
      </c>
      <c r="E98" s="19" t="s">
        <v>164</v>
      </c>
      <c r="F98" s="19" t="s">
        <v>17</v>
      </c>
      <c r="G98" s="19" t="s">
        <v>43</v>
      </c>
      <c r="H98" s="19" t="s">
        <v>165</v>
      </c>
      <c r="I98" s="19" t="s">
        <v>166</v>
      </c>
      <c r="J98" s="20" t="s">
        <v>167</v>
      </c>
      <c r="K98" s="19" t="s">
        <v>283</v>
      </c>
      <c r="L98" s="21" t="s">
        <v>284</v>
      </c>
      <c r="M98" s="22" t="s">
        <v>285</v>
      </c>
      <c r="N98" s="23"/>
      <c r="O98" s="15">
        <v>0</v>
      </c>
      <c r="P98" s="15">
        <v>0</v>
      </c>
      <c r="Q98" s="15">
        <v>0</v>
      </c>
      <c r="R98" s="21"/>
      <c r="S98" s="21"/>
      <c r="T98" s="21"/>
      <c r="U98" s="15">
        <v>0</v>
      </c>
    </row>
    <row r="99" spans="1:27" s="24" customFormat="1" ht="20.100000000000001" customHeight="1">
      <c r="A99" s="15">
        <f t="shared" si="11"/>
        <v>98</v>
      </c>
      <c r="B99" s="16" t="s">
        <v>286</v>
      </c>
      <c r="C99" s="17" t="s">
        <v>169</v>
      </c>
      <c r="D99" s="18" t="s">
        <v>163</v>
      </c>
      <c r="E99" s="19" t="s">
        <v>170</v>
      </c>
      <c r="F99" s="19" t="s">
        <v>17</v>
      </c>
      <c r="G99" s="19" t="s">
        <v>43</v>
      </c>
      <c r="H99" s="19" t="s">
        <v>165</v>
      </c>
      <c r="I99" s="19" t="s">
        <v>166</v>
      </c>
      <c r="J99" s="20" t="s">
        <v>167</v>
      </c>
      <c r="K99" s="19" t="s">
        <v>280</v>
      </c>
      <c r="L99" s="19" t="s">
        <v>281</v>
      </c>
      <c r="M99" s="22" t="s">
        <v>282</v>
      </c>
      <c r="N99" s="23"/>
      <c r="O99" s="15" t="s">
        <v>291</v>
      </c>
      <c r="P99" s="15" t="s">
        <v>291</v>
      </c>
      <c r="Q99" s="15" t="s">
        <v>291</v>
      </c>
      <c r="R99" s="19"/>
      <c r="S99" s="19"/>
      <c r="T99" s="19"/>
      <c r="U99" s="15" t="s">
        <v>291</v>
      </c>
    </row>
    <row r="100" spans="1:27" ht="12">
      <c r="W100" s="24"/>
      <c r="X100" s="24"/>
      <c r="Y100" s="24"/>
      <c r="Z100" s="24"/>
      <c r="AA100" s="24"/>
    </row>
    <row r="101" spans="1:27" ht="12">
      <c r="W101" s="24"/>
      <c r="X101" s="24"/>
      <c r="Y101" s="24"/>
      <c r="Z101" s="24"/>
      <c r="AA101" s="24"/>
    </row>
    <row r="102" spans="1:27" ht="12">
      <c r="W102" s="24"/>
      <c r="X102" s="24"/>
      <c r="Y102" s="24"/>
      <c r="Z102" s="24"/>
      <c r="AA102" s="24"/>
    </row>
    <row r="103" spans="1:27" ht="12">
      <c r="W103" s="24"/>
      <c r="X103" s="24"/>
      <c r="Y103" s="24"/>
      <c r="Z103" s="24"/>
      <c r="AA103" s="24"/>
    </row>
    <row r="104" spans="1:27" ht="12">
      <c r="W104" s="24"/>
      <c r="X104" s="24"/>
      <c r="Y104" s="24"/>
      <c r="Z104" s="24"/>
      <c r="AA104" s="24"/>
    </row>
  </sheetData>
  <mergeCells count="2">
    <mergeCell ref="W1:AA1"/>
    <mergeCell ref="AC1:AG1"/>
  </mergeCells>
  <phoneticPr fontId="3" type="noConversion"/>
  <conditionalFormatting sqref="U1 O1:Q1">
    <cfRule type="cellIs" dxfId="2" priority="1" stopIfTrue="1" operator="equal">
      <formula>0</formula>
    </cfRule>
  </conditionalFormatting>
  <hyperlinks>
    <hyperlink ref="L3" location="'Y7989'!A1" display="MISO_ECHD"/>
    <hyperlink ref="L4" location="'Y7979'!A1" display="MISO_BDD"/>
    <hyperlink ref="L6" location="'Y7779'!A1" display="CSD"/>
    <hyperlink ref="L14" location="'Y7715'!A1" display="DSS"/>
    <hyperlink ref="L29" location="'Y7223'!A1" display="DSS"/>
    <hyperlink ref="L34" location="'Y7223'!A1" display="AC_UED"/>
    <hyperlink ref="L35" location="'Y7223'!A1" display="CRM_CMI"/>
    <hyperlink ref="L40" location="'Y7223'!A1" display="MISO"/>
    <hyperlink ref="L50" location="'Y6957'!A1" display="BILLING_R&amp;D"/>
    <hyperlink ref="L55" location="'W7654'!A1" display="AC_UED"/>
    <hyperlink ref="L56" location="'W7654'!A1" display="CSD_CMD"/>
    <hyperlink ref="L57" location="'W7654'!A1" display="BOSD_OMD"/>
    <hyperlink ref="L58" location="'W7654'!A1" display="CSD"/>
    <hyperlink ref="L63" location="'W7604'!A1" display="AC_UED"/>
    <hyperlink ref="L68" location="'W7604'!A1" display="QMD_TD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104"/>
  <sheetViews>
    <sheetView topLeftCell="G25" workbookViewId="0">
      <selection activeCell="N25" sqref="N25:Q25"/>
    </sheetView>
  </sheetViews>
  <sheetFormatPr defaultRowHeight="11.25"/>
  <cols>
    <col min="1" max="2" width="9.375" style="77" customWidth="1"/>
    <col min="3" max="3" width="27.5" style="10" customWidth="1"/>
    <col min="4" max="4" width="24.875" style="10" customWidth="1"/>
    <col min="5" max="5" width="26" style="11" customWidth="1"/>
    <col min="6" max="8" width="9.75" style="77" customWidth="1"/>
    <col min="9" max="9" width="9.75" style="11" customWidth="1"/>
    <col min="10" max="10" width="13.125" style="11" customWidth="1"/>
    <col min="11" max="11" width="7.375" style="77" customWidth="1"/>
    <col min="12" max="12" width="18" style="77" customWidth="1"/>
    <col min="13" max="13" width="10" style="13" customWidth="1"/>
    <col min="14" max="14" width="7.75" style="14" customWidth="1"/>
    <col min="15" max="15" width="10.5" style="77" customWidth="1"/>
    <col min="16" max="17" width="8.125" style="12" customWidth="1"/>
    <col min="18" max="18" width="14.125" style="77" customWidth="1"/>
    <col min="19" max="19" width="14.625" style="99" customWidth="1"/>
    <col min="20" max="20" width="12.875" style="99" customWidth="1"/>
    <col min="21" max="21" width="13.25" style="77" customWidth="1"/>
    <col min="22" max="16384" width="9" style="77"/>
  </cols>
  <sheetData>
    <row r="1" spans="1:33" ht="22.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6" t="s">
        <v>12</v>
      </c>
      <c r="N1" s="8" t="s">
        <v>13</v>
      </c>
      <c r="O1" s="6" t="s">
        <v>288</v>
      </c>
      <c r="P1" s="6" t="s">
        <v>289</v>
      </c>
      <c r="Q1" s="7" t="s">
        <v>290</v>
      </c>
      <c r="R1" s="26" t="s">
        <v>412</v>
      </c>
      <c r="S1" s="97" t="s">
        <v>293</v>
      </c>
      <c r="T1" s="97" t="s">
        <v>294</v>
      </c>
      <c r="U1" s="5" t="s">
        <v>287</v>
      </c>
      <c r="W1" s="101" t="s">
        <v>401</v>
      </c>
      <c r="X1" s="101"/>
      <c r="Y1" s="101"/>
      <c r="Z1" s="101"/>
      <c r="AA1" s="101"/>
      <c r="AC1" s="101" t="s">
        <v>402</v>
      </c>
      <c r="AD1" s="101"/>
      <c r="AE1" s="101"/>
      <c r="AF1" s="101"/>
      <c r="AG1" s="101"/>
    </row>
    <row r="2" spans="1:33" s="24" customFormat="1" ht="20.100000000000001" customHeight="1">
      <c r="A2" s="78">
        <v>1</v>
      </c>
      <c r="B2" s="16" t="s">
        <v>464</v>
      </c>
      <c r="C2" s="79" t="s">
        <v>465</v>
      </c>
      <c r="D2" s="18" t="s">
        <v>163</v>
      </c>
      <c r="E2" s="80" t="s">
        <v>542</v>
      </c>
      <c r="F2" s="80" t="s">
        <v>17</v>
      </c>
      <c r="G2" s="80" t="s">
        <v>18</v>
      </c>
      <c r="H2" s="80" t="s">
        <v>19</v>
      </c>
      <c r="I2" s="80" t="s">
        <v>413</v>
      </c>
      <c r="J2" s="81" t="s">
        <v>414</v>
      </c>
      <c r="K2" s="80" t="s">
        <v>466</v>
      </c>
      <c r="L2" s="25" t="s">
        <v>467</v>
      </c>
      <c r="M2" s="82" t="s">
        <v>538</v>
      </c>
      <c r="N2" s="83"/>
      <c r="O2" s="15" t="s">
        <v>537</v>
      </c>
      <c r="P2" s="15" t="s">
        <v>537</v>
      </c>
      <c r="Q2" s="15" t="s">
        <v>537</v>
      </c>
      <c r="R2" s="21"/>
      <c r="S2" s="21"/>
      <c r="T2" s="21"/>
      <c r="U2" s="15" t="s">
        <v>537</v>
      </c>
    </row>
    <row r="3" spans="1:33" s="24" customFormat="1" ht="20.100000000000001" customHeight="1">
      <c r="A3" s="78">
        <f>IF(B3&lt;&gt;"",A2+1)</f>
        <v>2</v>
      </c>
      <c r="B3" s="16" t="s">
        <v>468</v>
      </c>
      <c r="C3" s="79" t="s">
        <v>469</v>
      </c>
      <c r="D3" s="18" t="s">
        <v>163</v>
      </c>
      <c r="E3" s="80" t="s">
        <v>415</v>
      </c>
      <c r="F3" s="80" t="s">
        <v>17</v>
      </c>
      <c r="G3" s="80" t="s">
        <v>43</v>
      </c>
      <c r="H3" s="80" t="s">
        <v>416</v>
      </c>
      <c r="I3" s="80" t="s">
        <v>161</v>
      </c>
      <c r="J3" s="81" t="s">
        <v>417</v>
      </c>
      <c r="K3" s="80" t="s">
        <v>470</v>
      </c>
      <c r="L3" s="25" t="s">
        <v>470</v>
      </c>
      <c r="M3" s="82" t="s">
        <v>539</v>
      </c>
      <c r="N3" s="83"/>
      <c r="O3" s="15" t="s">
        <v>537</v>
      </c>
      <c r="P3" s="15" t="s">
        <v>537</v>
      </c>
      <c r="Q3" s="15" t="s">
        <v>537</v>
      </c>
      <c r="R3" s="25"/>
      <c r="S3" s="25"/>
      <c r="T3" s="25"/>
      <c r="U3" s="15" t="s">
        <v>537</v>
      </c>
      <c r="W3" s="42" t="s">
        <v>389</v>
      </c>
      <c r="X3" s="42" t="s">
        <v>390</v>
      </c>
      <c r="Y3" s="53" t="s">
        <v>391</v>
      </c>
      <c r="Z3" s="53" t="s">
        <v>392</v>
      </c>
      <c r="AA3" s="53" t="s">
        <v>393</v>
      </c>
      <c r="AC3" s="42" t="s">
        <v>389</v>
      </c>
      <c r="AD3" s="42" t="s">
        <v>390</v>
      </c>
      <c r="AE3" s="53" t="s">
        <v>391</v>
      </c>
      <c r="AF3" s="53" t="s">
        <v>392</v>
      </c>
      <c r="AG3" s="53" t="s">
        <v>393</v>
      </c>
    </row>
    <row r="4" spans="1:33" s="24" customFormat="1" ht="20.100000000000001" customHeight="1">
      <c r="A4" s="78">
        <f t="shared" ref="A4:A37" si="0">IF(B4&lt;&gt;"",A3+1)</f>
        <v>3</v>
      </c>
      <c r="B4" s="16" t="s">
        <v>471</v>
      </c>
      <c r="C4" s="79" t="s">
        <v>472</v>
      </c>
      <c r="D4" s="18" t="s">
        <v>163</v>
      </c>
      <c r="E4" s="80" t="s">
        <v>418</v>
      </c>
      <c r="F4" s="80" t="s">
        <v>17</v>
      </c>
      <c r="G4" s="80" t="s">
        <v>18</v>
      </c>
      <c r="H4" s="80" t="s">
        <v>19</v>
      </c>
      <c r="I4" s="80" t="s">
        <v>419</v>
      </c>
      <c r="J4" s="81" t="s">
        <v>420</v>
      </c>
      <c r="K4" s="80" t="s">
        <v>473</v>
      </c>
      <c r="L4" s="25" t="s">
        <v>474</v>
      </c>
      <c r="M4" s="82" t="s">
        <v>463</v>
      </c>
      <c r="N4" s="83"/>
      <c r="O4" s="15" t="s">
        <v>537</v>
      </c>
      <c r="P4" s="15" t="s">
        <v>537</v>
      </c>
      <c r="Q4" s="15" t="s">
        <v>537</v>
      </c>
      <c r="R4" s="25"/>
      <c r="S4" s="25"/>
      <c r="T4" s="25"/>
      <c r="U4" s="15" t="s">
        <v>537</v>
      </c>
      <c r="W4" s="31" t="s">
        <v>346</v>
      </c>
      <c r="X4" s="32" t="s">
        <v>317</v>
      </c>
      <c r="Y4" s="47">
        <f t="shared" ref="Y4:Y35" si="1">SUMIFS(U:U,H:H,X4&amp;"*",B:B,"Y"&amp;"*")</f>
        <v>0</v>
      </c>
      <c r="Z4" s="53">
        <f t="shared" ref="Z4:Z35" si="2">COUNTIFS(H:H,X4&amp;"*",U:U,"&lt;&gt;-",B:B,"Y"&amp;"*")</f>
        <v>0</v>
      </c>
      <c r="AA4" s="47" t="str">
        <f>IF(Z4=0,"-",5*Y4/Z4)</f>
        <v>-</v>
      </c>
      <c r="AC4" s="31" t="s">
        <v>346</v>
      </c>
      <c r="AD4" s="32" t="s">
        <v>317</v>
      </c>
      <c r="AE4" s="54">
        <f t="shared" ref="AE4:AE35" si="3">SUMIFS(U:U,H:H,AD4&amp;"*")-SUMIFS(U:U,H:H,AD4&amp;"*",B:B,"Y"&amp;"*")</f>
        <v>0</v>
      </c>
      <c r="AF4" s="53">
        <f t="shared" ref="AF4:AF35" si="4">COUNTIFS(H:H,AD4&amp;"*",U:U,"&lt;&gt;-")-COUNTIFS(H:H,AD4&amp;"*",U:U,"&lt;&gt;-",B:B,"Y"&amp;"*")</f>
        <v>0</v>
      </c>
      <c r="AG4" s="47" t="str">
        <f>IF(AF4=0,"-",5*AE4/AF4)</f>
        <v>-</v>
      </c>
    </row>
    <row r="5" spans="1:33" s="24" customFormat="1" ht="20.100000000000001" customHeight="1">
      <c r="A5" s="78">
        <f t="shared" si="0"/>
        <v>4</v>
      </c>
      <c r="B5" s="16" t="s">
        <v>475</v>
      </c>
      <c r="C5" s="79" t="s">
        <v>476</v>
      </c>
      <c r="D5" s="18" t="s">
        <v>421</v>
      </c>
      <c r="E5" s="80" t="s">
        <v>422</v>
      </c>
      <c r="F5" s="80" t="s">
        <v>17</v>
      </c>
      <c r="G5" s="80" t="s">
        <v>18</v>
      </c>
      <c r="H5" s="80" t="s">
        <v>326</v>
      </c>
      <c r="I5" s="80" t="s">
        <v>423</v>
      </c>
      <c r="J5" s="81" t="s">
        <v>424</v>
      </c>
      <c r="K5" s="80" t="s">
        <v>477</v>
      </c>
      <c r="L5" s="25" t="s">
        <v>478</v>
      </c>
      <c r="M5" s="82" t="s">
        <v>525</v>
      </c>
      <c r="N5" s="83"/>
      <c r="O5" s="15" t="s">
        <v>537</v>
      </c>
      <c r="P5" s="15" t="s">
        <v>537</v>
      </c>
      <c r="Q5" s="15" t="s">
        <v>537</v>
      </c>
      <c r="R5" s="21"/>
      <c r="S5" s="21"/>
      <c r="T5" s="21"/>
      <c r="U5" s="15" t="s">
        <v>537</v>
      </c>
      <c r="W5" s="33" t="s">
        <v>346</v>
      </c>
      <c r="X5" s="32" t="s">
        <v>311</v>
      </c>
      <c r="Y5" s="47">
        <f t="shared" si="1"/>
        <v>0</v>
      </c>
      <c r="Z5" s="53">
        <f t="shared" si="2"/>
        <v>0</v>
      </c>
      <c r="AA5" s="47" t="str">
        <f t="shared" ref="AA5:AA68" si="5">IF(Z5=0,"-",5*Y5/Z5)</f>
        <v>-</v>
      </c>
      <c r="AC5" s="33" t="s">
        <v>346</v>
      </c>
      <c r="AD5" s="32" t="s">
        <v>311</v>
      </c>
      <c r="AE5" s="54">
        <f t="shared" si="3"/>
        <v>0</v>
      </c>
      <c r="AF5" s="53">
        <f t="shared" si="4"/>
        <v>0</v>
      </c>
      <c r="AG5" s="47" t="str">
        <f t="shared" ref="AG5:AG68" si="6">IF(AF5=0,"-",5*AE5/AF5)</f>
        <v>-</v>
      </c>
    </row>
    <row r="6" spans="1:33" s="24" customFormat="1" ht="20.100000000000001" customHeight="1">
      <c r="A6" s="78">
        <f t="shared" si="0"/>
        <v>5</v>
      </c>
      <c r="B6" s="16" t="s">
        <v>479</v>
      </c>
      <c r="C6" s="79" t="s">
        <v>480</v>
      </c>
      <c r="D6" s="18" t="s">
        <v>425</v>
      </c>
      <c r="E6" s="80" t="s">
        <v>426</v>
      </c>
      <c r="F6" s="80" t="s">
        <v>17</v>
      </c>
      <c r="G6" s="80" t="s">
        <v>43</v>
      </c>
      <c r="H6" s="80" t="s">
        <v>342</v>
      </c>
      <c r="I6" s="80" t="s">
        <v>427</v>
      </c>
      <c r="J6" s="81">
        <v>42038</v>
      </c>
      <c r="K6" s="80" t="s">
        <v>481</v>
      </c>
      <c r="L6" s="21" t="s">
        <v>66</v>
      </c>
      <c r="M6" s="82" t="s">
        <v>482</v>
      </c>
      <c r="N6" s="83"/>
      <c r="O6" s="15" t="s">
        <v>537</v>
      </c>
      <c r="P6" s="15" t="s">
        <v>537</v>
      </c>
      <c r="Q6" s="15" t="s">
        <v>537</v>
      </c>
      <c r="R6" s="25"/>
      <c r="S6" s="25"/>
      <c r="T6" s="25"/>
      <c r="U6" s="15" t="s">
        <v>537</v>
      </c>
      <c r="W6" s="33" t="s">
        <v>346</v>
      </c>
      <c r="X6" s="32" t="s">
        <v>318</v>
      </c>
      <c r="Y6" s="47">
        <f t="shared" si="1"/>
        <v>0</v>
      </c>
      <c r="Z6" s="53">
        <f t="shared" si="2"/>
        <v>0</v>
      </c>
      <c r="AA6" s="47" t="str">
        <f t="shared" si="5"/>
        <v>-</v>
      </c>
      <c r="AC6" s="33" t="s">
        <v>346</v>
      </c>
      <c r="AD6" s="32" t="s">
        <v>318</v>
      </c>
      <c r="AE6" s="54">
        <f t="shared" si="3"/>
        <v>0</v>
      </c>
      <c r="AF6" s="53">
        <f t="shared" si="4"/>
        <v>0</v>
      </c>
      <c r="AG6" s="47" t="str">
        <f t="shared" si="6"/>
        <v>-</v>
      </c>
    </row>
    <row r="7" spans="1:33" s="24" customFormat="1" ht="20.100000000000001" customHeight="1">
      <c r="A7" s="78">
        <f t="shared" si="0"/>
        <v>6</v>
      </c>
      <c r="B7" s="16" t="s">
        <v>479</v>
      </c>
      <c r="C7" s="79" t="s">
        <v>428</v>
      </c>
      <c r="D7" s="18" t="s">
        <v>425</v>
      </c>
      <c r="E7" s="80" t="s">
        <v>426</v>
      </c>
      <c r="F7" s="80" t="s">
        <v>17</v>
      </c>
      <c r="G7" s="80" t="s">
        <v>43</v>
      </c>
      <c r="H7" s="80" t="s">
        <v>342</v>
      </c>
      <c r="I7" s="80" t="s">
        <v>427</v>
      </c>
      <c r="J7" s="81">
        <v>42038</v>
      </c>
      <c r="K7" s="80" t="s">
        <v>481</v>
      </c>
      <c r="L7" s="25" t="s">
        <v>68</v>
      </c>
      <c r="M7" s="82" t="s">
        <v>526</v>
      </c>
      <c r="N7" s="83" t="s">
        <v>543</v>
      </c>
      <c r="O7" s="15" t="s">
        <v>537</v>
      </c>
      <c r="P7" s="15" t="s">
        <v>537</v>
      </c>
      <c r="Q7" s="15" t="s">
        <v>537</v>
      </c>
      <c r="R7" s="21"/>
      <c r="S7" s="21"/>
      <c r="T7" s="21"/>
      <c r="U7" s="15" t="s">
        <v>537</v>
      </c>
      <c r="W7" s="33" t="s">
        <v>346</v>
      </c>
      <c r="X7" s="32" t="s">
        <v>343</v>
      </c>
      <c r="Y7" s="47">
        <f t="shared" si="1"/>
        <v>0</v>
      </c>
      <c r="Z7" s="53">
        <f t="shared" si="2"/>
        <v>0</v>
      </c>
      <c r="AA7" s="47" t="str">
        <f t="shared" si="5"/>
        <v>-</v>
      </c>
      <c r="AC7" s="33" t="s">
        <v>346</v>
      </c>
      <c r="AD7" s="32" t="s">
        <v>343</v>
      </c>
      <c r="AE7" s="54">
        <f t="shared" si="3"/>
        <v>0</v>
      </c>
      <c r="AF7" s="53">
        <f t="shared" si="4"/>
        <v>0</v>
      </c>
      <c r="AG7" s="47" t="str">
        <f t="shared" si="6"/>
        <v>-</v>
      </c>
    </row>
    <row r="8" spans="1:33" s="24" customFormat="1" ht="20.100000000000001" customHeight="1">
      <c r="A8" s="78">
        <f t="shared" si="0"/>
        <v>7</v>
      </c>
      <c r="B8" s="16" t="s">
        <v>479</v>
      </c>
      <c r="C8" s="79" t="s">
        <v>480</v>
      </c>
      <c r="D8" s="18" t="s">
        <v>425</v>
      </c>
      <c r="E8" s="80" t="s">
        <v>426</v>
      </c>
      <c r="F8" s="80" t="s">
        <v>17</v>
      </c>
      <c r="G8" s="80" t="s">
        <v>43</v>
      </c>
      <c r="H8" s="80" t="s">
        <v>342</v>
      </c>
      <c r="I8" s="80" t="s">
        <v>427</v>
      </c>
      <c r="J8" s="81">
        <v>42038</v>
      </c>
      <c r="K8" s="80" t="s">
        <v>483</v>
      </c>
      <c r="L8" s="21" t="s">
        <v>39</v>
      </c>
      <c r="M8" s="82" t="s">
        <v>482</v>
      </c>
      <c r="N8" s="83"/>
      <c r="O8" s="15" t="s">
        <v>537</v>
      </c>
      <c r="P8" s="15" t="s">
        <v>537</v>
      </c>
      <c r="Q8" s="15" t="s">
        <v>537</v>
      </c>
      <c r="R8" s="21"/>
      <c r="S8" s="21"/>
      <c r="T8" s="21"/>
      <c r="U8" s="15" t="s">
        <v>537</v>
      </c>
      <c r="W8" s="33" t="s">
        <v>346</v>
      </c>
      <c r="X8" s="34" t="s">
        <v>347</v>
      </c>
      <c r="Y8" s="47">
        <f t="shared" si="1"/>
        <v>0</v>
      </c>
      <c r="Z8" s="53">
        <f t="shared" si="2"/>
        <v>0</v>
      </c>
      <c r="AA8" s="47" t="str">
        <f t="shared" si="5"/>
        <v>-</v>
      </c>
      <c r="AC8" s="33" t="s">
        <v>346</v>
      </c>
      <c r="AD8" s="34" t="s">
        <v>347</v>
      </c>
      <c r="AE8" s="54">
        <f t="shared" si="3"/>
        <v>0</v>
      </c>
      <c r="AF8" s="53">
        <f t="shared" si="4"/>
        <v>0</v>
      </c>
      <c r="AG8" s="47" t="str">
        <f t="shared" si="6"/>
        <v>-</v>
      </c>
    </row>
    <row r="9" spans="1:33" s="24" customFormat="1" ht="20.100000000000001" customHeight="1">
      <c r="A9" s="78">
        <f t="shared" si="0"/>
        <v>8</v>
      </c>
      <c r="B9" s="16" t="s">
        <v>429</v>
      </c>
      <c r="C9" s="79" t="s">
        <v>428</v>
      </c>
      <c r="D9" s="18" t="s">
        <v>425</v>
      </c>
      <c r="E9" s="80" t="s">
        <v>426</v>
      </c>
      <c r="F9" s="80" t="s">
        <v>17</v>
      </c>
      <c r="G9" s="80" t="s">
        <v>43</v>
      </c>
      <c r="H9" s="80" t="s">
        <v>342</v>
      </c>
      <c r="I9" s="80" t="s">
        <v>427</v>
      </c>
      <c r="J9" s="81">
        <v>42038</v>
      </c>
      <c r="K9" s="80" t="s">
        <v>477</v>
      </c>
      <c r="L9" s="21" t="s">
        <v>149</v>
      </c>
      <c r="M9" s="82" t="s">
        <v>482</v>
      </c>
      <c r="N9" s="83"/>
      <c r="O9" s="15" t="s">
        <v>537</v>
      </c>
      <c r="P9" s="15" t="s">
        <v>537</v>
      </c>
      <c r="Q9" s="15" t="s">
        <v>537</v>
      </c>
      <c r="R9" s="21"/>
      <c r="S9" s="21"/>
      <c r="T9" s="21"/>
      <c r="U9" s="15" t="s">
        <v>537</v>
      </c>
      <c r="W9" s="33" t="s">
        <v>346</v>
      </c>
      <c r="X9" s="32" t="s">
        <v>348</v>
      </c>
      <c r="Y9" s="47">
        <f t="shared" si="1"/>
        <v>0</v>
      </c>
      <c r="Z9" s="53">
        <f t="shared" si="2"/>
        <v>0</v>
      </c>
      <c r="AA9" s="47" t="str">
        <f t="shared" si="5"/>
        <v>-</v>
      </c>
      <c r="AC9" s="33" t="s">
        <v>346</v>
      </c>
      <c r="AD9" s="32" t="s">
        <v>348</v>
      </c>
      <c r="AE9" s="54">
        <f t="shared" si="3"/>
        <v>0</v>
      </c>
      <c r="AF9" s="53">
        <f t="shared" si="4"/>
        <v>0</v>
      </c>
      <c r="AG9" s="47" t="str">
        <f t="shared" si="6"/>
        <v>-</v>
      </c>
    </row>
    <row r="10" spans="1:33" s="24" customFormat="1" ht="20.100000000000001" customHeight="1">
      <c r="A10" s="78">
        <f t="shared" si="0"/>
        <v>9</v>
      </c>
      <c r="B10" s="16" t="s">
        <v>479</v>
      </c>
      <c r="C10" s="79" t="s">
        <v>428</v>
      </c>
      <c r="D10" s="18" t="s">
        <v>425</v>
      </c>
      <c r="E10" s="80" t="s">
        <v>426</v>
      </c>
      <c r="F10" s="80" t="s">
        <v>17</v>
      </c>
      <c r="G10" s="80" t="s">
        <v>43</v>
      </c>
      <c r="H10" s="80" t="s">
        <v>342</v>
      </c>
      <c r="I10" s="80" t="s">
        <v>427</v>
      </c>
      <c r="J10" s="81">
        <v>42038</v>
      </c>
      <c r="K10" s="80" t="s">
        <v>484</v>
      </c>
      <c r="L10" s="21" t="s">
        <v>117</v>
      </c>
      <c r="M10" s="82" t="s">
        <v>482</v>
      </c>
      <c r="N10" s="83"/>
      <c r="O10" s="15" t="s">
        <v>537</v>
      </c>
      <c r="P10" s="15" t="s">
        <v>537</v>
      </c>
      <c r="Q10" s="15" t="s">
        <v>537</v>
      </c>
      <c r="R10" s="21"/>
      <c r="S10" s="21"/>
      <c r="T10" s="21"/>
      <c r="U10" s="15" t="s">
        <v>537</v>
      </c>
      <c r="W10" s="33" t="s">
        <v>346</v>
      </c>
      <c r="X10" s="32" t="s">
        <v>335</v>
      </c>
      <c r="Y10" s="47">
        <f t="shared" si="1"/>
        <v>0</v>
      </c>
      <c r="Z10" s="53">
        <f t="shared" si="2"/>
        <v>0</v>
      </c>
      <c r="AA10" s="47" t="str">
        <f t="shared" si="5"/>
        <v>-</v>
      </c>
      <c r="AC10" s="33" t="s">
        <v>346</v>
      </c>
      <c r="AD10" s="32" t="s">
        <v>335</v>
      </c>
      <c r="AE10" s="54">
        <f t="shared" si="3"/>
        <v>0</v>
      </c>
      <c r="AF10" s="53">
        <f t="shared" si="4"/>
        <v>0</v>
      </c>
      <c r="AG10" s="47" t="str">
        <f t="shared" si="6"/>
        <v>-</v>
      </c>
    </row>
    <row r="11" spans="1:33" s="24" customFormat="1" ht="20.100000000000001" customHeight="1">
      <c r="A11" s="78">
        <f t="shared" si="0"/>
        <v>10</v>
      </c>
      <c r="B11" s="16" t="s">
        <v>479</v>
      </c>
      <c r="C11" s="79" t="s">
        <v>428</v>
      </c>
      <c r="D11" s="18" t="s">
        <v>425</v>
      </c>
      <c r="E11" s="80" t="s">
        <v>426</v>
      </c>
      <c r="F11" s="80" t="s">
        <v>17</v>
      </c>
      <c r="G11" s="80" t="s">
        <v>43</v>
      </c>
      <c r="H11" s="80" t="s">
        <v>342</v>
      </c>
      <c r="I11" s="80" t="s">
        <v>427</v>
      </c>
      <c r="J11" s="81">
        <v>42038</v>
      </c>
      <c r="K11" s="80" t="s">
        <v>485</v>
      </c>
      <c r="L11" s="25" t="s">
        <v>30</v>
      </c>
      <c r="M11" s="82" t="s">
        <v>486</v>
      </c>
      <c r="N11" s="83"/>
      <c r="O11" s="15" t="s">
        <v>537</v>
      </c>
      <c r="P11" s="15" t="s">
        <v>537</v>
      </c>
      <c r="Q11" s="15" t="s">
        <v>537</v>
      </c>
      <c r="R11" s="21"/>
      <c r="S11" s="21"/>
      <c r="T11" s="21"/>
      <c r="U11" s="15" t="s">
        <v>537</v>
      </c>
      <c r="W11" s="33" t="s">
        <v>346</v>
      </c>
      <c r="X11" s="32" t="s">
        <v>349</v>
      </c>
      <c r="Y11" s="47">
        <f t="shared" si="1"/>
        <v>0</v>
      </c>
      <c r="Z11" s="53">
        <f t="shared" si="2"/>
        <v>0</v>
      </c>
      <c r="AA11" s="47" t="str">
        <f t="shared" si="5"/>
        <v>-</v>
      </c>
      <c r="AC11" s="33" t="s">
        <v>346</v>
      </c>
      <c r="AD11" s="32" t="s">
        <v>349</v>
      </c>
      <c r="AE11" s="54">
        <f t="shared" si="3"/>
        <v>0</v>
      </c>
      <c r="AF11" s="53">
        <f t="shared" si="4"/>
        <v>0</v>
      </c>
      <c r="AG11" s="47" t="str">
        <f t="shared" si="6"/>
        <v>-</v>
      </c>
    </row>
    <row r="12" spans="1:33" s="24" customFormat="1" ht="20.100000000000001" customHeight="1">
      <c r="A12" s="78">
        <f t="shared" si="0"/>
        <v>11</v>
      </c>
      <c r="B12" s="16" t="s">
        <v>487</v>
      </c>
      <c r="C12" s="79" t="s">
        <v>488</v>
      </c>
      <c r="D12" s="18" t="s">
        <v>430</v>
      </c>
      <c r="E12" s="80" t="s">
        <v>431</v>
      </c>
      <c r="F12" s="80" t="s">
        <v>17</v>
      </c>
      <c r="G12" s="80" t="s">
        <v>43</v>
      </c>
      <c r="H12" s="80" t="s">
        <v>349</v>
      </c>
      <c r="I12" s="80" t="s">
        <v>432</v>
      </c>
      <c r="J12" s="81" t="s">
        <v>433</v>
      </c>
      <c r="K12" s="80" t="s">
        <v>489</v>
      </c>
      <c r="L12" s="25" t="s">
        <v>490</v>
      </c>
      <c r="M12" s="82" t="s">
        <v>491</v>
      </c>
      <c r="N12" s="83" t="s">
        <v>543</v>
      </c>
      <c r="O12" s="15" t="s">
        <v>537</v>
      </c>
      <c r="P12" s="15" t="s">
        <v>537</v>
      </c>
      <c r="Q12" s="15" t="s">
        <v>537</v>
      </c>
      <c r="R12" s="21"/>
      <c r="S12" s="21"/>
      <c r="T12" s="21"/>
      <c r="U12" s="15" t="s">
        <v>537</v>
      </c>
      <c r="W12" s="33" t="s">
        <v>346</v>
      </c>
      <c r="X12" s="34" t="s">
        <v>350</v>
      </c>
      <c r="Y12" s="47">
        <f t="shared" si="1"/>
        <v>0</v>
      </c>
      <c r="Z12" s="53">
        <f t="shared" si="2"/>
        <v>0</v>
      </c>
      <c r="AA12" s="47" t="str">
        <f t="shared" si="5"/>
        <v>-</v>
      </c>
      <c r="AC12" s="33" t="s">
        <v>346</v>
      </c>
      <c r="AD12" s="34" t="s">
        <v>350</v>
      </c>
      <c r="AE12" s="54">
        <f t="shared" si="3"/>
        <v>0</v>
      </c>
      <c r="AF12" s="53">
        <f t="shared" si="4"/>
        <v>0</v>
      </c>
      <c r="AG12" s="47" t="str">
        <f t="shared" si="6"/>
        <v>-</v>
      </c>
    </row>
    <row r="13" spans="1:33" s="24" customFormat="1" ht="20.100000000000001" customHeight="1">
      <c r="A13" s="78">
        <f t="shared" si="0"/>
        <v>12</v>
      </c>
      <c r="B13" s="16" t="s">
        <v>487</v>
      </c>
      <c r="C13" s="79" t="s">
        <v>488</v>
      </c>
      <c r="D13" s="18" t="s">
        <v>430</v>
      </c>
      <c r="E13" s="80" t="s">
        <v>431</v>
      </c>
      <c r="F13" s="80" t="s">
        <v>17</v>
      </c>
      <c r="G13" s="80" t="s">
        <v>43</v>
      </c>
      <c r="H13" s="80" t="s">
        <v>349</v>
      </c>
      <c r="I13" s="80" t="s">
        <v>432</v>
      </c>
      <c r="J13" s="81" t="s">
        <v>433</v>
      </c>
      <c r="K13" s="80" t="s">
        <v>492</v>
      </c>
      <c r="L13" s="21" t="s">
        <v>493</v>
      </c>
      <c r="M13" s="82" t="s">
        <v>494</v>
      </c>
      <c r="N13" s="83"/>
      <c r="O13" s="15" t="s">
        <v>537</v>
      </c>
      <c r="P13" s="15" t="s">
        <v>537</v>
      </c>
      <c r="Q13" s="15" t="s">
        <v>537</v>
      </c>
      <c r="R13" s="21"/>
      <c r="S13" s="21"/>
      <c r="T13" s="21"/>
      <c r="U13" s="15" t="s">
        <v>537</v>
      </c>
      <c r="W13" s="33" t="s">
        <v>346</v>
      </c>
      <c r="X13" s="32" t="s">
        <v>129</v>
      </c>
      <c r="Y13" s="47">
        <f t="shared" si="1"/>
        <v>0</v>
      </c>
      <c r="Z13" s="53">
        <f t="shared" si="2"/>
        <v>0</v>
      </c>
      <c r="AA13" s="47" t="str">
        <f t="shared" si="5"/>
        <v>-</v>
      </c>
      <c r="AC13" s="33" t="s">
        <v>346</v>
      </c>
      <c r="AD13" s="32" t="s">
        <v>129</v>
      </c>
      <c r="AE13" s="54">
        <f t="shared" si="3"/>
        <v>0</v>
      </c>
      <c r="AF13" s="53">
        <f t="shared" si="4"/>
        <v>0</v>
      </c>
      <c r="AG13" s="47" t="str">
        <f t="shared" si="6"/>
        <v>-</v>
      </c>
    </row>
    <row r="14" spans="1:33" s="24" customFormat="1" ht="20.100000000000001" customHeight="1">
      <c r="A14" s="78">
        <f t="shared" si="0"/>
        <v>13</v>
      </c>
      <c r="B14" s="16" t="s">
        <v>527</v>
      </c>
      <c r="C14" s="79" t="s">
        <v>495</v>
      </c>
      <c r="D14" s="18" t="s">
        <v>434</v>
      </c>
      <c r="E14" s="80" t="s">
        <v>435</v>
      </c>
      <c r="F14" s="80" t="s">
        <v>17</v>
      </c>
      <c r="G14" s="80" t="s">
        <v>18</v>
      </c>
      <c r="H14" s="80" t="s">
        <v>316</v>
      </c>
      <c r="I14" s="80" t="s">
        <v>436</v>
      </c>
      <c r="J14" s="81" t="s">
        <v>437</v>
      </c>
      <c r="K14" s="80" t="s">
        <v>496</v>
      </c>
      <c r="L14" s="25" t="s">
        <v>496</v>
      </c>
      <c r="M14" s="82" t="s">
        <v>528</v>
      </c>
      <c r="N14" s="83"/>
      <c r="O14" s="15">
        <v>14</v>
      </c>
      <c r="P14" s="15">
        <v>3</v>
      </c>
      <c r="Q14" s="15">
        <v>3</v>
      </c>
      <c r="R14" s="25">
        <v>61.25</v>
      </c>
      <c r="S14" s="27">
        <v>41961</v>
      </c>
      <c r="T14" s="27">
        <v>42063</v>
      </c>
      <c r="U14" s="15">
        <v>0</v>
      </c>
      <c r="V14" s="24">
        <f>INT(DATEDIF(S14,T14,"m"))</f>
        <v>3</v>
      </c>
      <c r="W14" s="33" t="s">
        <v>346</v>
      </c>
      <c r="X14" s="32" t="s">
        <v>341</v>
      </c>
      <c r="Y14" s="47">
        <f t="shared" si="1"/>
        <v>0</v>
      </c>
      <c r="Z14" s="53">
        <f t="shared" si="2"/>
        <v>0</v>
      </c>
      <c r="AA14" s="47" t="str">
        <f t="shared" si="5"/>
        <v>-</v>
      </c>
      <c r="AC14" s="33" t="s">
        <v>346</v>
      </c>
      <c r="AD14" s="32" t="s">
        <v>341</v>
      </c>
      <c r="AE14" s="54">
        <f t="shared" si="3"/>
        <v>0</v>
      </c>
      <c r="AF14" s="53">
        <f t="shared" si="4"/>
        <v>0</v>
      </c>
      <c r="AG14" s="47" t="str">
        <f t="shared" si="6"/>
        <v>-</v>
      </c>
    </row>
    <row r="15" spans="1:33" s="24" customFormat="1" ht="20.100000000000001" customHeight="1">
      <c r="A15" s="78">
        <f t="shared" si="0"/>
        <v>14</v>
      </c>
      <c r="B15" s="16" t="s">
        <v>438</v>
      </c>
      <c r="C15" s="79" t="s">
        <v>497</v>
      </c>
      <c r="D15" s="18" t="s">
        <v>434</v>
      </c>
      <c r="E15" s="80" t="s">
        <v>435</v>
      </c>
      <c r="F15" s="80" t="s">
        <v>17</v>
      </c>
      <c r="G15" s="80" t="s">
        <v>18</v>
      </c>
      <c r="H15" s="80" t="s">
        <v>316</v>
      </c>
      <c r="I15" s="80" t="s">
        <v>436</v>
      </c>
      <c r="J15" s="81" t="s">
        <v>437</v>
      </c>
      <c r="K15" s="80" t="s">
        <v>481</v>
      </c>
      <c r="L15" s="80" t="s">
        <v>498</v>
      </c>
      <c r="M15" s="82" t="s">
        <v>499</v>
      </c>
      <c r="N15" s="83"/>
      <c r="O15" s="15" t="s">
        <v>537</v>
      </c>
      <c r="P15" s="15" t="s">
        <v>537</v>
      </c>
      <c r="Q15" s="15" t="s">
        <v>537</v>
      </c>
      <c r="R15" s="21"/>
      <c r="S15" s="21"/>
      <c r="T15" s="21"/>
      <c r="U15" s="15" t="s">
        <v>537</v>
      </c>
      <c r="W15" s="33" t="s">
        <v>346</v>
      </c>
      <c r="X15" s="34" t="s">
        <v>351</v>
      </c>
      <c r="Y15" s="47">
        <f t="shared" si="1"/>
        <v>0</v>
      </c>
      <c r="Z15" s="53">
        <f t="shared" si="2"/>
        <v>0</v>
      </c>
      <c r="AA15" s="47" t="str">
        <f t="shared" si="5"/>
        <v>-</v>
      </c>
      <c r="AC15" s="33" t="s">
        <v>346</v>
      </c>
      <c r="AD15" s="34" t="s">
        <v>351</v>
      </c>
      <c r="AE15" s="54">
        <f t="shared" si="3"/>
        <v>0</v>
      </c>
      <c r="AF15" s="53">
        <f t="shared" si="4"/>
        <v>0</v>
      </c>
      <c r="AG15" s="47" t="str">
        <f t="shared" si="6"/>
        <v>-</v>
      </c>
    </row>
    <row r="16" spans="1:33" s="24" customFormat="1" ht="20.100000000000001" customHeight="1">
      <c r="A16" s="78">
        <f t="shared" si="0"/>
        <v>15</v>
      </c>
      <c r="B16" s="16" t="s">
        <v>500</v>
      </c>
      <c r="C16" s="79" t="s">
        <v>439</v>
      </c>
      <c r="D16" s="18" t="s">
        <v>434</v>
      </c>
      <c r="E16" s="80" t="s">
        <v>435</v>
      </c>
      <c r="F16" s="80" t="s">
        <v>17</v>
      </c>
      <c r="G16" s="80" t="s">
        <v>18</v>
      </c>
      <c r="H16" s="80" t="s">
        <v>316</v>
      </c>
      <c r="I16" s="80" t="s">
        <v>436</v>
      </c>
      <c r="J16" s="81" t="s">
        <v>437</v>
      </c>
      <c r="K16" s="80" t="s">
        <v>501</v>
      </c>
      <c r="L16" s="25" t="s">
        <v>501</v>
      </c>
      <c r="M16" s="82" t="s">
        <v>529</v>
      </c>
      <c r="N16" s="83"/>
      <c r="O16" s="15">
        <v>15</v>
      </c>
      <c r="P16" s="15">
        <v>2</v>
      </c>
      <c r="Q16" s="15">
        <v>1</v>
      </c>
      <c r="R16" s="21">
        <v>102.5</v>
      </c>
      <c r="S16" s="96">
        <v>41974</v>
      </c>
      <c r="T16" s="28">
        <v>42063</v>
      </c>
      <c r="U16" s="15">
        <v>0</v>
      </c>
      <c r="V16" s="24">
        <f t="shared" ref="V16:V17" si="7">INT(DATEDIF(S16,T16,"m"))</f>
        <v>2</v>
      </c>
      <c r="W16" s="33" t="s">
        <v>346</v>
      </c>
      <c r="X16" s="32" t="s">
        <v>322</v>
      </c>
      <c r="Y16" s="47">
        <f t="shared" si="1"/>
        <v>0</v>
      </c>
      <c r="Z16" s="53">
        <f t="shared" si="2"/>
        <v>0</v>
      </c>
      <c r="AA16" s="47" t="str">
        <f t="shared" si="5"/>
        <v>-</v>
      </c>
      <c r="AC16" s="33" t="s">
        <v>346</v>
      </c>
      <c r="AD16" s="32" t="s">
        <v>322</v>
      </c>
      <c r="AE16" s="54">
        <f t="shared" si="3"/>
        <v>0</v>
      </c>
      <c r="AF16" s="53">
        <f t="shared" si="4"/>
        <v>0</v>
      </c>
      <c r="AG16" s="47" t="str">
        <f t="shared" si="6"/>
        <v>-</v>
      </c>
    </row>
    <row r="17" spans="1:33" s="24" customFormat="1" ht="20.100000000000001" customHeight="1">
      <c r="A17" s="78">
        <f t="shared" si="0"/>
        <v>16</v>
      </c>
      <c r="B17" s="16" t="s">
        <v>500</v>
      </c>
      <c r="C17" s="79" t="s">
        <v>439</v>
      </c>
      <c r="D17" s="18" t="s">
        <v>434</v>
      </c>
      <c r="E17" s="80" t="s">
        <v>435</v>
      </c>
      <c r="F17" s="80" t="s">
        <v>17</v>
      </c>
      <c r="G17" s="80" t="s">
        <v>18</v>
      </c>
      <c r="H17" s="80" t="s">
        <v>316</v>
      </c>
      <c r="I17" s="80" t="s">
        <v>436</v>
      </c>
      <c r="J17" s="81" t="s">
        <v>437</v>
      </c>
      <c r="K17" s="80" t="s">
        <v>483</v>
      </c>
      <c r="L17" s="25" t="s">
        <v>502</v>
      </c>
      <c r="M17" s="82" t="s">
        <v>530</v>
      </c>
      <c r="N17" s="83"/>
      <c r="O17" s="15">
        <v>20</v>
      </c>
      <c r="P17" s="15">
        <v>0</v>
      </c>
      <c r="Q17" s="15">
        <v>2</v>
      </c>
      <c r="R17" s="21">
        <v>82</v>
      </c>
      <c r="S17" s="96">
        <v>41974</v>
      </c>
      <c r="T17" s="28">
        <v>42063</v>
      </c>
      <c r="U17" s="15">
        <v>0</v>
      </c>
      <c r="V17" s="24">
        <f t="shared" si="7"/>
        <v>2</v>
      </c>
      <c r="W17" s="33" t="s">
        <v>346</v>
      </c>
      <c r="X17" s="32" t="s">
        <v>340</v>
      </c>
      <c r="Y17" s="47">
        <f t="shared" si="1"/>
        <v>0</v>
      </c>
      <c r="Z17" s="53">
        <f t="shared" si="2"/>
        <v>0</v>
      </c>
      <c r="AA17" s="47" t="str">
        <f t="shared" si="5"/>
        <v>-</v>
      </c>
      <c r="AC17" s="33" t="s">
        <v>346</v>
      </c>
      <c r="AD17" s="32" t="s">
        <v>340</v>
      </c>
      <c r="AE17" s="54">
        <f t="shared" si="3"/>
        <v>0</v>
      </c>
      <c r="AF17" s="53">
        <f t="shared" si="4"/>
        <v>0</v>
      </c>
      <c r="AG17" s="47" t="str">
        <f t="shared" si="6"/>
        <v>-</v>
      </c>
    </row>
    <row r="18" spans="1:33" s="24" customFormat="1" ht="20.100000000000001" customHeight="1">
      <c r="A18" s="78">
        <f t="shared" si="0"/>
        <v>17</v>
      </c>
      <c r="B18" s="16" t="s">
        <v>500</v>
      </c>
      <c r="C18" s="79" t="s">
        <v>439</v>
      </c>
      <c r="D18" s="18" t="s">
        <v>434</v>
      </c>
      <c r="E18" s="80" t="s">
        <v>435</v>
      </c>
      <c r="F18" s="80" t="s">
        <v>17</v>
      </c>
      <c r="G18" s="80" t="s">
        <v>18</v>
      </c>
      <c r="H18" s="80" t="s">
        <v>316</v>
      </c>
      <c r="I18" s="80" t="s">
        <v>436</v>
      </c>
      <c r="J18" s="81" t="s">
        <v>437</v>
      </c>
      <c r="K18" s="80" t="s">
        <v>485</v>
      </c>
      <c r="L18" s="21" t="s">
        <v>485</v>
      </c>
      <c r="M18" s="82" t="s">
        <v>482</v>
      </c>
      <c r="N18" s="83"/>
      <c r="O18" s="15" t="s">
        <v>537</v>
      </c>
      <c r="P18" s="15" t="s">
        <v>537</v>
      </c>
      <c r="Q18" s="15" t="s">
        <v>537</v>
      </c>
      <c r="R18" s="21"/>
      <c r="S18" s="21"/>
      <c r="T18" s="21"/>
      <c r="U18" s="15" t="s">
        <v>537</v>
      </c>
      <c r="W18" s="33" t="s">
        <v>346</v>
      </c>
      <c r="X18" s="32" t="s">
        <v>336</v>
      </c>
      <c r="Y18" s="47">
        <f t="shared" si="1"/>
        <v>0</v>
      </c>
      <c r="Z18" s="53">
        <f t="shared" si="2"/>
        <v>0</v>
      </c>
      <c r="AA18" s="47" t="str">
        <f t="shared" si="5"/>
        <v>-</v>
      </c>
      <c r="AC18" s="33" t="s">
        <v>346</v>
      </c>
      <c r="AD18" s="32" t="s">
        <v>336</v>
      </c>
      <c r="AE18" s="54">
        <f t="shared" si="3"/>
        <v>0</v>
      </c>
      <c r="AF18" s="53">
        <f t="shared" si="4"/>
        <v>0</v>
      </c>
      <c r="AG18" s="47" t="str">
        <f t="shared" si="6"/>
        <v>-</v>
      </c>
    </row>
    <row r="19" spans="1:33" s="24" customFormat="1" ht="20.100000000000001" customHeight="1">
      <c r="A19" s="78">
        <f t="shared" si="0"/>
        <v>18</v>
      </c>
      <c r="B19" s="16" t="s">
        <v>503</v>
      </c>
      <c r="C19" s="79" t="s">
        <v>504</v>
      </c>
      <c r="D19" s="18" t="s">
        <v>440</v>
      </c>
      <c r="E19" s="80" t="s">
        <v>441</v>
      </c>
      <c r="F19" s="80" t="s">
        <v>17</v>
      </c>
      <c r="G19" s="80" t="s">
        <v>43</v>
      </c>
      <c r="H19" s="80" t="s">
        <v>111</v>
      </c>
      <c r="I19" s="80" t="s">
        <v>442</v>
      </c>
      <c r="J19" s="81" t="s">
        <v>433</v>
      </c>
      <c r="K19" s="80" t="s">
        <v>481</v>
      </c>
      <c r="L19" s="21" t="s">
        <v>66</v>
      </c>
      <c r="M19" s="82" t="s">
        <v>505</v>
      </c>
      <c r="N19" s="83"/>
      <c r="O19" s="15">
        <v>0</v>
      </c>
      <c r="P19" s="15">
        <v>0</v>
      </c>
      <c r="Q19" s="15">
        <v>0</v>
      </c>
      <c r="R19" s="21">
        <v>36</v>
      </c>
      <c r="S19" s="96">
        <v>41744</v>
      </c>
      <c r="T19" s="96">
        <v>42003</v>
      </c>
      <c r="U19" s="15" t="s">
        <v>537</v>
      </c>
      <c r="V19" s="24">
        <f>INT(DATEDIF(S19,T19,"m"))</f>
        <v>8</v>
      </c>
      <c r="W19" s="33" t="s">
        <v>346</v>
      </c>
      <c r="X19" s="32" t="s">
        <v>352</v>
      </c>
      <c r="Y19" s="47">
        <f t="shared" si="1"/>
        <v>0</v>
      </c>
      <c r="Z19" s="53">
        <f t="shared" si="2"/>
        <v>0</v>
      </c>
      <c r="AA19" s="47" t="str">
        <f t="shared" si="5"/>
        <v>-</v>
      </c>
      <c r="AC19" s="33" t="s">
        <v>346</v>
      </c>
      <c r="AD19" s="32" t="s">
        <v>352</v>
      </c>
      <c r="AE19" s="54">
        <f t="shared" si="3"/>
        <v>0</v>
      </c>
      <c r="AF19" s="53">
        <f t="shared" si="4"/>
        <v>0</v>
      </c>
      <c r="AG19" s="47" t="str">
        <f t="shared" si="6"/>
        <v>-</v>
      </c>
    </row>
    <row r="20" spans="1:33" s="24" customFormat="1" ht="20.100000000000001" customHeight="1">
      <c r="A20" s="78">
        <f t="shared" si="0"/>
        <v>19</v>
      </c>
      <c r="B20" s="16" t="s">
        <v>443</v>
      </c>
      <c r="C20" s="79" t="s">
        <v>444</v>
      </c>
      <c r="D20" s="18" t="s">
        <v>440</v>
      </c>
      <c r="E20" s="80" t="s">
        <v>441</v>
      </c>
      <c r="F20" s="80" t="s">
        <v>17</v>
      </c>
      <c r="G20" s="80" t="s">
        <v>43</v>
      </c>
      <c r="H20" s="80" t="s">
        <v>111</v>
      </c>
      <c r="I20" s="80" t="s">
        <v>442</v>
      </c>
      <c r="J20" s="81" t="s">
        <v>433</v>
      </c>
      <c r="K20" s="80" t="s">
        <v>481</v>
      </c>
      <c r="L20" s="25" t="s">
        <v>68</v>
      </c>
      <c r="M20" s="82" t="s">
        <v>506</v>
      </c>
      <c r="N20" s="83" t="s">
        <v>543</v>
      </c>
      <c r="O20" s="15" t="s">
        <v>537</v>
      </c>
      <c r="P20" s="15" t="s">
        <v>537</v>
      </c>
      <c r="Q20" s="15" t="s">
        <v>537</v>
      </c>
      <c r="R20" s="21"/>
      <c r="S20" s="21"/>
      <c r="T20" s="21"/>
      <c r="U20" s="15" t="s">
        <v>537</v>
      </c>
      <c r="W20" s="33" t="s">
        <v>346</v>
      </c>
      <c r="X20" s="35" t="s">
        <v>313</v>
      </c>
      <c r="Y20" s="47">
        <f t="shared" si="1"/>
        <v>0</v>
      </c>
      <c r="Z20" s="53">
        <f t="shared" si="2"/>
        <v>0</v>
      </c>
      <c r="AA20" s="47" t="str">
        <f t="shared" si="5"/>
        <v>-</v>
      </c>
      <c r="AC20" s="33" t="s">
        <v>346</v>
      </c>
      <c r="AD20" s="35" t="s">
        <v>313</v>
      </c>
      <c r="AE20" s="54">
        <f t="shared" si="3"/>
        <v>0</v>
      </c>
      <c r="AF20" s="53">
        <f t="shared" si="4"/>
        <v>0</v>
      </c>
      <c r="AG20" s="47" t="str">
        <f t="shared" si="6"/>
        <v>-</v>
      </c>
    </row>
    <row r="21" spans="1:33" s="24" customFormat="1" ht="20.100000000000001" customHeight="1">
      <c r="A21" s="78">
        <f t="shared" si="0"/>
        <v>20</v>
      </c>
      <c r="B21" s="16" t="s">
        <v>443</v>
      </c>
      <c r="C21" s="79" t="s">
        <v>444</v>
      </c>
      <c r="D21" s="18" t="s">
        <v>440</v>
      </c>
      <c r="E21" s="80" t="s">
        <v>441</v>
      </c>
      <c r="F21" s="80" t="s">
        <v>17</v>
      </c>
      <c r="G21" s="80" t="s">
        <v>43</v>
      </c>
      <c r="H21" s="80" t="s">
        <v>111</v>
      </c>
      <c r="I21" s="80" t="s">
        <v>442</v>
      </c>
      <c r="J21" s="81" t="s">
        <v>433</v>
      </c>
      <c r="K21" s="80" t="s">
        <v>507</v>
      </c>
      <c r="L21" s="21" t="s">
        <v>94</v>
      </c>
      <c r="M21" s="82" t="s">
        <v>508</v>
      </c>
      <c r="N21" s="83"/>
      <c r="O21" s="15" t="s">
        <v>537</v>
      </c>
      <c r="P21" s="15" t="s">
        <v>537</v>
      </c>
      <c r="Q21" s="15" t="s">
        <v>537</v>
      </c>
      <c r="R21" s="21"/>
      <c r="S21" s="21"/>
      <c r="T21" s="21"/>
      <c r="U21" s="15" t="s">
        <v>537</v>
      </c>
      <c r="W21" s="33" t="s">
        <v>346</v>
      </c>
      <c r="X21" s="36" t="s">
        <v>353</v>
      </c>
      <c r="Y21" s="47">
        <f t="shared" si="1"/>
        <v>0</v>
      </c>
      <c r="Z21" s="53">
        <f t="shared" si="2"/>
        <v>0</v>
      </c>
      <c r="AA21" s="47" t="str">
        <f t="shared" si="5"/>
        <v>-</v>
      </c>
      <c r="AC21" s="33" t="s">
        <v>346</v>
      </c>
      <c r="AD21" s="36" t="s">
        <v>353</v>
      </c>
      <c r="AE21" s="54">
        <f t="shared" si="3"/>
        <v>0</v>
      </c>
      <c r="AF21" s="53">
        <f t="shared" si="4"/>
        <v>0</v>
      </c>
      <c r="AG21" s="47" t="str">
        <f t="shared" si="6"/>
        <v>-</v>
      </c>
    </row>
    <row r="22" spans="1:33" s="24" customFormat="1" ht="20.100000000000001" customHeight="1">
      <c r="A22" s="78">
        <f t="shared" si="0"/>
        <v>21</v>
      </c>
      <c r="B22" s="16" t="s">
        <v>531</v>
      </c>
      <c r="C22" s="79" t="s">
        <v>444</v>
      </c>
      <c r="D22" s="18" t="s">
        <v>440</v>
      </c>
      <c r="E22" s="80" t="s">
        <v>441</v>
      </c>
      <c r="F22" s="80" t="s">
        <v>17</v>
      </c>
      <c r="G22" s="80" t="s">
        <v>43</v>
      </c>
      <c r="H22" s="80" t="s">
        <v>111</v>
      </c>
      <c r="I22" s="80" t="s">
        <v>442</v>
      </c>
      <c r="J22" s="81" t="s">
        <v>433</v>
      </c>
      <c r="K22" s="80" t="s">
        <v>509</v>
      </c>
      <c r="L22" s="25" t="s">
        <v>510</v>
      </c>
      <c r="M22" s="82" t="s">
        <v>532</v>
      </c>
      <c r="N22" s="83"/>
      <c r="O22" s="15">
        <v>17</v>
      </c>
      <c r="P22" s="15">
        <v>2</v>
      </c>
      <c r="Q22" s="15">
        <v>1</v>
      </c>
      <c r="R22" s="21">
        <v>622</v>
      </c>
      <c r="S22" s="28">
        <v>41821</v>
      </c>
      <c r="T22" s="96">
        <v>42003</v>
      </c>
      <c r="U22" s="15">
        <v>0</v>
      </c>
      <c r="V22" s="24">
        <f>INT(DATEDIF(S22,T22,"m"))</f>
        <v>5</v>
      </c>
      <c r="W22" s="33" t="s">
        <v>346</v>
      </c>
      <c r="X22" s="36" t="s">
        <v>354</v>
      </c>
      <c r="Y22" s="47">
        <f t="shared" si="1"/>
        <v>0</v>
      </c>
      <c r="Z22" s="53">
        <f t="shared" si="2"/>
        <v>0</v>
      </c>
      <c r="AA22" s="47" t="str">
        <f t="shared" si="5"/>
        <v>-</v>
      </c>
      <c r="AC22" s="33" t="s">
        <v>346</v>
      </c>
      <c r="AD22" s="36" t="s">
        <v>354</v>
      </c>
      <c r="AE22" s="54">
        <f t="shared" si="3"/>
        <v>0</v>
      </c>
      <c r="AF22" s="53">
        <f t="shared" si="4"/>
        <v>0</v>
      </c>
      <c r="AG22" s="47" t="str">
        <f t="shared" si="6"/>
        <v>-</v>
      </c>
    </row>
    <row r="23" spans="1:33" s="24" customFormat="1" ht="20.100000000000001" customHeight="1">
      <c r="A23" s="78">
        <f t="shared" si="0"/>
        <v>22</v>
      </c>
      <c r="B23" s="16" t="s">
        <v>443</v>
      </c>
      <c r="C23" s="79" t="s">
        <v>444</v>
      </c>
      <c r="D23" s="18" t="s">
        <v>440</v>
      </c>
      <c r="E23" s="80" t="s">
        <v>441</v>
      </c>
      <c r="F23" s="80" t="s">
        <v>17</v>
      </c>
      <c r="G23" s="80" t="s">
        <v>43</v>
      </c>
      <c r="H23" s="80" t="s">
        <v>111</v>
      </c>
      <c r="I23" s="80" t="s">
        <v>442</v>
      </c>
      <c r="J23" s="81" t="s">
        <v>433</v>
      </c>
      <c r="K23" s="80" t="s">
        <v>511</v>
      </c>
      <c r="L23" s="25" t="s">
        <v>30</v>
      </c>
      <c r="M23" s="82" t="s">
        <v>533</v>
      </c>
      <c r="N23" s="83"/>
      <c r="O23" s="15" t="s">
        <v>537</v>
      </c>
      <c r="P23" s="15" t="s">
        <v>537</v>
      </c>
      <c r="Q23" s="15" t="s">
        <v>537</v>
      </c>
      <c r="R23" s="21"/>
      <c r="S23" s="21"/>
      <c r="T23" s="21"/>
      <c r="U23" s="15" t="s">
        <v>537</v>
      </c>
      <c r="W23" s="33" t="s">
        <v>346</v>
      </c>
      <c r="X23" s="36" t="s">
        <v>355</v>
      </c>
      <c r="Y23" s="47">
        <f t="shared" si="1"/>
        <v>0</v>
      </c>
      <c r="Z23" s="53">
        <f t="shared" si="2"/>
        <v>0</v>
      </c>
      <c r="AA23" s="47" t="str">
        <f t="shared" si="5"/>
        <v>-</v>
      </c>
      <c r="AC23" s="33" t="s">
        <v>346</v>
      </c>
      <c r="AD23" s="36" t="s">
        <v>355</v>
      </c>
      <c r="AE23" s="54">
        <f t="shared" si="3"/>
        <v>0</v>
      </c>
      <c r="AF23" s="53">
        <f t="shared" si="4"/>
        <v>0</v>
      </c>
      <c r="AG23" s="47" t="str">
        <f t="shared" si="6"/>
        <v>-</v>
      </c>
    </row>
    <row r="24" spans="1:33" s="24" customFormat="1" ht="20.100000000000001" customHeight="1">
      <c r="A24" s="78">
        <f t="shared" si="0"/>
        <v>23</v>
      </c>
      <c r="B24" s="16" t="s">
        <v>534</v>
      </c>
      <c r="C24" s="79" t="s">
        <v>514</v>
      </c>
      <c r="D24" s="18" t="s">
        <v>445</v>
      </c>
      <c r="E24" s="80" t="s">
        <v>446</v>
      </c>
      <c r="F24" s="80" t="s">
        <v>17</v>
      </c>
      <c r="G24" s="80" t="s">
        <v>43</v>
      </c>
      <c r="H24" s="80" t="s">
        <v>319</v>
      </c>
      <c r="I24" s="80" t="s">
        <v>447</v>
      </c>
      <c r="J24" s="81" t="s">
        <v>437</v>
      </c>
      <c r="K24" s="80" t="s">
        <v>492</v>
      </c>
      <c r="L24" s="25" t="s">
        <v>492</v>
      </c>
      <c r="M24" s="82" t="s">
        <v>535</v>
      </c>
      <c r="N24" s="83"/>
      <c r="O24" s="15">
        <v>12</v>
      </c>
      <c r="P24" s="15">
        <v>0</v>
      </c>
      <c r="Q24" s="15">
        <v>4</v>
      </c>
      <c r="R24" s="21">
        <v>40</v>
      </c>
      <c r="S24" s="96">
        <v>42005</v>
      </c>
      <c r="T24" s="96">
        <v>42063</v>
      </c>
      <c r="U24" s="15" t="s">
        <v>537</v>
      </c>
      <c r="V24" s="24">
        <f>INT(DATEDIF(S24,T24,"m"))</f>
        <v>1</v>
      </c>
      <c r="W24" s="33" t="s">
        <v>346</v>
      </c>
      <c r="X24" s="36" t="s">
        <v>327</v>
      </c>
      <c r="Y24" s="47">
        <f t="shared" si="1"/>
        <v>0</v>
      </c>
      <c r="Z24" s="53">
        <f t="shared" si="2"/>
        <v>0</v>
      </c>
      <c r="AA24" s="47" t="str">
        <f t="shared" si="5"/>
        <v>-</v>
      </c>
      <c r="AC24" s="33" t="s">
        <v>346</v>
      </c>
      <c r="AD24" s="36" t="s">
        <v>327</v>
      </c>
      <c r="AE24" s="54">
        <f t="shared" si="3"/>
        <v>0</v>
      </c>
      <c r="AF24" s="53">
        <f t="shared" si="4"/>
        <v>0</v>
      </c>
      <c r="AG24" s="47" t="str">
        <f t="shared" si="6"/>
        <v>-</v>
      </c>
    </row>
    <row r="25" spans="1:33" s="24" customFormat="1" ht="20.100000000000001" customHeight="1">
      <c r="A25" s="78">
        <f t="shared" si="0"/>
        <v>24</v>
      </c>
      <c r="B25" s="16" t="s">
        <v>448</v>
      </c>
      <c r="C25" s="79" t="s">
        <v>449</v>
      </c>
      <c r="D25" s="18" t="s">
        <v>445</v>
      </c>
      <c r="E25" s="80" t="s">
        <v>446</v>
      </c>
      <c r="F25" s="80" t="s">
        <v>17</v>
      </c>
      <c r="G25" s="80" t="s">
        <v>43</v>
      </c>
      <c r="H25" s="80" t="s">
        <v>319</v>
      </c>
      <c r="I25" s="80" t="s">
        <v>447</v>
      </c>
      <c r="J25" s="81" t="s">
        <v>437</v>
      </c>
      <c r="K25" s="80" t="s">
        <v>489</v>
      </c>
      <c r="L25" s="25" t="s">
        <v>490</v>
      </c>
      <c r="M25" s="82" t="s">
        <v>526</v>
      </c>
      <c r="N25" s="83" t="s">
        <v>540</v>
      </c>
      <c r="O25" s="15" t="s">
        <v>537</v>
      </c>
      <c r="P25" s="15" t="s">
        <v>537</v>
      </c>
      <c r="Q25" s="15" t="s">
        <v>537</v>
      </c>
      <c r="R25" s="21"/>
      <c r="S25" s="21"/>
      <c r="T25" s="21"/>
      <c r="U25" s="15" t="s">
        <v>537</v>
      </c>
      <c r="W25" s="33" t="s">
        <v>346</v>
      </c>
      <c r="X25" s="36" t="s">
        <v>145</v>
      </c>
      <c r="Y25" s="47">
        <f t="shared" si="1"/>
        <v>0</v>
      </c>
      <c r="Z25" s="53">
        <f t="shared" si="2"/>
        <v>0</v>
      </c>
      <c r="AA25" s="47" t="str">
        <f t="shared" si="5"/>
        <v>-</v>
      </c>
      <c r="AC25" s="33" t="s">
        <v>346</v>
      </c>
      <c r="AD25" s="36" t="s">
        <v>145</v>
      </c>
      <c r="AE25" s="54">
        <f t="shared" si="3"/>
        <v>0</v>
      </c>
      <c r="AF25" s="53">
        <f t="shared" si="4"/>
        <v>0</v>
      </c>
      <c r="AG25" s="47" t="str">
        <f t="shared" si="6"/>
        <v>-</v>
      </c>
    </row>
    <row r="26" spans="1:33" s="24" customFormat="1" ht="20.100000000000001" customHeight="1">
      <c r="A26" s="78">
        <f t="shared" si="0"/>
        <v>25</v>
      </c>
      <c r="B26" s="16" t="s">
        <v>513</v>
      </c>
      <c r="C26" s="79" t="s">
        <v>449</v>
      </c>
      <c r="D26" s="18" t="s">
        <v>445</v>
      </c>
      <c r="E26" s="80" t="s">
        <v>446</v>
      </c>
      <c r="F26" s="80" t="s">
        <v>17</v>
      </c>
      <c r="G26" s="80" t="s">
        <v>43</v>
      </c>
      <c r="H26" s="80" t="s">
        <v>319</v>
      </c>
      <c r="I26" s="80" t="s">
        <v>447</v>
      </c>
      <c r="J26" s="81" t="s">
        <v>437</v>
      </c>
      <c r="K26" s="80" t="s">
        <v>511</v>
      </c>
      <c r="L26" s="25" t="s">
        <v>511</v>
      </c>
      <c r="M26" s="82" t="s">
        <v>512</v>
      </c>
      <c r="N26" s="83"/>
      <c r="O26" s="15" t="s">
        <v>537</v>
      </c>
      <c r="P26" s="15" t="s">
        <v>537</v>
      </c>
      <c r="Q26" s="15" t="s">
        <v>537</v>
      </c>
      <c r="R26" s="21"/>
      <c r="S26" s="21"/>
      <c r="T26" s="21"/>
      <c r="U26" s="15" t="s">
        <v>537</v>
      </c>
      <c r="W26" s="33" t="s">
        <v>346</v>
      </c>
      <c r="X26" s="36" t="s">
        <v>314</v>
      </c>
      <c r="Y26" s="47">
        <f t="shared" si="1"/>
        <v>0</v>
      </c>
      <c r="Z26" s="53">
        <f t="shared" si="2"/>
        <v>0</v>
      </c>
      <c r="AA26" s="47" t="str">
        <f t="shared" si="5"/>
        <v>-</v>
      </c>
      <c r="AC26" s="33" t="s">
        <v>346</v>
      </c>
      <c r="AD26" s="36" t="s">
        <v>314</v>
      </c>
      <c r="AE26" s="54">
        <f t="shared" si="3"/>
        <v>0</v>
      </c>
      <c r="AF26" s="53">
        <f t="shared" si="4"/>
        <v>0</v>
      </c>
      <c r="AG26" s="47" t="str">
        <f t="shared" si="6"/>
        <v>-</v>
      </c>
    </row>
    <row r="27" spans="1:33" s="24" customFormat="1" ht="20.100000000000001" customHeight="1">
      <c r="A27" s="78">
        <f t="shared" si="0"/>
        <v>26</v>
      </c>
      <c r="B27" s="16" t="s">
        <v>515</v>
      </c>
      <c r="C27" s="79" t="s">
        <v>516</v>
      </c>
      <c r="D27" s="18" t="s">
        <v>450</v>
      </c>
      <c r="E27" s="80" t="s">
        <v>451</v>
      </c>
      <c r="F27" s="80" t="s">
        <v>17</v>
      </c>
      <c r="G27" s="80" t="s">
        <v>43</v>
      </c>
      <c r="H27" s="80" t="s">
        <v>319</v>
      </c>
      <c r="I27" s="80" t="s">
        <v>452</v>
      </c>
      <c r="J27" s="81" t="s">
        <v>437</v>
      </c>
      <c r="K27" s="80" t="s">
        <v>489</v>
      </c>
      <c r="L27" s="25" t="s">
        <v>68</v>
      </c>
      <c r="M27" s="82" t="s">
        <v>491</v>
      </c>
      <c r="N27" s="83" t="s">
        <v>543</v>
      </c>
      <c r="O27" s="15" t="s">
        <v>537</v>
      </c>
      <c r="P27" s="15" t="s">
        <v>537</v>
      </c>
      <c r="Q27" s="15" t="s">
        <v>537</v>
      </c>
      <c r="R27" s="21"/>
      <c r="S27" s="21"/>
      <c r="T27" s="21"/>
      <c r="U27" s="15" t="s">
        <v>537</v>
      </c>
      <c r="W27" s="33" t="s">
        <v>346</v>
      </c>
      <c r="X27" s="35" t="s">
        <v>356</v>
      </c>
      <c r="Y27" s="47">
        <f t="shared" si="1"/>
        <v>0</v>
      </c>
      <c r="Z27" s="53">
        <f t="shared" si="2"/>
        <v>0</v>
      </c>
      <c r="AA27" s="47" t="str">
        <f t="shared" si="5"/>
        <v>-</v>
      </c>
      <c r="AC27" s="33" t="s">
        <v>346</v>
      </c>
      <c r="AD27" s="35" t="s">
        <v>356</v>
      </c>
      <c r="AE27" s="54">
        <f t="shared" si="3"/>
        <v>0</v>
      </c>
      <c r="AF27" s="53">
        <f t="shared" si="4"/>
        <v>0</v>
      </c>
      <c r="AG27" s="47" t="str">
        <f t="shared" si="6"/>
        <v>-</v>
      </c>
    </row>
    <row r="28" spans="1:33" s="24" customFormat="1" ht="20.100000000000001" customHeight="1">
      <c r="A28" s="78">
        <f t="shared" si="0"/>
        <v>27</v>
      </c>
      <c r="B28" s="16" t="s">
        <v>549</v>
      </c>
      <c r="C28" s="79" t="s">
        <v>454</v>
      </c>
      <c r="D28" s="18" t="s">
        <v>450</v>
      </c>
      <c r="E28" s="80" t="s">
        <v>451</v>
      </c>
      <c r="F28" s="80" t="s">
        <v>17</v>
      </c>
      <c r="G28" s="80" t="s">
        <v>43</v>
      </c>
      <c r="H28" s="80" t="s">
        <v>319</v>
      </c>
      <c r="I28" s="80" t="s">
        <v>452</v>
      </c>
      <c r="J28" s="81" t="s">
        <v>437</v>
      </c>
      <c r="K28" s="80" t="s">
        <v>517</v>
      </c>
      <c r="L28" s="25" t="s">
        <v>518</v>
      </c>
      <c r="M28" s="82" t="s">
        <v>544</v>
      </c>
      <c r="N28" s="83"/>
      <c r="O28" s="15">
        <v>30</v>
      </c>
      <c r="P28" s="15">
        <v>1</v>
      </c>
      <c r="Q28" s="15">
        <v>1</v>
      </c>
      <c r="R28" s="21">
        <v>158</v>
      </c>
      <c r="S28" s="28">
        <v>42005</v>
      </c>
      <c r="T28" s="28">
        <v>42063</v>
      </c>
      <c r="U28" s="15">
        <v>0</v>
      </c>
      <c r="V28" s="24">
        <f t="shared" ref="V28:V29" si="8">INT(DATEDIF(S28,T28,"m"))</f>
        <v>1</v>
      </c>
      <c r="W28" s="33" t="s">
        <v>346</v>
      </c>
      <c r="X28" s="36" t="s">
        <v>328</v>
      </c>
      <c r="Y28" s="47">
        <f t="shared" si="1"/>
        <v>0</v>
      </c>
      <c r="Z28" s="53">
        <f t="shared" si="2"/>
        <v>0</v>
      </c>
      <c r="AA28" s="47" t="str">
        <f t="shared" si="5"/>
        <v>-</v>
      </c>
      <c r="AC28" s="33" t="s">
        <v>346</v>
      </c>
      <c r="AD28" s="36" t="s">
        <v>328</v>
      </c>
      <c r="AE28" s="54">
        <f t="shared" si="3"/>
        <v>0</v>
      </c>
      <c r="AF28" s="53">
        <f t="shared" si="4"/>
        <v>0</v>
      </c>
      <c r="AG28" s="47" t="str">
        <f t="shared" si="6"/>
        <v>-</v>
      </c>
    </row>
    <row r="29" spans="1:33" s="24" customFormat="1" ht="20.100000000000001" customHeight="1">
      <c r="A29" s="78">
        <f t="shared" si="0"/>
        <v>28</v>
      </c>
      <c r="B29" s="16" t="s">
        <v>453</v>
      </c>
      <c r="C29" s="79" t="s">
        <v>454</v>
      </c>
      <c r="D29" s="18" t="s">
        <v>450</v>
      </c>
      <c r="E29" s="80" t="s">
        <v>451</v>
      </c>
      <c r="F29" s="80" t="s">
        <v>17</v>
      </c>
      <c r="G29" s="80" t="s">
        <v>43</v>
      </c>
      <c r="H29" s="80" t="s">
        <v>319</v>
      </c>
      <c r="I29" s="80" t="s">
        <v>452</v>
      </c>
      <c r="J29" s="81" t="s">
        <v>437</v>
      </c>
      <c r="K29" s="80" t="s">
        <v>517</v>
      </c>
      <c r="L29" s="25" t="s">
        <v>519</v>
      </c>
      <c r="M29" s="82" t="s">
        <v>545</v>
      </c>
      <c r="N29" s="83"/>
      <c r="O29" s="15">
        <v>14</v>
      </c>
      <c r="P29" s="15">
        <v>1</v>
      </c>
      <c r="Q29" s="15">
        <v>1</v>
      </c>
      <c r="R29" s="25">
        <v>24.5</v>
      </c>
      <c r="S29" s="96">
        <v>42016</v>
      </c>
      <c r="T29" s="96">
        <v>42063</v>
      </c>
      <c r="U29" s="15" t="s">
        <v>537</v>
      </c>
      <c r="V29" s="24">
        <f t="shared" si="8"/>
        <v>1</v>
      </c>
      <c r="W29" s="33" t="s">
        <v>346</v>
      </c>
      <c r="X29" s="36" t="s">
        <v>338</v>
      </c>
      <c r="Y29" s="47">
        <f t="shared" si="1"/>
        <v>0</v>
      </c>
      <c r="Z29" s="53">
        <f t="shared" si="2"/>
        <v>0</v>
      </c>
      <c r="AA29" s="47" t="str">
        <f t="shared" si="5"/>
        <v>-</v>
      </c>
      <c r="AC29" s="33" t="s">
        <v>346</v>
      </c>
      <c r="AD29" s="36" t="s">
        <v>338</v>
      </c>
      <c r="AE29" s="54">
        <f t="shared" si="3"/>
        <v>0</v>
      </c>
      <c r="AF29" s="53">
        <f t="shared" si="4"/>
        <v>0</v>
      </c>
      <c r="AG29" s="47" t="str">
        <f t="shared" si="6"/>
        <v>-</v>
      </c>
    </row>
    <row r="30" spans="1:33" s="24" customFormat="1" ht="20.100000000000001" customHeight="1">
      <c r="A30" s="78">
        <f t="shared" si="0"/>
        <v>29</v>
      </c>
      <c r="B30" s="16" t="s">
        <v>515</v>
      </c>
      <c r="C30" s="79" t="s">
        <v>454</v>
      </c>
      <c r="D30" s="18" t="s">
        <v>450</v>
      </c>
      <c r="E30" s="80" t="s">
        <v>451</v>
      </c>
      <c r="F30" s="80" t="s">
        <v>17</v>
      </c>
      <c r="G30" s="80" t="s">
        <v>43</v>
      </c>
      <c r="H30" s="80" t="s">
        <v>319</v>
      </c>
      <c r="I30" s="80" t="s">
        <v>452</v>
      </c>
      <c r="J30" s="81" t="s">
        <v>437</v>
      </c>
      <c r="K30" s="80" t="s">
        <v>511</v>
      </c>
      <c r="L30" s="25" t="s">
        <v>30</v>
      </c>
      <c r="M30" s="82" t="s">
        <v>512</v>
      </c>
      <c r="N30" s="83"/>
      <c r="O30" s="15" t="s">
        <v>537</v>
      </c>
      <c r="P30" s="15" t="s">
        <v>537</v>
      </c>
      <c r="Q30" s="15" t="s">
        <v>537</v>
      </c>
      <c r="R30" s="21"/>
      <c r="S30" s="21"/>
      <c r="T30" s="21"/>
      <c r="U30" s="15" t="s">
        <v>537</v>
      </c>
      <c r="W30" s="33" t="s">
        <v>346</v>
      </c>
      <c r="X30" s="35" t="s">
        <v>315</v>
      </c>
      <c r="Y30" s="47">
        <f t="shared" si="1"/>
        <v>0</v>
      </c>
      <c r="Z30" s="53">
        <f t="shared" si="2"/>
        <v>0</v>
      </c>
      <c r="AA30" s="47" t="str">
        <f t="shared" si="5"/>
        <v>-</v>
      </c>
      <c r="AC30" s="33" t="s">
        <v>346</v>
      </c>
      <c r="AD30" s="35" t="s">
        <v>315</v>
      </c>
      <c r="AE30" s="54">
        <f t="shared" si="3"/>
        <v>0</v>
      </c>
      <c r="AF30" s="53">
        <f t="shared" si="4"/>
        <v>0</v>
      </c>
      <c r="AG30" s="47" t="str">
        <f t="shared" si="6"/>
        <v>-</v>
      </c>
    </row>
    <row r="31" spans="1:33" s="24" customFormat="1" ht="20.100000000000001" customHeight="1">
      <c r="A31" s="78">
        <f t="shared" si="0"/>
        <v>30</v>
      </c>
      <c r="B31" s="16" t="s">
        <v>520</v>
      </c>
      <c r="C31" s="79" t="s">
        <v>521</v>
      </c>
      <c r="D31" s="18" t="s">
        <v>455</v>
      </c>
      <c r="E31" s="80" t="s">
        <v>456</v>
      </c>
      <c r="F31" s="80" t="s">
        <v>17</v>
      </c>
      <c r="G31" s="80" t="s">
        <v>43</v>
      </c>
      <c r="H31" s="80" t="s">
        <v>359</v>
      </c>
      <c r="I31" s="80" t="s">
        <v>457</v>
      </c>
      <c r="J31" s="81" t="s">
        <v>433</v>
      </c>
      <c r="K31" s="80" t="s">
        <v>489</v>
      </c>
      <c r="L31" s="25" t="s">
        <v>490</v>
      </c>
      <c r="M31" s="82" t="s">
        <v>491</v>
      </c>
      <c r="N31" s="83" t="s">
        <v>543</v>
      </c>
      <c r="O31" s="15" t="s">
        <v>537</v>
      </c>
      <c r="P31" s="15" t="s">
        <v>537</v>
      </c>
      <c r="Q31" s="15" t="s">
        <v>537</v>
      </c>
      <c r="R31" s="21"/>
      <c r="S31" s="21"/>
      <c r="T31" s="21"/>
      <c r="U31" s="15" t="s">
        <v>537</v>
      </c>
      <c r="W31" s="33" t="s">
        <v>346</v>
      </c>
      <c r="X31" s="36" t="s">
        <v>344</v>
      </c>
      <c r="Y31" s="47">
        <f t="shared" si="1"/>
        <v>0</v>
      </c>
      <c r="Z31" s="53">
        <f t="shared" si="2"/>
        <v>0</v>
      </c>
      <c r="AA31" s="47" t="str">
        <f t="shared" si="5"/>
        <v>-</v>
      </c>
      <c r="AC31" s="33" t="s">
        <v>346</v>
      </c>
      <c r="AD31" s="36" t="s">
        <v>344</v>
      </c>
      <c r="AE31" s="54">
        <f t="shared" si="3"/>
        <v>0</v>
      </c>
      <c r="AF31" s="53">
        <f t="shared" si="4"/>
        <v>0</v>
      </c>
      <c r="AG31" s="47" t="str">
        <f t="shared" si="6"/>
        <v>-</v>
      </c>
    </row>
    <row r="32" spans="1:33" s="24" customFormat="1" ht="20.100000000000001" customHeight="1">
      <c r="A32" s="78">
        <f t="shared" si="0"/>
        <v>31</v>
      </c>
      <c r="B32" s="16" t="s">
        <v>550</v>
      </c>
      <c r="C32" s="79" t="s">
        <v>458</v>
      </c>
      <c r="D32" s="18" t="s">
        <v>455</v>
      </c>
      <c r="E32" s="80" t="s">
        <v>456</v>
      </c>
      <c r="F32" s="80" t="s">
        <v>17</v>
      </c>
      <c r="G32" s="80" t="s">
        <v>43</v>
      </c>
      <c r="H32" s="80" t="s">
        <v>359</v>
      </c>
      <c r="I32" s="80" t="s">
        <v>457</v>
      </c>
      <c r="J32" s="81" t="s">
        <v>433</v>
      </c>
      <c r="K32" s="80" t="s">
        <v>509</v>
      </c>
      <c r="L32" s="25" t="s">
        <v>510</v>
      </c>
      <c r="M32" s="82" t="s">
        <v>546</v>
      </c>
      <c r="N32" s="83"/>
      <c r="O32" s="15">
        <v>10</v>
      </c>
      <c r="P32" s="15">
        <v>2</v>
      </c>
      <c r="Q32" s="15">
        <v>2</v>
      </c>
      <c r="R32" s="21">
        <v>112.5</v>
      </c>
      <c r="S32" s="96">
        <v>41994</v>
      </c>
      <c r="T32" s="96">
        <v>42063</v>
      </c>
      <c r="U32" s="15">
        <v>0</v>
      </c>
      <c r="V32" s="24">
        <f>INT(DATEDIF(S32,T32,"m"))</f>
        <v>2</v>
      </c>
      <c r="W32" s="37" t="s">
        <v>357</v>
      </c>
      <c r="X32" s="36" t="s">
        <v>316</v>
      </c>
      <c r="Y32" s="47">
        <f t="shared" si="1"/>
        <v>0</v>
      </c>
      <c r="Z32" s="53">
        <f t="shared" si="2"/>
        <v>0</v>
      </c>
      <c r="AA32" s="47" t="str">
        <f t="shared" si="5"/>
        <v>-</v>
      </c>
      <c r="AC32" s="37" t="s">
        <v>357</v>
      </c>
      <c r="AD32" s="36" t="s">
        <v>316</v>
      </c>
      <c r="AE32" s="54">
        <f t="shared" si="3"/>
        <v>0</v>
      </c>
      <c r="AF32" s="53">
        <f t="shared" si="4"/>
        <v>3</v>
      </c>
      <c r="AG32" s="47">
        <f t="shared" si="6"/>
        <v>0</v>
      </c>
    </row>
    <row r="33" spans="1:33" s="24" customFormat="1" ht="20.100000000000001" customHeight="1">
      <c r="A33" s="78">
        <f t="shared" si="0"/>
        <v>32</v>
      </c>
      <c r="B33" s="16" t="s">
        <v>520</v>
      </c>
      <c r="C33" s="79" t="s">
        <v>521</v>
      </c>
      <c r="D33" s="18" t="s">
        <v>455</v>
      </c>
      <c r="E33" s="80" t="s">
        <v>456</v>
      </c>
      <c r="F33" s="80" t="s">
        <v>17</v>
      </c>
      <c r="G33" s="80" t="s">
        <v>43</v>
      </c>
      <c r="H33" s="80" t="s">
        <v>359</v>
      </c>
      <c r="I33" s="80" t="s">
        <v>457</v>
      </c>
      <c r="J33" s="81" t="s">
        <v>433</v>
      </c>
      <c r="K33" s="80" t="s">
        <v>511</v>
      </c>
      <c r="L33" s="25" t="s">
        <v>511</v>
      </c>
      <c r="M33" s="82" t="s">
        <v>512</v>
      </c>
      <c r="N33" s="83"/>
      <c r="O33" s="15" t="s">
        <v>537</v>
      </c>
      <c r="P33" s="15" t="s">
        <v>537</v>
      </c>
      <c r="Q33" s="15" t="s">
        <v>537</v>
      </c>
      <c r="R33" s="21"/>
      <c r="S33" s="21"/>
      <c r="T33" s="21"/>
      <c r="U33" s="15" t="s">
        <v>537</v>
      </c>
      <c r="W33" s="37" t="s">
        <v>357</v>
      </c>
      <c r="X33" s="36" t="s">
        <v>319</v>
      </c>
      <c r="Y33" s="47">
        <f t="shared" si="1"/>
        <v>0</v>
      </c>
      <c r="Z33" s="53">
        <f t="shared" si="2"/>
        <v>0</v>
      </c>
      <c r="AA33" s="47" t="str">
        <f t="shared" si="5"/>
        <v>-</v>
      </c>
      <c r="AC33" s="37" t="s">
        <v>357</v>
      </c>
      <c r="AD33" s="36" t="s">
        <v>319</v>
      </c>
      <c r="AE33" s="54">
        <f t="shared" si="3"/>
        <v>0</v>
      </c>
      <c r="AF33" s="53">
        <f t="shared" si="4"/>
        <v>1</v>
      </c>
      <c r="AG33" s="47">
        <f t="shared" si="6"/>
        <v>0</v>
      </c>
    </row>
    <row r="34" spans="1:33" s="24" customFormat="1" ht="20.100000000000001" customHeight="1">
      <c r="A34" s="78">
        <f t="shared" si="0"/>
        <v>33</v>
      </c>
      <c r="B34" s="16" t="s">
        <v>551</v>
      </c>
      <c r="C34" s="79" t="s">
        <v>523</v>
      </c>
      <c r="D34" s="18" t="s">
        <v>459</v>
      </c>
      <c r="E34" s="80" t="s">
        <v>460</v>
      </c>
      <c r="F34" s="80" t="s">
        <v>17</v>
      </c>
      <c r="G34" s="80" t="s">
        <v>43</v>
      </c>
      <c r="H34" s="80" t="s">
        <v>359</v>
      </c>
      <c r="I34" s="80" t="s">
        <v>457</v>
      </c>
      <c r="J34" s="81" t="s">
        <v>433</v>
      </c>
      <c r="K34" s="80" t="s">
        <v>509</v>
      </c>
      <c r="L34" s="25" t="s">
        <v>524</v>
      </c>
      <c r="M34" s="82" t="s">
        <v>547</v>
      </c>
      <c r="N34" s="83"/>
      <c r="O34" s="15">
        <v>2</v>
      </c>
      <c r="P34" s="15">
        <v>1</v>
      </c>
      <c r="Q34" s="15">
        <v>2</v>
      </c>
      <c r="R34" s="25">
        <v>47.25</v>
      </c>
      <c r="S34" s="96">
        <v>41944</v>
      </c>
      <c r="T34" s="96">
        <v>42063</v>
      </c>
      <c r="U34" s="15" t="s">
        <v>537</v>
      </c>
      <c r="V34" s="24">
        <f>INT(DATEDIF(S34,T34,"m"))</f>
        <v>3</v>
      </c>
      <c r="W34" s="37" t="s">
        <v>357</v>
      </c>
      <c r="X34" s="36" t="s">
        <v>320</v>
      </c>
      <c r="Y34" s="47">
        <f t="shared" si="1"/>
        <v>0</v>
      </c>
      <c r="Z34" s="53">
        <f t="shared" si="2"/>
        <v>0</v>
      </c>
      <c r="AA34" s="47" t="str">
        <f t="shared" si="5"/>
        <v>-</v>
      </c>
      <c r="AC34" s="37" t="s">
        <v>357</v>
      </c>
      <c r="AD34" s="36" t="s">
        <v>320</v>
      </c>
      <c r="AE34" s="54">
        <f t="shared" si="3"/>
        <v>0</v>
      </c>
      <c r="AF34" s="53">
        <f t="shared" si="4"/>
        <v>0</v>
      </c>
      <c r="AG34" s="47" t="str">
        <f t="shared" si="6"/>
        <v>-</v>
      </c>
    </row>
    <row r="35" spans="1:33" s="24" customFormat="1" ht="20.100000000000001" customHeight="1">
      <c r="A35" s="78">
        <f t="shared" si="0"/>
        <v>34</v>
      </c>
      <c r="B35" s="16" t="s">
        <v>461</v>
      </c>
      <c r="C35" s="79" t="s">
        <v>462</v>
      </c>
      <c r="D35" s="18" t="s">
        <v>459</v>
      </c>
      <c r="E35" s="80" t="s">
        <v>460</v>
      </c>
      <c r="F35" s="80" t="s">
        <v>17</v>
      </c>
      <c r="G35" s="80" t="s">
        <v>43</v>
      </c>
      <c r="H35" s="80" t="s">
        <v>359</v>
      </c>
      <c r="I35" s="80" t="s">
        <v>457</v>
      </c>
      <c r="J35" s="81" t="s">
        <v>433</v>
      </c>
      <c r="K35" s="80" t="s">
        <v>489</v>
      </c>
      <c r="L35" s="25" t="s">
        <v>68</v>
      </c>
      <c r="M35" s="82" t="s">
        <v>491</v>
      </c>
      <c r="N35" s="83" t="s">
        <v>543</v>
      </c>
      <c r="O35" s="15" t="s">
        <v>537</v>
      </c>
      <c r="P35" s="15" t="s">
        <v>537</v>
      </c>
      <c r="Q35" s="15" t="s">
        <v>537</v>
      </c>
      <c r="R35" s="25"/>
      <c r="S35" s="25"/>
      <c r="T35" s="25"/>
      <c r="U35" s="15" t="s">
        <v>537</v>
      </c>
      <c r="W35" s="37" t="s">
        <v>357</v>
      </c>
      <c r="X35" s="36" t="s">
        <v>358</v>
      </c>
      <c r="Y35" s="47">
        <f t="shared" si="1"/>
        <v>0</v>
      </c>
      <c r="Z35" s="53">
        <f t="shared" si="2"/>
        <v>0</v>
      </c>
      <c r="AA35" s="47" t="str">
        <f t="shared" si="5"/>
        <v>-</v>
      </c>
      <c r="AC35" s="37" t="s">
        <v>357</v>
      </c>
      <c r="AD35" s="36" t="s">
        <v>358</v>
      </c>
      <c r="AE35" s="54">
        <f t="shared" si="3"/>
        <v>0</v>
      </c>
      <c r="AF35" s="53">
        <f t="shared" si="4"/>
        <v>0</v>
      </c>
      <c r="AG35" s="47" t="str">
        <f t="shared" si="6"/>
        <v>-</v>
      </c>
    </row>
    <row r="36" spans="1:33" s="24" customFormat="1" ht="20.100000000000001" customHeight="1">
      <c r="A36" s="78">
        <f t="shared" si="0"/>
        <v>35</v>
      </c>
      <c r="B36" s="16" t="s">
        <v>522</v>
      </c>
      <c r="C36" s="79" t="s">
        <v>462</v>
      </c>
      <c r="D36" s="18" t="s">
        <v>459</v>
      </c>
      <c r="E36" s="80" t="s">
        <v>460</v>
      </c>
      <c r="F36" s="80" t="s">
        <v>17</v>
      </c>
      <c r="G36" s="80" t="s">
        <v>43</v>
      </c>
      <c r="H36" s="80" t="s">
        <v>359</v>
      </c>
      <c r="I36" s="80" t="s">
        <v>457</v>
      </c>
      <c r="J36" s="81" t="s">
        <v>433</v>
      </c>
      <c r="K36" s="80" t="s">
        <v>509</v>
      </c>
      <c r="L36" s="25" t="s">
        <v>149</v>
      </c>
      <c r="M36" s="82" t="s">
        <v>548</v>
      </c>
      <c r="N36" s="83"/>
      <c r="O36" s="15">
        <v>2</v>
      </c>
      <c r="P36" s="15">
        <v>2</v>
      </c>
      <c r="Q36" s="15">
        <v>2</v>
      </c>
      <c r="R36" s="21">
        <v>5.7</v>
      </c>
      <c r="S36" s="96">
        <v>41994</v>
      </c>
      <c r="T36" s="96">
        <v>42063</v>
      </c>
      <c r="U36" s="15" t="s">
        <v>537</v>
      </c>
      <c r="V36" s="24">
        <f>INT(DATEDIF(S36,T36,"m"))</f>
        <v>2</v>
      </c>
      <c r="W36" s="38" t="s">
        <v>357</v>
      </c>
      <c r="X36" s="35" t="s">
        <v>321</v>
      </c>
      <c r="Y36" s="47">
        <f t="shared" ref="Y36:Y67" si="9">SUMIFS(U:U,H:H,X36&amp;"*",B:B,"Y"&amp;"*")</f>
        <v>0</v>
      </c>
      <c r="Z36" s="53">
        <f t="shared" ref="Z36:Z67" si="10">COUNTIFS(H:H,X36&amp;"*",U:U,"&lt;&gt;-",B:B,"Y"&amp;"*")</f>
        <v>0</v>
      </c>
      <c r="AA36" s="47" t="str">
        <f t="shared" si="5"/>
        <v>-</v>
      </c>
      <c r="AC36" s="38" t="s">
        <v>357</v>
      </c>
      <c r="AD36" s="35" t="s">
        <v>321</v>
      </c>
      <c r="AE36" s="54">
        <f t="shared" ref="AE36:AE67" si="11">SUMIFS(U:U,H:H,AD36&amp;"*")-SUMIFS(U:U,H:H,AD36&amp;"*",B:B,"Y"&amp;"*")</f>
        <v>0</v>
      </c>
      <c r="AF36" s="53">
        <f t="shared" ref="AF36:AF67" si="12">COUNTIFS(H:H,AD36&amp;"*",U:U,"&lt;&gt;-")-COUNTIFS(H:H,AD36&amp;"*",U:U,"&lt;&gt;-",B:B,"Y"&amp;"*")</f>
        <v>1</v>
      </c>
      <c r="AG36" s="47">
        <f t="shared" si="6"/>
        <v>0</v>
      </c>
    </row>
    <row r="37" spans="1:33" s="24" customFormat="1" ht="20.100000000000001" customHeight="1" thickBot="1">
      <c r="A37" s="78">
        <f t="shared" si="0"/>
        <v>36</v>
      </c>
      <c r="B37" s="16" t="s">
        <v>461</v>
      </c>
      <c r="C37" s="79" t="s">
        <v>462</v>
      </c>
      <c r="D37" s="18" t="s">
        <v>459</v>
      </c>
      <c r="E37" s="80" t="s">
        <v>460</v>
      </c>
      <c r="F37" s="80" t="s">
        <v>17</v>
      </c>
      <c r="G37" s="80" t="s">
        <v>43</v>
      </c>
      <c r="H37" s="80" t="s">
        <v>359</v>
      </c>
      <c r="I37" s="80" t="s">
        <v>457</v>
      </c>
      <c r="J37" s="81" t="s">
        <v>433</v>
      </c>
      <c r="K37" s="80" t="s">
        <v>511</v>
      </c>
      <c r="L37" s="84" t="s">
        <v>30</v>
      </c>
      <c r="M37" s="82" t="s">
        <v>533</v>
      </c>
      <c r="N37" s="83"/>
      <c r="O37" s="15" t="s">
        <v>537</v>
      </c>
      <c r="P37" s="15" t="s">
        <v>537</v>
      </c>
      <c r="Q37" s="15" t="s">
        <v>537</v>
      </c>
      <c r="R37" s="21"/>
      <c r="S37" s="21"/>
      <c r="T37" s="21"/>
      <c r="U37" s="15" t="s">
        <v>537</v>
      </c>
      <c r="W37" s="38" t="s">
        <v>357</v>
      </c>
      <c r="X37" s="36" t="s">
        <v>359</v>
      </c>
      <c r="Y37" s="47">
        <f t="shared" si="9"/>
        <v>0</v>
      </c>
      <c r="Z37" s="53">
        <f t="shared" si="10"/>
        <v>0</v>
      </c>
      <c r="AA37" s="47" t="str">
        <f t="shared" si="5"/>
        <v>-</v>
      </c>
      <c r="AC37" s="38" t="s">
        <v>357</v>
      </c>
      <c r="AD37" s="36" t="s">
        <v>359</v>
      </c>
      <c r="AE37" s="54">
        <f t="shared" si="11"/>
        <v>0</v>
      </c>
      <c r="AF37" s="53">
        <f t="shared" si="12"/>
        <v>1</v>
      </c>
      <c r="AG37" s="47">
        <f t="shared" si="6"/>
        <v>0</v>
      </c>
    </row>
    <row r="38" spans="1:33" s="24" customFormat="1" ht="20.100000000000001" customHeight="1">
      <c r="A38" s="78"/>
      <c r="B38" s="85"/>
      <c r="C38" s="86"/>
      <c r="D38" s="87"/>
      <c r="E38" s="88"/>
      <c r="F38" s="88"/>
      <c r="G38" s="88"/>
      <c r="H38" s="88"/>
      <c r="I38" s="88"/>
      <c r="J38" s="89"/>
      <c r="K38" s="90"/>
      <c r="L38" s="91"/>
      <c r="M38" s="92"/>
      <c r="N38" s="93"/>
      <c r="O38" s="15"/>
      <c r="P38" s="15"/>
      <c r="Q38" s="15"/>
      <c r="R38" s="21"/>
      <c r="S38" s="28"/>
      <c r="T38" s="28"/>
      <c r="U38" s="15"/>
      <c r="W38" s="38" t="s">
        <v>357</v>
      </c>
      <c r="X38" s="36" t="s">
        <v>360</v>
      </c>
      <c r="Y38" s="47">
        <f t="shared" si="9"/>
        <v>0</v>
      </c>
      <c r="Z38" s="53">
        <f t="shared" si="10"/>
        <v>0</v>
      </c>
      <c r="AA38" s="47" t="str">
        <f t="shared" si="5"/>
        <v>-</v>
      </c>
      <c r="AC38" s="38" t="s">
        <v>357</v>
      </c>
      <c r="AD38" s="36" t="s">
        <v>360</v>
      </c>
      <c r="AE38" s="54">
        <f t="shared" si="11"/>
        <v>0</v>
      </c>
      <c r="AF38" s="53">
        <f t="shared" si="12"/>
        <v>0</v>
      </c>
      <c r="AG38" s="47" t="str">
        <f t="shared" si="6"/>
        <v>-</v>
      </c>
    </row>
    <row r="39" spans="1:33" s="24" customFormat="1" ht="20.100000000000001" customHeight="1">
      <c r="A39" s="78"/>
      <c r="B39" s="16"/>
      <c r="C39" s="79"/>
      <c r="D39" s="18"/>
      <c r="E39" s="80"/>
      <c r="F39" s="80"/>
      <c r="G39" s="80"/>
      <c r="H39" s="80"/>
      <c r="I39" s="80"/>
      <c r="J39" s="81"/>
      <c r="K39" s="94"/>
      <c r="L39" s="80"/>
      <c r="M39" s="82"/>
      <c r="N39" s="83"/>
      <c r="O39" s="15"/>
      <c r="P39" s="15"/>
      <c r="Q39" s="15"/>
      <c r="R39" s="21"/>
      <c r="S39" s="28"/>
      <c r="T39" s="28"/>
      <c r="U39" s="15"/>
      <c r="W39" s="38" t="s">
        <v>357</v>
      </c>
      <c r="X39" s="36" t="s">
        <v>361</v>
      </c>
      <c r="Y39" s="47">
        <f t="shared" si="9"/>
        <v>0</v>
      </c>
      <c r="Z39" s="53">
        <f t="shared" si="10"/>
        <v>0</v>
      </c>
      <c r="AA39" s="47" t="str">
        <f t="shared" si="5"/>
        <v>-</v>
      </c>
      <c r="AC39" s="38" t="s">
        <v>357</v>
      </c>
      <c r="AD39" s="36" t="s">
        <v>361</v>
      </c>
      <c r="AE39" s="54">
        <f t="shared" si="11"/>
        <v>0</v>
      </c>
      <c r="AF39" s="53">
        <f t="shared" si="12"/>
        <v>0</v>
      </c>
      <c r="AG39" s="47" t="str">
        <f t="shared" si="6"/>
        <v>-</v>
      </c>
    </row>
    <row r="40" spans="1:33" s="24" customFormat="1" ht="20.100000000000001" customHeight="1">
      <c r="A40" s="78"/>
      <c r="B40" s="16"/>
      <c r="C40" s="79"/>
      <c r="D40" s="18"/>
      <c r="E40" s="80"/>
      <c r="F40" s="80"/>
      <c r="G40" s="80"/>
      <c r="H40" s="80"/>
      <c r="I40" s="80"/>
      <c r="J40" s="81"/>
      <c r="K40" s="94"/>
      <c r="L40" s="80"/>
      <c r="M40" s="82"/>
      <c r="N40" s="83"/>
      <c r="O40" s="15"/>
      <c r="P40" s="15"/>
      <c r="Q40" s="15"/>
      <c r="R40" s="25"/>
      <c r="S40" s="27"/>
      <c r="T40" s="27"/>
      <c r="U40" s="15"/>
      <c r="W40" s="37" t="s">
        <v>357</v>
      </c>
      <c r="X40" s="36" t="s">
        <v>362</v>
      </c>
      <c r="Y40" s="47">
        <f t="shared" si="9"/>
        <v>0</v>
      </c>
      <c r="Z40" s="53">
        <f t="shared" si="10"/>
        <v>0</v>
      </c>
      <c r="AA40" s="47" t="str">
        <f t="shared" si="5"/>
        <v>-</v>
      </c>
      <c r="AC40" s="37" t="s">
        <v>357</v>
      </c>
      <c r="AD40" s="36" t="s">
        <v>362</v>
      </c>
      <c r="AE40" s="54">
        <f t="shared" si="11"/>
        <v>0</v>
      </c>
      <c r="AF40" s="53">
        <f t="shared" si="12"/>
        <v>0</v>
      </c>
      <c r="AG40" s="47" t="str">
        <f t="shared" si="6"/>
        <v>-</v>
      </c>
    </row>
    <row r="41" spans="1:33" s="24" customFormat="1" ht="20.100000000000001" customHeight="1" thickBot="1">
      <c r="A41" s="78"/>
      <c r="B41" s="16"/>
      <c r="C41" s="79"/>
      <c r="D41" s="18"/>
      <c r="E41" s="80"/>
      <c r="F41" s="80"/>
      <c r="G41" s="80"/>
      <c r="H41" s="80"/>
      <c r="I41" s="81"/>
      <c r="J41" s="81"/>
      <c r="K41" s="94"/>
      <c r="L41" s="80"/>
      <c r="M41" s="82"/>
      <c r="N41" s="83"/>
      <c r="O41" s="15"/>
      <c r="P41" s="15"/>
      <c r="Q41" s="15"/>
      <c r="R41" s="21"/>
      <c r="S41" s="28"/>
      <c r="T41" s="28"/>
      <c r="U41" s="15"/>
      <c r="W41" s="37" t="s">
        <v>357</v>
      </c>
      <c r="X41" s="36" t="s">
        <v>363</v>
      </c>
      <c r="Y41" s="47">
        <f t="shared" si="9"/>
        <v>0</v>
      </c>
      <c r="Z41" s="53">
        <f t="shared" si="10"/>
        <v>0</v>
      </c>
      <c r="AA41" s="47" t="str">
        <f t="shared" si="5"/>
        <v>-</v>
      </c>
      <c r="AC41" s="37" t="s">
        <v>357</v>
      </c>
      <c r="AD41" s="36" t="s">
        <v>363</v>
      </c>
      <c r="AE41" s="54">
        <f t="shared" si="11"/>
        <v>0</v>
      </c>
      <c r="AF41" s="53">
        <f t="shared" si="12"/>
        <v>0</v>
      </c>
      <c r="AG41" s="47" t="str">
        <f t="shared" si="6"/>
        <v>-</v>
      </c>
    </row>
    <row r="42" spans="1:33" s="24" customFormat="1" ht="20.100000000000001" customHeight="1">
      <c r="A42" s="95"/>
      <c r="B42" s="85"/>
      <c r="C42" s="86"/>
      <c r="D42" s="87"/>
      <c r="E42" s="88"/>
      <c r="F42" s="88"/>
      <c r="G42" s="88"/>
      <c r="H42" s="88"/>
      <c r="I42" s="88"/>
      <c r="J42" s="89"/>
      <c r="K42" s="90"/>
      <c r="L42" s="88"/>
      <c r="M42" s="92"/>
      <c r="N42" s="93"/>
      <c r="O42" s="15"/>
      <c r="P42" s="15"/>
      <c r="Q42" s="15"/>
      <c r="R42" s="21"/>
      <c r="S42" s="28"/>
      <c r="T42" s="28"/>
      <c r="U42" s="15"/>
      <c r="W42" s="37" t="s">
        <v>357</v>
      </c>
      <c r="X42" s="36" t="s">
        <v>325</v>
      </c>
      <c r="Y42" s="47">
        <f t="shared" si="9"/>
        <v>0</v>
      </c>
      <c r="Z42" s="53">
        <f t="shared" si="10"/>
        <v>0</v>
      </c>
      <c r="AA42" s="47" t="str">
        <f t="shared" si="5"/>
        <v>-</v>
      </c>
      <c r="AC42" s="37" t="s">
        <v>357</v>
      </c>
      <c r="AD42" s="36" t="s">
        <v>325</v>
      </c>
      <c r="AE42" s="54">
        <f t="shared" si="11"/>
        <v>0</v>
      </c>
      <c r="AF42" s="53">
        <f t="shared" si="12"/>
        <v>0</v>
      </c>
      <c r="AG42" s="47" t="str">
        <f t="shared" si="6"/>
        <v>-</v>
      </c>
    </row>
    <row r="43" spans="1:33" s="24" customFormat="1" ht="20.100000000000001" customHeight="1">
      <c r="A43" s="78"/>
      <c r="B43" s="16"/>
      <c r="C43" s="79"/>
      <c r="D43" s="18"/>
      <c r="E43" s="80"/>
      <c r="F43" s="80"/>
      <c r="G43" s="80"/>
      <c r="H43" s="80"/>
      <c r="I43" s="80"/>
      <c r="J43" s="81"/>
      <c r="K43" s="94"/>
      <c r="L43" s="80"/>
      <c r="M43" s="82"/>
      <c r="N43" s="83"/>
      <c r="O43" s="15"/>
      <c r="P43" s="15"/>
      <c r="Q43" s="15"/>
      <c r="R43" s="21"/>
      <c r="S43" s="28"/>
      <c r="T43" s="28"/>
      <c r="U43" s="15"/>
      <c r="W43" s="37" t="s">
        <v>357</v>
      </c>
      <c r="X43" s="36" t="s">
        <v>326</v>
      </c>
      <c r="Y43" s="47">
        <f t="shared" si="9"/>
        <v>0</v>
      </c>
      <c r="Z43" s="53">
        <f t="shared" si="10"/>
        <v>0</v>
      </c>
      <c r="AA43" s="47" t="str">
        <f t="shared" si="5"/>
        <v>-</v>
      </c>
      <c r="AC43" s="37" t="s">
        <v>357</v>
      </c>
      <c r="AD43" s="36" t="s">
        <v>326</v>
      </c>
      <c r="AE43" s="54">
        <f t="shared" si="11"/>
        <v>0</v>
      </c>
      <c r="AF43" s="53">
        <f t="shared" si="12"/>
        <v>0</v>
      </c>
      <c r="AG43" s="47" t="str">
        <f t="shared" si="6"/>
        <v>-</v>
      </c>
    </row>
    <row r="44" spans="1:33" s="24" customFormat="1" ht="20.100000000000001" customHeight="1">
      <c r="A44" s="78"/>
      <c r="B44" s="16"/>
      <c r="C44" s="79"/>
      <c r="D44" s="18"/>
      <c r="E44" s="80"/>
      <c r="F44" s="80"/>
      <c r="G44" s="80"/>
      <c r="H44" s="80"/>
      <c r="I44" s="80"/>
      <c r="J44" s="81"/>
      <c r="K44" s="94"/>
      <c r="L44" s="80"/>
      <c r="M44" s="82"/>
      <c r="N44" s="83"/>
      <c r="O44" s="15"/>
      <c r="P44" s="15"/>
      <c r="Q44" s="15"/>
      <c r="R44" s="21"/>
      <c r="S44" s="28"/>
      <c r="T44" s="28"/>
      <c r="U44" s="15"/>
      <c r="W44" s="37" t="s">
        <v>357</v>
      </c>
      <c r="X44" s="36" t="s">
        <v>364</v>
      </c>
      <c r="Y44" s="47">
        <f t="shared" si="9"/>
        <v>0</v>
      </c>
      <c r="Z44" s="53">
        <f t="shared" si="10"/>
        <v>0</v>
      </c>
      <c r="AA44" s="47" t="str">
        <f t="shared" si="5"/>
        <v>-</v>
      </c>
      <c r="AC44" s="37" t="s">
        <v>357</v>
      </c>
      <c r="AD44" s="36" t="s">
        <v>364</v>
      </c>
      <c r="AE44" s="54">
        <f t="shared" si="11"/>
        <v>0</v>
      </c>
      <c r="AF44" s="53">
        <f t="shared" si="12"/>
        <v>0</v>
      </c>
      <c r="AG44" s="47" t="str">
        <f t="shared" si="6"/>
        <v>-</v>
      </c>
    </row>
    <row r="45" spans="1:33" s="24" customFormat="1" ht="20.100000000000001" customHeight="1">
      <c r="A45" s="78"/>
      <c r="B45" s="16"/>
      <c r="C45" s="79"/>
      <c r="D45" s="18"/>
      <c r="E45" s="80"/>
      <c r="F45" s="80"/>
      <c r="G45" s="80"/>
      <c r="H45" s="80"/>
      <c r="I45" s="80"/>
      <c r="J45" s="81"/>
      <c r="K45" s="94"/>
      <c r="L45" s="80"/>
      <c r="M45" s="82"/>
      <c r="N45" s="83"/>
      <c r="O45" s="15"/>
      <c r="P45" s="15"/>
      <c r="Q45" s="15"/>
      <c r="R45" s="21"/>
      <c r="S45" s="28"/>
      <c r="T45" s="28"/>
      <c r="U45" s="15"/>
      <c r="W45" s="37" t="s">
        <v>357</v>
      </c>
      <c r="X45" s="36" t="s">
        <v>312</v>
      </c>
      <c r="Y45" s="47">
        <f t="shared" si="9"/>
        <v>0</v>
      </c>
      <c r="Z45" s="53">
        <f t="shared" si="10"/>
        <v>0</v>
      </c>
      <c r="AA45" s="47" t="str">
        <f t="shared" si="5"/>
        <v>-</v>
      </c>
      <c r="AC45" s="37" t="s">
        <v>357</v>
      </c>
      <c r="AD45" s="36" t="s">
        <v>312</v>
      </c>
      <c r="AE45" s="54">
        <f t="shared" si="11"/>
        <v>0</v>
      </c>
      <c r="AF45" s="53">
        <f t="shared" si="12"/>
        <v>0</v>
      </c>
      <c r="AG45" s="47" t="str">
        <f t="shared" si="6"/>
        <v>-</v>
      </c>
    </row>
    <row r="46" spans="1:33" s="24" customFormat="1" ht="20.100000000000001" customHeight="1">
      <c r="A46" s="78"/>
      <c r="B46" s="16"/>
      <c r="C46" s="79"/>
      <c r="D46" s="18"/>
      <c r="E46" s="80"/>
      <c r="F46" s="80"/>
      <c r="G46" s="80"/>
      <c r="H46" s="80"/>
      <c r="I46" s="80"/>
      <c r="J46" s="81"/>
      <c r="K46" s="94"/>
      <c r="L46" s="80"/>
      <c r="M46" s="82"/>
      <c r="N46" s="83"/>
      <c r="O46" s="15"/>
      <c r="P46" s="15"/>
      <c r="Q46" s="15"/>
      <c r="R46" s="21"/>
      <c r="S46" s="28"/>
      <c r="T46" s="28"/>
      <c r="U46" s="15"/>
      <c r="W46" s="37" t="s">
        <v>357</v>
      </c>
      <c r="X46" s="36" t="s">
        <v>365</v>
      </c>
      <c r="Y46" s="47">
        <f t="shared" si="9"/>
        <v>0</v>
      </c>
      <c r="Z46" s="53">
        <f t="shared" si="10"/>
        <v>0</v>
      </c>
      <c r="AA46" s="47" t="str">
        <f t="shared" si="5"/>
        <v>-</v>
      </c>
      <c r="AC46" s="37" t="s">
        <v>357</v>
      </c>
      <c r="AD46" s="36" t="s">
        <v>365</v>
      </c>
      <c r="AE46" s="54">
        <f t="shared" si="11"/>
        <v>0</v>
      </c>
      <c r="AF46" s="53">
        <f t="shared" si="12"/>
        <v>0</v>
      </c>
      <c r="AG46" s="47" t="str">
        <f t="shared" si="6"/>
        <v>-</v>
      </c>
    </row>
    <row r="47" spans="1:33" s="24" customFormat="1" ht="20.100000000000001" customHeight="1">
      <c r="A47" s="78"/>
      <c r="B47" s="16"/>
      <c r="C47" s="79"/>
      <c r="D47" s="18"/>
      <c r="E47" s="80"/>
      <c r="F47" s="80"/>
      <c r="G47" s="80"/>
      <c r="H47" s="80"/>
      <c r="I47" s="81"/>
      <c r="J47" s="81"/>
      <c r="K47" s="94"/>
      <c r="L47" s="80"/>
      <c r="M47" s="82"/>
      <c r="N47" s="83"/>
      <c r="O47" s="15"/>
      <c r="P47" s="15"/>
      <c r="Q47" s="15"/>
      <c r="R47" s="21"/>
      <c r="S47" s="28"/>
      <c r="T47" s="28"/>
      <c r="U47" s="15"/>
      <c r="W47" s="38" t="s">
        <v>357</v>
      </c>
      <c r="X47" s="35" t="s">
        <v>339</v>
      </c>
      <c r="Y47" s="47">
        <f t="shared" si="9"/>
        <v>0</v>
      </c>
      <c r="Z47" s="53">
        <f t="shared" si="10"/>
        <v>0</v>
      </c>
      <c r="AA47" s="47" t="str">
        <f t="shared" si="5"/>
        <v>-</v>
      </c>
      <c r="AC47" s="38" t="s">
        <v>357</v>
      </c>
      <c r="AD47" s="35" t="s">
        <v>339</v>
      </c>
      <c r="AE47" s="54">
        <f t="shared" si="11"/>
        <v>0</v>
      </c>
      <c r="AF47" s="53">
        <f t="shared" si="12"/>
        <v>0</v>
      </c>
      <c r="AG47" s="47" t="str">
        <f t="shared" si="6"/>
        <v>-</v>
      </c>
    </row>
    <row r="48" spans="1:33" s="24" customFormat="1" ht="20.100000000000001" customHeight="1">
      <c r="A48" s="78"/>
      <c r="B48" s="16"/>
      <c r="C48" s="79"/>
      <c r="D48" s="18"/>
      <c r="E48" s="80"/>
      <c r="F48" s="80"/>
      <c r="G48" s="80"/>
      <c r="H48" s="80"/>
      <c r="I48" s="81"/>
      <c r="J48" s="81"/>
      <c r="K48" s="94"/>
      <c r="L48" s="80"/>
      <c r="M48" s="82"/>
      <c r="N48" s="83"/>
      <c r="O48" s="15"/>
      <c r="P48" s="15"/>
      <c r="Q48" s="15"/>
      <c r="R48" s="21"/>
      <c r="S48" s="28"/>
      <c r="T48" s="28"/>
      <c r="U48" s="15"/>
      <c r="W48" s="38" t="s">
        <v>357</v>
      </c>
      <c r="X48" s="36" t="s">
        <v>366</v>
      </c>
      <c r="Y48" s="47">
        <f t="shared" si="9"/>
        <v>0</v>
      </c>
      <c r="Z48" s="53">
        <f t="shared" si="10"/>
        <v>0</v>
      </c>
      <c r="AA48" s="47" t="str">
        <f t="shared" si="5"/>
        <v>-</v>
      </c>
      <c r="AC48" s="38" t="s">
        <v>357</v>
      </c>
      <c r="AD48" s="36" t="s">
        <v>366</v>
      </c>
      <c r="AE48" s="54">
        <f t="shared" si="11"/>
        <v>0</v>
      </c>
      <c r="AF48" s="53">
        <f t="shared" si="12"/>
        <v>0</v>
      </c>
      <c r="AG48" s="47" t="str">
        <f t="shared" si="6"/>
        <v>-</v>
      </c>
    </row>
    <row r="49" spans="1:33" s="24" customFormat="1" ht="20.100000000000001" customHeight="1">
      <c r="A49" s="78"/>
      <c r="B49" s="16"/>
      <c r="C49" s="79"/>
      <c r="D49" s="18"/>
      <c r="E49" s="80"/>
      <c r="F49" s="80"/>
      <c r="G49" s="80"/>
      <c r="H49" s="80"/>
      <c r="I49" s="81"/>
      <c r="J49" s="81"/>
      <c r="K49" s="94"/>
      <c r="L49" s="80"/>
      <c r="M49" s="82"/>
      <c r="N49" s="83"/>
      <c r="O49" s="15"/>
      <c r="P49" s="15"/>
      <c r="Q49" s="15"/>
      <c r="R49" s="21"/>
      <c r="S49" s="28"/>
      <c r="T49" s="28"/>
      <c r="U49" s="15"/>
      <c r="W49" s="37" t="s">
        <v>357</v>
      </c>
      <c r="X49" s="36" t="s">
        <v>111</v>
      </c>
      <c r="Y49" s="47">
        <f t="shared" si="9"/>
        <v>0</v>
      </c>
      <c r="Z49" s="53">
        <f t="shared" si="10"/>
        <v>0</v>
      </c>
      <c r="AA49" s="47" t="str">
        <f t="shared" si="5"/>
        <v>-</v>
      </c>
      <c r="AC49" s="37" t="s">
        <v>357</v>
      </c>
      <c r="AD49" s="36" t="s">
        <v>111</v>
      </c>
      <c r="AE49" s="54">
        <f t="shared" si="11"/>
        <v>0</v>
      </c>
      <c r="AF49" s="53">
        <f t="shared" si="12"/>
        <v>1</v>
      </c>
      <c r="AG49" s="47">
        <f t="shared" si="6"/>
        <v>0</v>
      </c>
    </row>
    <row r="50" spans="1:33" s="24" customFormat="1" ht="20.100000000000001" customHeight="1">
      <c r="A50" s="78"/>
      <c r="B50" s="16"/>
      <c r="C50" s="79"/>
      <c r="D50" s="18"/>
      <c r="E50" s="80"/>
      <c r="F50" s="80"/>
      <c r="G50" s="80"/>
      <c r="H50" s="80"/>
      <c r="I50" s="81"/>
      <c r="J50" s="81"/>
      <c r="K50" s="94"/>
      <c r="L50" s="80"/>
      <c r="M50" s="82"/>
      <c r="N50" s="83"/>
      <c r="O50" s="15"/>
      <c r="P50" s="15"/>
      <c r="Q50" s="15"/>
      <c r="R50" s="76"/>
      <c r="S50" s="27"/>
      <c r="T50" s="27"/>
      <c r="U50" s="15"/>
      <c r="W50" s="38" t="s">
        <v>357</v>
      </c>
      <c r="X50" s="35" t="s">
        <v>329</v>
      </c>
      <c r="Y50" s="47">
        <f t="shared" si="9"/>
        <v>0</v>
      </c>
      <c r="Z50" s="53">
        <f t="shared" si="10"/>
        <v>0</v>
      </c>
      <c r="AA50" s="47" t="str">
        <f t="shared" si="5"/>
        <v>-</v>
      </c>
      <c r="AC50" s="38" t="s">
        <v>357</v>
      </c>
      <c r="AD50" s="35" t="s">
        <v>329</v>
      </c>
      <c r="AE50" s="54">
        <f t="shared" si="11"/>
        <v>0</v>
      </c>
      <c r="AF50" s="53">
        <f t="shared" si="12"/>
        <v>0</v>
      </c>
      <c r="AG50" s="47" t="str">
        <f t="shared" si="6"/>
        <v>-</v>
      </c>
    </row>
    <row r="51" spans="1:33" s="24" customFormat="1" ht="20.100000000000001" customHeight="1">
      <c r="A51" s="78"/>
      <c r="B51" s="16"/>
      <c r="C51" s="79"/>
      <c r="D51" s="18"/>
      <c r="E51" s="80"/>
      <c r="F51" s="80"/>
      <c r="G51" s="80"/>
      <c r="H51" s="80"/>
      <c r="I51" s="81"/>
      <c r="J51" s="81"/>
      <c r="K51" s="94"/>
      <c r="L51" s="80"/>
      <c r="M51" s="82"/>
      <c r="N51" s="83"/>
      <c r="O51" s="15"/>
      <c r="P51" s="15"/>
      <c r="Q51" s="15"/>
      <c r="R51" s="21"/>
      <c r="S51" s="28"/>
      <c r="T51" s="28"/>
      <c r="U51" s="15"/>
      <c r="W51" s="38" t="s">
        <v>357</v>
      </c>
      <c r="X51" s="36" t="s">
        <v>136</v>
      </c>
      <c r="Y51" s="47">
        <f t="shared" si="9"/>
        <v>0</v>
      </c>
      <c r="Z51" s="53">
        <f t="shared" si="10"/>
        <v>0</v>
      </c>
      <c r="AA51" s="47" t="str">
        <f t="shared" si="5"/>
        <v>-</v>
      </c>
      <c r="AC51" s="38" t="s">
        <v>357</v>
      </c>
      <c r="AD51" s="36" t="s">
        <v>136</v>
      </c>
      <c r="AE51" s="54">
        <f t="shared" si="11"/>
        <v>0</v>
      </c>
      <c r="AF51" s="53">
        <f t="shared" si="12"/>
        <v>0</v>
      </c>
      <c r="AG51" s="47" t="str">
        <f t="shared" si="6"/>
        <v>-</v>
      </c>
    </row>
    <row r="52" spans="1:33" s="24" customFormat="1" ht="20.100000000000001" customHeight="1">
      <c r="A52" s="78"/>
      <c r="B52" s="16"/>
      <c r="C52" s="79"/>
      <c r="D52" s="18"/>
      <c r="E52" s="80"/>
      <c r="F52" s="80"/>
      <c r="G52" s="80"/>
      <c r="H52" s="80"/>
      <c r="I52" s="81"/>
      <c r="J52" s="81"/>
      <c r="K52" s="94"/>
      <c r="L52" s="80"/>
      <c r="M52" s="82"/>
      <c r="N52" s="83"/>
      <c r="O52" s="15"/>
      <c r="P52" s="15"/>
      <c r="Q52" s="15"/>
      <c r="R52" s="21"/>
      <c r="S52" s="28"/>
      <c r="T52" s="28"/>
      <c r="U52" s="15"/>
      <c r="W52" s="38" t="s">
        <v>357</v>
      </c>
      <c r="X52" s="50" t="s">
        <v>395</v>
      </c>
      <c r="Y52" s="47">
        <f t="shared" si="9"/>
        <v>0</v>
      </c>
      <c r="Z52" s="53">
        <f t="shared" si="10"/>
        <v>0</v>
      </c>
      <c r="AA52" s="47" t="str">
        <f t="shared" si="5"/>
        <v>-</v>
      </c>
      <c r="AC52" s="38" t="s">
        <v>357</v>
      </c>
      <c r="AD52" s="50" t="s">
        <v>395</v>
      </c>
      <c r="AE52" s="54">
        <f t="shared" si="11"/>
        <v>0</v>
      </c>
      <c r="AF52" s="53">
        <f t="shared" si="12"/>
        <v>0</v>
      </c>
      <c r="AG52" s="47" t="str">
        <f t="shared" si="6"/>
        <v>-</v>
      </c>
    </row>
    <row r="53" spans="1:33" s="24" customFormat="1" ht="20.100000000000001" customHeight="1">
      <c r="A53" s="78"/>
      <c r="B53" s="16"/>
      <c r="C53" s="79"/>
      <c r="D53" s="18"/>
      <c r="E53" s="80"/>
      <c r="F53" s="80"/>
      <c r="G53" s="80"/>
      <c r="H53" s="80"/>
      <c r="I53" s="81"/>
      <c r="J53" s="81"/>
      <c r="K53" s="94"/>
      <c r="L53" s="80"/>
      <c r="M53" s="82"/>
      <c r="N53" s="83"/>
      <c r="O53" s="15"/>
      <c r="P53" s="15"/>
      <c r="Q53" s="15"/>
      <c r="R53" s="21"/>
      <c r="S53" s="28"/>
      <c r="T53" s="28"/>
      <c r="U53" s="15"/>
      <c r="W53" s="37" t="s">
        <v>357</v>
      </c>
      <c r="X53" s="36" t="s">
        <v>342</v>
      </c>
      <c r="Y53" s="47">
        <f t="shared" si="9"/>
        <v>0</v>
      </c>
      <c r="Z53" s="53">
        <f t="shared" si="10"/>
        <v>0</v>
      </c>
      <c r="AA53" s="47" t="str">
        <f t="shared" si="5"/>
        <v>-</v>
      </c>
      <c r="AC53" s="37" t="s">
        <v>357</v>
      </c>
      <c r="AD53" s="36" t="s">
        <v>342</v>
      </c>
      <c r="AE53" s="54">
        <f t="shared" si="11"/>
        <v>0</v>
      </c>
      <c r="AF53" s="53">
        <f t="shared" si="12"/>
        <v>0</v>
      </c>
      <c r="AG53" s="47" t="str">
        <f t="shared" si="6"/>
        <v>-</v>
      </c>
    </row>
    <row r="54" spans="1:33" s="24" customFormat="1" ht="20.100000000000001" customHeight="1">
      <c r="A54" s="78"/>
      <c r="B54" s="16"/>
      <c r="C54" s="79"/>
      <c r="D54" s="18"/>
      <c r="E54" s="80"/>
      <c r="F54" s="80"/>
      <c r="G54" s="80"/>
      <c r="H54" s="80"/>
      <c r="I54" s="81"/>
      <c r="J54" s="81"/>
      <c r="K54" s="94"/>
      <c r="L54" s="80"/>
      <c r="M54" s="82"/>
      <c r="N54" s="83"/>
      <c r="O54" s="15"/>
      <c r="P54" s="15"/>
      <c r="Q54" s="15"/>
      <c r="R54" s="21"/>
      <c r="S54" s="28"/>
      <c r="T54" s="28"/>
      <c r="U54" s="15"/>
      <c r="W54" s="37" t="s">
        <v>357</v>
      </c>
      <c r="X54" s="36" t="s">
        <v>330</v>
      </c>
      <c r="Y54" s="47">
        <f t="shared" si="9"/>
        <v>0</v>
      </c>
      <c r="Z54" s="53">
        <f t="shared" si="10"/>
        <v>0</v>
      </c>
      <c r="AA54" s="47" t="str">
        <f t="shared" si="5"/>
        <v>-</v>
      </c>
      <c r="AC54" s="37" t="s">
        <v>357</v>
      </c>
      <c r="AD54" s="36" t="s">
        <v>330</v>
      </c>
      <c r="AE54" s="54">
        <f t="shared" si="11"/>
        <v>0</v>
      </c>
      <c r="AF54" s="53">
        <f t="shared" si="12"/>
        <v>0</v>
      </c>
      <c r="AG54" s="47" t="str">
        <f t="shared" si="6"/>
        <v>-</v>
      </c>
    </row>
    <row r="55" spans="1:33" s="24" customFormat="1" ht="20.100000000000001" customHeight="1">
      <c r="A55" s="78"/>
      <c r="B55" s="16"/>
      <c r="C55" s="79"/>
      <c r="D55" s="18"/>
      <c r="E55" s="80"/>
      <c r="F55" s="80"/>
      <c r="G55" s="80"/>
      <c r="H55" s="80"/>
      <c r="I55" s="81"/>
      <c r="J55" s="81"/>
      <c r="K55" s="94"/>
      <c r="L55" s="80"/>
      <c r="M55" s="82"/>
      <c r="N55" s="83"/>
      <c r="O55" s="15"/>
      <c r="P55" s="15"/>
      <c r="Q55" s="15"/>
      <c r="S55" s="27"/>
      <c r="T55" s="27"/>
      <c r="U55" s="15"/>
      <c r="W55" s="37" t="s">
        <v>357</v>
      </c>
      <c r="X55" s="36" t="s">
        <v>104</v>
      </c>
      <c r="Y55" s="47">
        <f t="shared" si="9"/>
        <v>0</v>
      </c>
      <c r="Z55" s="53">
        <f t="shared" si="10"/>
        <v>0</v>
      </c>
      <c r="AA55" s="47" t="str">
        <f t="shared" si="5"/>
        <v>-</v>
      </c>
      <c r="AC55" s="37" t="s">
        <v>357</v>
      </c>
      <c r="AD55" s="36" t="s">
        <v>104</v>
      </c>
      <c r="AE55" s="54">
        <f t="shared" si="11"/>
        <v>0</v>
      </c>
      <c r="AF55" s="53">
        <f t="shared" si="12"/>
        <v>0</v>
      </c>
      <c r="AG55" s="47" t="str">
        <f t="shared" si="6"/>
        <v>-</v>
      </c>
    </row>
    <row r="56" spans="1:33" s="24" customFormat="1" ht="20.100000000000001" customHeight="1">
      <c r="A56" s="78"/>
      <c r="B56" s="16"/>
      <c r="C56" s="79"/>
      <c r="D56" s="18"/>
      <c r="E56" s="80"/>
      <c r="F56" s="80"/>
      <c r="G56" s="80"/>
      <c r="H56" s="80"/>
      <c r="I56" s="81"/>
      <c r="J56" s="81"/>
      <c r="K56" s="94"/>
      <c r="L56" s="80"/>
      <c r="M56" s="82"/>
      <c r="N56" s="83"/>
      <c r="O56" s="15"/>
      <c r="P56" s="15"/>
      <c r="Q56" s="15"/>
      <c r="R56" s="25"/>
      <c r="S56" s="27"/>
      <c r="T56" s="27"/>
      <c r="U56" s="15"/>
      <c r="W56" s="37" t="s">
        <v>357</v>
      </c>
      <c r="X56" s="36" t="s">
        <v>332</v>
      </c>
      <c r="Y56" s="47">
        <f t="shared" si="9"/>
        <v>0</v>
      </c>
      <c r="Z56" s="53">
        <f t="shared" si="10"/>
        <v>0</v>
      </c>
      <c r="AA56" s="47" t="str">
        <f t="shared" si="5"/>
        <v>-</v>
      </c>
      <c r="AC56" s="37" t="s">
        <v>357</v>
      </c>
      <c r="AD56" s="36" t="s">
        <v>332</v>
      </c>
      <c r="AE56" s="54">
        <f t="shared" si="11"/>
        <v>0</v>
      </c>
      <c r="AF56" s="53">
        <f t="shared" si="12"/>
        <v>0</v>
      </c>
      <c r="AG56" s="47" t="str">
        <f t="shared" si="6"/>
        <v>-</v>
      </c>
    </row>
    <row r="57" spans="1:33" s="24" customFormat="1" ht="20.100000000000001" customHeight="1">
      <c r="A57" s="78"/>
      <c r="B57" s="16"/>
      <c r="C57" s="79"/>
      <c r="D57" s="18"/>
      <c r="E57" s="80"/>
      <c r="F57" s="80"/>
      <c r="G57" s="80"/>
      <c r="H57" s="80"/>
      <c r="I57" s="81"/>
      <c r="J57" s="81"/>
      <c r="K57" s="94"/>
      <c r="L57" s="80"/>
      <c r="M57" s="82"/>
      <c r="N57" s="83"/>
      <c r="O57" s="15"/>
      <c r="P57" s="15"/>
      <c r="Q57" s="15"/>
      <c r="R57" s="25"/>
      <c r="S57" s="27"/>
      <c r="T57" s="27"/>
      <c r="U57" s="15"/>
      <c r="W57" s="38" t="s">
        <v>357</v>
      </c>
      <c r="X57" s="36" t="s">
        <v>333</v>
      </c>
      <c r="Y57" s="47">
        <f t="shared" si="9"/>
        <v>0</v>
      </c>
      <c r="Z57" s="53">
        <f t="shared" si="10"/>
        <v>0</v>
      </c>
      <c r="AA57" s="47" t="str">
        <f t="shared" si="5"/>
        <v>-</v>
      </c>
      <c r="AC57" s="38" t="s">
        <v>357</v>
      </c>
      <c r="AD57" s="36" t="s">
        <v>333</v>
      </c>
      <c r="AE57" s="54">
        <f t="shared" si="11"/>
        <v>0</v>
      </c>
      <c r="AF57" s="53">
        <f t="shared" si="12"/>
        <v>0</v>
      </c>
      <c r="AG57" s="47" t="str">
        <f t="shared" si="6"/>
        <v>-</v>
      </c>
    </row>
    <row r="58" spans="1:33" s="24" customFormat="1" ht="20.100000000000001" customHeight="1">
      <c r="A58" s="15"/>
      <c r="B58" s="16"/>
      <c r="C58" s="17"/>
      <c r="D58" s="18"/>
      <c r="E58" s="19"/>
      <c r="F58" s="19"/>
      <c r="G58" s="19"/>
      <c r="H58" s="19"/>
      <c r="I58" s="19"/>
      <c r="J58" s="20"/>
      <c r="K58" s="19"/>
      <c r="L58" s="25"/>
      <c r="M58" s="22"/>
      <c r="N58" s="23"/>
      <c r="O58" s="15"/>
      <c r="P58" s="15"/>
      <c r="Q58" s="15"/>
      <c r="R58" s="25"/>
      <c r="S58" s="27"/>
      <c r="T58" s="27"/>
      <c r="U58" s="15"/>
      <c r="W58" s="38" t="s">
        <v>357</v>
      </c>
      <c r="X58" s="51" t="s">
        <v>398</v>
      </c>
      <c r="Y58" s="47">
        <f t="shared" si="9"/>
        <v>0</v>
      </c>
      <c r="Z58" s="53">
        <f t="shared" si="10"/>
        <v>0</v>
      </c>
      <c r="AA58" s="47" t="str">
        <f t="shared" si="5"/>
        <v>-</v>
      </c>
      <c r="AC58" s="38" t="s">
        <v>357</v>
      </c>
      <c r="AD58" s="51" t="s">
        <v>398</v>
      </c>
      <c r="AE58" s="54">
        <f t="shared" si="11"/>
        <v>0</v>
      </c>
      <c r="AF58" s="53">
        <f t="shared" si="12"/>
        <v>0</v>
      </c>
      <c r="AG58" s="47" t="str">
        <f t="shared" si="6"/>
        <v>-</v>
      </c>
    </row>
    <row r="59" spans="1:33" s="24" customFormat="1" ht="20.100000000000001" customHeight="1">
      <c r="A59" s="15"/>
      <c r="B59" s="16"/>
      <c r="C59" s="17"/>
      <c r="D59" s="18"/>
      <c r="E59" s="19"/>
      <c r="F59" s="19"/>
      <c r="G59" s="19"/>
      <c r="H59" s="19"/>
      <c r="I59" s="19"/>
      <c r="J59" s="20"/>
      <c r="K59" s="19"/>
      <c r="L59" s="21"/>
      <c r="M59" s="22"/>
      <c r="N59" s="23"/>
      <c r="O59" s="15"/>
      <c r="P59" s="15"/>
      <c r="Q59" s="15"/>
      <c r="R59" s="21"/>
      <c r="S59" s="28"/>
      <c r="T59" s="28"/>
      <c r="U59" s="15"/>
      <c r="W59" s="38" t="s">
        <v>357</v>
      </c>
      <c r="X59" s="51" t="s">
        <v>399</v>
      </c>
      <c r="Y59" s="47">
        <f t="shared" si="9"/>
        <v>0</v>
      </c>
      <c r="Z59" s="53">
        <f t="shared" si="10"/>
        <v>0</v>
      </c>
      <c r="AA59" s="47" t="str">
        <f t="shared" si="5"/>
        <v>-</v>
      </c>
      <c r="AC59" s="38" t="s">
        <v>357</v>
      </c>
      <c r="AD59" s="51" t="s">
        <v>399</v>
      </c>
      <c r="AE59" s="54">
        <f t="shared" si="11"/>
        <v>0</v>
      </c>
      <c r="AF59" s="53">
        <f t="shared" si="12"/>
        <v>0</v>
      </c>
      <c r="AG59" s="47" t="str">
        <f t="shared" si="6"/>
        <v>-</v>
      </c>
    </row>
    <row r="60" spans="1:33" s="24" customFormat="1" ht="20.100000000000001" customHeight="1">
      <c r="A60" s="15"/>
      <c r="B60" s="16"/>
      <c r="C60" s="17"/>
      <c r="D60" s="18"/>
      <c r="E60" s="19"/>
      <c r="F60" s="19"/>
      <c r="G60" s="19"/>
      <c r="H60" s="19"/>
      <c r="I60" s="19"/>
      <c r="J60" s="20"/>
      <c r="K60" s="19"/>
      <c r="L60" s="21"/>
      <c r="M60" s="22"/>
      <c r="N60" s="23"/>
      <c r="O60" s="15"/>
      <c r="P60" s="15"/>
      <c r="Q60" s="15"/>
      <c r="R60" s="21"/>
      <c r="S60" s="28"/>
      <c r="T60" s="28"/>
      <c r="U60" s="15"/>
      <c r="W60" s="38" t="s">
        <v>357</v>
      </c>
      <c r="X60" s="51" t="s">
        <v>400</v>
      </c>
      <c r="Y60" s="47">
        <f t="shared" si="9"/>
        <v>0</v>
      </c>
      <c r="Z60" s="53">
        <f t="shared" si="10"/>
        <v>0</v>
      </c>
      <c r="AA60" s="47" t="str">
        <f t="shared" si="5"/>
        <v>-</v>
      </c>
      <c r="AC60" s="38" t="s">
        <v>357</v>
      </c>
      <c r="AD60" s="51" t="s">
        <v>400</v>
      </c>
      <c r="AE60" s="54">
        <f t="shared" si="11"/>
        <v>0</v>
      </c>
      <c r="AF60" s="53">
        <f t="shared" si="12"/>
        <v>0</v>
      </c>
      <c r="AG60" s="47" t="str">
        <f t="shared" si="6"/>
        <v>-</v>
      </c>
    </row>
    <row r="61" spans="1:33" s="24" customFormat="1" ht="20.100000000000001" customHeight="1">
      <c r="A61" s="15"/>
      <c r="B61" s="16"/>
      <c r="C61" s="17"/>
      <c r="D61" s="18"/>
      <c r="E61" s="19"/>
      <c r="F61" s="19"/>
      <c r="G61" s="19"/>
      <c r="H61" s="19"/>
      <c r="I61" s="19"/>
      <c r="J61" s="20"/>
      <c r="K61" s="19"/>
      <c r="L61" s="21"/>
      <c r="M61" s="22"/>
      <c r="N61" s="23"/>
      <c r="O61" s="15"/>
      <c r="P61" s="15"/>
      <c r="Q61" s="15"/>
      <c r="R61" s="21"/>
      <c r="S61" s="28"/>
      <c r="T61" s="28"/>
      <c r="U61" s="15"/>
      <c r="W61" s="39" t="s">
        <v>367</v>
      </c>
      <c r="X61" s="36" t="s">
        <v>368</v>
      </c>
      <c r="Y61" s="47">
        <f t="shared" si="9"/>
        <v>0</v>
      </c>
      <c r="Z61" s="53">
        <f t="shared" si="10"/>
        <v>0</v>
      </c>
      <c r="AA61" s="47" t="str">
        <f t="shared" si="5"/>
        <v>-</v>
      </c>
      <c r="AC61" s="39" t="s">
        <v>367</v>
      </c>
      <c r="AD61" s="36" t="s">
        <v>368</v>
      </c>
      <c r="AE61" s="54">
        <f t="shared" si="11"/>
        <v>0</v>
      </c>
      <c r="AF61" s="53">
        <f t="shared" si="12"/>
        <v>0</v>
      </c>
      <c r="AG61" s="47" t="str">
        <f t="shared" si="6"/>
        <v>-</v>
      </c>
    </row>
    <row r="62" spans="1:33" s="24" customFormat="1" ht="20.100000000000001" customHeight="1">
      <c r="A62" s="15"/>
      <c r="B62" s="16"/>
      <c r="C62" s="17"/>
      <c r="D62" s="18"/>
      <c r="E62" s="19"/>
      <c r="F62" s="19"/>
      <c r="G62" s="19"/>
      <c r="H62" s="19"/>
      <c r="I62" s="19"/>
      <c r="J62" s="20"/>
      <c r="K62" s="19"/>
      <c r="L62" s="21"/>
      <c r="M62" s="22"/>
      <c r="N62" s="23"/>
      <c r="O62" s="15"/>
      <c r="P62" s="15"/>
      <c r="Q62" s="15"/>
      <c r="R62" s="21"/>
      <c r="S62" s="28"/>
      <c r="T62" s="28"/>
      <c r="U62" s="15"/>
      <c r="W62" s="39" t="s">
        <v>367</v>
      </c>
      <c r="X62" s="36" t="s">
        <v>369</v>
      </c>
      <c r="Y62" s="47">
        <f t="shared" si="9"/>
        <v>0</v>
      </c>
      <c r="Z62" s="53">
        <f t="shared" si="10"/>
        <v>0</v>
      </c>
      <c r="AA62" s="47" t="str">
        <f t="shared" si="5"/>
        <v>-</v>
      </c>
      <c r="AC62" s="39" t="s">
        <v>367</v>
      </c>
      <c r="AD62" s="36" t="s">
        <v>369</v>
      </c>
      <c r="AE62" s="54">
        <f t="shared" si="11"/>
        <v>0</v>
      </c>
      <c r="AF62" s="53">
        <f t="shared" si="12"/>
        <v>0</v>
      </c>
      <c r="AG62" s="47" t="str">
        <f t="shared" si="6"/>
        <v>-</v>
      </c>
    </row>
    <row r="63" spans="1:33" s="24" customFormat="1" ht="20.100000000000001" customHeight="1">
      <c r="A63" s="15"/>
      <c r="B63" s="16"/>
      <c r="C63" s="17"/>
      <c r="D63" s="18"/>
      <c r="E63" s="19"/>
      <c r="F63" s="19"/>
      <c r="G63" s="19"/>
      <c r="H63" s="19"/>
      <c r="I63" s="19"/>
      <c r="J63" s="20"/>
      <c r="K63" s="19"/>
      <c r="L63" s="25"/>
      <c r="M63" s="22"/>
      <c r="N63" s="23"/>
      <c r="O63" s="15"/>
      <c r="P63" s="15"/>
      <c r="Q63" s="15"/>
      <c r="R63" s="25"/>
      <c r="S63" s="27"/>
      <c r="T63" s="27"/>
      <c r="U63" s="15"/>
      <c r="W63" s="39" t="s">
        <v>367</v>
      </c>
      <c r="X63" s="36" t="s">
        <v>370</v>
      </c>
      <c r="Y63" s="47">
        <f t="shared" si="9"/>
        <v>0</v>
      </c>
      <c r="Z63" s="53">
        <f t="shared" si="10"/>
        <v>0</v>
      </c>
      <c r="AA63" s="47" t="str">
        <f t="shared" si="5"/>
        <v>-</v>
      </c>
      <c r="AC63" s="39" t="s">
        <v>367</v>
      </c>
      <c r="AD63" s="36" t="s">
        <v>370</v>
      </c>
      <c r="AE63" s="54">
        <f t="shared" si="11"/>
        <v>0</v>
      </c>
      <c r="AF63" s="53">
        <f t="shared" si="12"/>
        <v>0</v>
      </c>
      <c r="AG63" s="47" t="str">
        <f t="shared" si="6"/>
        <v>-</v>
      </c>
    </row>
    <row r="64" spans="1:33" s="24" customFormat="1" ht="20.100000000000001" customHeight="1">
      <c r="A64" s="15"/>
      <c r="B64" s="16"/>
      <c r="C64" s="17"/>
      <c r="D64" s="18"/>
      <c r="E64" s="19"/>
      <c r="F64" s="19"/>
      <c r="G64" s="19"/>
      <c r="H64" s="19"/>
      <c r="I64" s="19"/>
      <c r="J64" s="20"/>
      <c r="K64" s="19"/>
      <c r="L64" s="21"/>
      <c r="M64" s="22"/>
      <c r="N64" s="23"/>
      <c r="O64" s="15"/>
      <c r="P64" s="15"/>
      <c r="Q64" s="15"/>
      <c r="R64" s="21"/>
      <c r="S64" s="28"/>
      <c r="T64" s="28"/>
      <c r="U64" s="15"/>
      <c r="W64" s="39" t="s">
        <v>367</v>
      </c>
      <c r="X64" s="36" t="s">
        <v>371</v>
      </c>
      <c r="Y64" s="47">
        <f t="shared" si="9"/>
        <v>0</v>
      </c>
      <c r="Z64" s="53">
        <f t="shared" si="10"/>
        <v>0</v>
      </c>
      <c r="AA64" s="47" t="str">
        <f t="shared" si="5"/>
        <v>-</v>
      </c>
      <c r="AC64" s="39" t="s">
        <v>367</v>
      </c>
      <c r="AD64" s="36" t="s">
        <v>371</v>
      </c>
      <c r="AE64" s="54">
        <f t="shared" si="11"/>
        <v>0</v>
      </c>
      <c r="AF64" s="53">
        <f t="shared" si="12"/>
        <v>0</v>
      </c>
      <c r="AG64" s="47" t="str">
        <f t="shared" si="6"/>
        <v>-</v>
      </c>
    </row>
    <row r="65" spans="1:33" s="24" customFormat="1" ht="20.100000000000001" customHeight="1">
      <c r="A65" s="15"/>
      <c r="B65" s="16"/>
      <c r="C65" s="17"/>
      <c r="D65" s="18"/>
      <c r="E65" s="19"/>
      <c r="F65" s="19"/>
      <c r="G65" s="19"/>
      <c r="H65" s="19"/>
      <c r="I65" s="19"/>
      <c r="J65" s="20"/>
      <c r="K65" s="19"/>
      <c r="L65" s="21"/>
      <c r="M65" s="22"/>
      <c r="N65" s="23"/>
      <c r="O65" s="15"/>
      <c r="P65" s="15"/>
      <c r="Q65" s="15"/>
      <c r="R65" s="21"/>
      <c r="S65" s="28"/>
      <c r="T65" s="28"/>
      <c r="U65" s="15"/>
      <c r="W65" s="39" t="s">
        <v>367</v>
      </c>
      <c r="X65" s="36" t="s">
        <v>324</v>
      </c>
      <c r="Y65" s="47">
        <f t="shared" si="9"/>
        <v>0</v>
      </c>
      <c r="Z65" s="53">
        <f t="shared" si="10"/>
        <v>0</v>
      </c>
      <c r="AA65" s="47" t="str">
        <f t="shared" si="5"/>
        <v>-</v>
      </c>
      <c r="AC65" s="39" t="s">
        <v>367</v>
      </c>
      <c r="AD65" s="36" t="s">
        <v>324</v>
      </c>
      <c r="AE65" s="54">
        <f t="shared" si="11"/>
        <v>0</v>
      </c>
      <c r="AF65" s="53">
        <f t="shared" si="12"/>
        <v>0</v>
      </c>
      <c r="AG65" s="47" t="str">
        <f t="shared" si="6"/>
        <v>-</v>
      </c>
    </row>
    <row r="66" spans="1:33" s="24" customFormat="1" ht="20.100000000000001" customHeight="1">
      <c r="A66" s="15"/>
      <c r="B66" s="16"/>
      <c r="C66" s="17"/>
      <c r="D66" s="18"/>
      <c r="E66" s="19"/>
      <c r="F66" s="19"/>
      <c r="G66" s="19"/>
      <c r="H66" s="19"/>
      <c r="I66" s="19"/>
      <c r="J66" s="20"/>
      <c r="K66" s="19"/>
      <c r="L66" s="21"/>
      <c r="M66" s="22"/>
      <c r="N66" s="23"/>
      <c r="O66" s="15"/>
      <c r="P66" s="15"/>
      <c r="Q66" s="15"/>
      <c r="R66" s="21"/>
      <c r="S66" s="28"/>
      <c r="T66" s="27"/>
      <c r="U66" s="15"/>
      <c r="W66" s="39" t="s">
        <v>367</v>
      </c>
      <c r="X66" s="36" t="s">
        <v>372</v>
      </c>
      <c r="Y66" s="47">
        <f t="shared" si="9"/>
        <v>0</v>
      </c>
      <c r="Z66" s="53">
        <f t="shared" si="10"/>
        <v>0</v>
      </c>
      <c r="AA66" s="47" t="str">
        <f t="shared" si="5"/>
        <v>-</v>
      </c>
      <c r="AC66" s="39" t="s">
        <v>367</v>
      </c>
      <c r="AD66" s="36" t="s">
        <v>372</v>
      </c>
      <c r="AE66" s="54">
        <f t="shared" si="11"/>
        <v>0</v>
      </c>
      <c r="AF66" s="53">
        <f t="shared" si="12"/>
        <v>0</v>
      </c>
      <c r="AG66" s="47" t="str">
        <f t="shared" si="6"/>
        <v>-</v>
      </c>
    </row>
    <row r="67" spans="1:33" s="24" customFormat="1" ht="20.100000000000001" customHeight="1">
      <c r="A67" s="15"/>
      <c r="B67" s="16"/>
      <c r="C67" s="17"/>
      <c r="D67" s="18"/>
      <c r="E67" s="19"/>
      <c r="F67" s="19"/>
      <c r="G67" s="19"/>
      <c r="H67" s="19"/>
      <c r="I67" s="19"/>
      <c r="J67" s="20"/>
      <c r="K67" s="19"/>
      <c r="L67" s="21"/>
      <c r="M67" s="22"/>
      <c r="N67" s="23"/>
      <c r="O67" s="15"/>
      <c r="P67" s="15"/>
      <c r="Q67" s="15"/>
      <c r="R67" s="21"/>
      <c r="S67" s="28"/>
      <c r="T67" s="28"/>
      <c r="U67" s="15"/>
      <c r="W67" s="39" t="s">
        <v>367</v>
      </c>
      <c r="X67" s="36" t="s">
        <v>373</v>
      </c>
      <c r="Y67" s="47">
        <f t="shared" si="9"/>
        <v>0</v>
      </c>
      <c r="Z67" s="53">
        <f t="shared" si="10"/>
        <v>0</v>
      </c>
      <c r="AA67" s="47" t="str">
        <f t="shared" si="5"/>
        <v>-</v>
      </c>
      <c r="AC67" s="39" t="s">
        <v>367</v>
      </c>
      <c r="AD67" s="36" t="s">
        <v>373</v>
      </c>
      <c r="AE67" s="54">
        <f t="shared" si="11"/>
        <v>0</v>
      </c>
      <c r="AF67" s="53">
        <f t="shared" si="12"/>
        <v>0</v>
      </c>
      <c r="AG67" s="47" t="str">
        <f t="shared" si="6"/>
        <v>-</v>
      </c>
    </row>
    <row r="68" spans="1:33" s="24" customFormat="1" ht="20.100000000000001" customHeight="1">
      <c r="A68" s="15"/>
      <c r="B68" s="16"/>
      <c r="C68" s="17"/>
      <c r="D68" s="18"/>
      <c r="E68" s="19"/>
      <c r="F68" s="19"/>
      <c r="G68" s="19"/>
      <c r="H68" s="19"/>
      <c r="I68" s="19"/>
      <c r="J68" s="20"/>
      <c r="K68" s="19"/>
      <c r="L68" s="25"/>
      <c r="M68" s="22"/>
      <c r="N68" s="23"/>
      <c r="O68" s="15"/>
      <c r="P68" s="15"/>
      <c r="Q68" s="15"/>
      <c r="R68" s="25"/>
      <c r="S68" s="27"/>
      <c r="T68" s="27"/>
      <c r="U68" s="15"/>
      <c r="W68" s="39" t="s">
        <v>367</v>
      </c>
      <c r="X68" s="36" t="s">
        <v>374</v>
      </c>
      <c r="Y68" s="47">
        <f t="shared" ref="Y68:Y76" si="13">SUMIFS(U:U,H:H,X68&amp;"*",B:B,"Y"&amp;"*")</f>
        <v>0</v>
      </c>
      <c r="Z68" s="53">
        <f t="shared" ref="Z68:Z76" si="14">COUNTIFS(H:H,X68&amp;"*",U:U,"&lt;&gt;-",B:B,"Y"&amp;"*")</f>
        <v>0</v>
      </c>
      <c r="AA68" s="47" t="str">
        <f t="shared" si="5"/>
        <v>-</v>
      </c>
      <c r="AC68" s="39" t="s">
        <v>367</v>
      </c>
      <c r="AD68" s="36" t="s">
        <v>374</v>
      </c>
      <c r="AE68" s="54">
        <f t="shared" ref="AE68:AE76" si="15">SUMIFS(U:U,H:H,AD68&amp;"*")-SUMIFS(U:U,H:H,AD68&amp;"*",B:B,"Y"&amp;"*")</f>
        <v>0</v>
      </c>
      <c r="AF68" s="53">
        <f t="shared" ref="AF68:AF76" si="16">COUNTIFS(H:H,AD68&amp;"*",U:U,"&lt;&gt;-")-COUNTIFS(H:H,AD68&amp;"*",U:U,"&lt;&gt;-",B:B,"Y"&amp;"*")</f>
        <v>0</v>
      </c>
      <c r="AG68" s="47" t="str">
        <f t="shared" si="6"/>
        <v>-</v>
      </c>
    </row>
    <row r="69" spans="1:33" s="24" customFormat="1" ht="20.100000000000001" customHeight="1">
      <c r="A69" s="15"/>
      <c r="B69" s="16"/>
      <c r="C69" s="17"/>
      <c r="D69" s="18"/>
      <c r="E69" s="19"/>
      <c r="F69" s="19"/>
      <c r="G69" s="19"/>
      <c r="H69" s="19"/>
      <c r="I69" s="19"/>
      <c r="J69" s="20"/>
      <c r="K69" s="19"/>
      <c r="L69" s="21"/>
      <c r="M69" s="22"/>
      <c r="N69" s="23"/>
      <c r="O69" s="15"/>
      <c r="P69" s="15"/>
      <c r="Q69" s="15"/>
      <c r="R69" s="21"/>
      <c r="S69" s="28"/>
      <c r="T69" s="28"/>
      <c r="U69" s="15"/>
      <c r="W69" s="39" t="s">
        <v>367</v>
      </c>
      <c r="X69" s="36" t="s">
        <v>375</v>
      </c>
      <c r="Y69" s="47">
        <f t="shared" si="13"/>
        <v>0</v>
      </c>
      <c r="Z69" s="53">
        <f t="shared" si="14"/>
        <v>0</v>
      </c>
      <c r="AA69" s="47" t="str">
        <f t="shared" ref="AA69:AA76" si="17">IF(Z69=0,"-",5*Y69/Z69)</f>
        <v>-</v>
      </c>
      <c r="AC69" s="39" t="s">
        <v>367</v>
      </c>
      <c r="AD69" s="36" t="s">
        <v>375</v>
      </c>
      <c r="AE69" s="54">
        <f t="shared" si="15"/>
        <v>0</v>
      </c>
      <c r="AF69" s="53">
        <f t="shared" si="16"/>
        <v>0</v>
      </c>
      <c r="AG69" s="47" t="str">
        <f t="shared" ref="AG69:AG76" si="18">IF(AF69=0,"-",5*AE69/AF69)</f>
        <v>-</v>
      </c>
    </row>
    <row r="70" spans="1:33" s="24" customFormat="1" ht="20.100000000000001" customHeight="1">
      <c r="A70" s="15"/>
      <c r="B70" s="16"/>
      <c r="C70" s="17"/>
      <c r="D70" s="18"/>
      <c r="E70" s="19"/>
      <c r="F70" s="19"/>
      <c r="G70" s="19"/>
      <c r="H70" s="19"/>
      <c r="I70" s="19"/>
      <c r="J70" s="20"/>
      <c r="K70" s="19"/>
      <c r="L70" s="21"/>
      <c r="M70" s="22"/>
      <c r="N70" s="23"/>
      <c r="O70" s="15"/>
      <c r="P70" s="15"/>
      <c r="Q70" s="15"/>
      <c r="R70" s="21"/>
      <c r="S70" s="28"/>
      <c r="T70" s="28"/>
      <c r="U70" s="15"/>
      <c r="W70" s="39" t="s">
        <v>367</v>
      </c>
      <c r="X70" s="36" t="s">
        <v>331</v>
      </c>
      <c r="Y70" s="47">
        <f t="shared" si="13"/>
        <v>0</v>
      </c>
      <c r="Z70" s="53">
        <f t="shared" si="14"/>
        <v>0</v>
      </c>
      <c r="AA70" s="47" t="str">
        <f t="shared" si="17"/>
        <v>-</v>
      </c>
      <c r="AC70" s="39" t="s">
        <v>367</v>
      </c>
      <c r="AD70" s="36" t="s">
        <v>331</v>
      </c>
      <c r="AE70" s="54">
        <f t="shared" si="15"/>
        <v>0</v>
      </c>
      <c r="AF70" s="53">
        <f t="shared" si="16"/>
        <v>0</v>
      </c>
      <c r="AG70" s="47" t="str">
        <f t="shared" si="18"/>
        <v>-</v>
      </c>
    </row>
    <row r="71" spans="1:33" s="24" customFormat="1" ht="20.100000000000001" customHeight="1">
      <c r="A71" s="15"/>
      <c r="B71" s="16"/>
      <c r="C71" s="17"/>
      <c r="D71" s="18"/>
      <c r="E71" s="19"/>
      <c r="F71" s="19"/>
      <c r="G71" s="19"/>
      <c r="H71" s="19"/>
      <c r="I71" s="19"/>
      <c r="J71" s="20"/>
      <c r="K71" s="19"/>
      <c r="L71" s="21"/>
      <c r="M71" s="22"/>
      <c r="N71" s="23"/>
      <c r="O71" s="15"/>
      <c r="P71" s="15"/>
      <c r="Q71" s="15"/>
      <c r="R71" s="21"/>
      <c r="S71" s="28"/>
      <c r="T71" s="28"/>
      <c r="U71" s="15"/>
      <c r="W71" s="40" t="s">
        <v>376</v>
      </c>
      <c r="X71" s="36" t="s">
        <v>323</v>
      </c>
      <c r="Y71" s="47">
        <f t="shared" si="13"/>
        <v>0</v>
      </c>
      <c r="Z71" s="53">
        <f t="shared" si="14"/>
        <v>0</v>
      </c>
      <c r="AA71" s="47" t="str">
        <f t="shared" si="17"/>
        <v>-</v>
      </c>
      <c r="AC71" s="40" t="s">
        <v>376</v>
      </c>
      <c r="AD71" s="36" t="s">
        <v>323</v>
      </c>
      <c r="AE71" s="54">
        <f t="shared" si="15"/>
        <v>0</v>
      </c>
      <c r="AF71" s="53">
        <f t="shared" si="16"/>
        <v>0</v>
      </c>
      <c r="AG71" s="47" t="str">
        <f t="shared" si="18"/>
        <v>-</v>
      </c>
    </row>
    <row r="72" spans="1:33" s="24" customFormat="1" ht="20.100000000000001" customHeight="1">
      <c r="A72" s="15"/>
      <c r="B72" s="16"/>
      <c r="C72" s="17"/>
      <c r="D72" s="18"/>
      <c r="E72" s="19"/>
      <c r="F72" s="19"/>
      <c r="G72" s="19"/>
      <c r="H72" s="19"/>
      <c r="I72" s="19"/>
      <c r="J72" s="20"/>
      <c r="K72" s="19"/>
      <c r="L72" s="21"/>
      <c r="M72" s="22"/>
      <c r="N72" s="23"/>
      <c r="O72" s="15"/>
      <c r="P72" s="15"/>
      <c r="Q72" s="15"/>
      <c r="R72" s="21"/>
      <c r="S72" s="28"/>
      <c r="T72" s="28"/>
      <c r="U72" s="15"/>
      <c r="W72" s="40" t="s">
        <v>376</v>
      </c>
      <c r="X72" s="36" t="s">
        <v>377</v>
      </c>
      <c r="Y72" s="47">
        <f t="shared" si="13"/>
        <v>0</v>
      </c>
      <c r="Z72" s="53">
        <f t="shared" si="14"/>
        <v>0</v>
      </c>
      <c r="AA72" s="47" t="str">
        <f t="shared" si="17"/>
        <v>-</v>
      </c>
      <c r="AC72" s="40" t="s">
        <v>376</v>
      </c>
      <c r="AD72" s="36" t="s">
        <v>377</v>
      </c>
      <c r="AE72" s="54">
        <f t="shared" si="15"/>
        <v>0</v>
      </c>
      <c r="AF72" s="53">
        <f t="shared" si="16"/>
        <v>0</v>
      </c>
      <c r="AG72" s="47" t="str">
        <f t="shared" si="18"/>
        <v>-</v>
      </c>
    </row>
    <row r="73" spans="1:33" s="24" customFormat="1" ht="20.100000000000001" customHeight="1">
      <c r="A73" s="15"/>
      <c r="B73" s="16"/>
      <c r="C73" s="17"/>
      <c r="D73" s="18"/>
      <c r="E73" s="19"/>
      <c r="F73" s="19"/>
      <c r="G73" s="19"/>
      <c r="H73" s="19"/>
      <c r="I73" s="19"/>
      <c r="J73" s="20"/>
      <c r="K73" s="19"/>
      <c r="L73" s="21"/>
      <c r="M73" s="22"/>
      <c r="N73" s="23"/>
      <c r="O73" s="15"/>
      <c r="P73" s="15"/>
      <c r="Q73" s="15"/>
      <c r="R73" s="21"/>
      <c r="S73" s="28"/>
      <c r="T73" s="28"/>
      <c r="U73" s="15"/>
      <c r="W73" s="40" t="s">
        <v>376</v>
      </c>
      <c r="X73" s="36" t="s">
        <v>378</v>
      </c>
      <c r="Y73" s="47">
        <f t="shared" si="13"/>
        <v>0</v>
      </c>
      <c r="Z73" s="53">
        <f t="shared" si="14"/>
        <v>0</v>
      </c>
      <c r="AA73" s="47" t="str">
        <f t="shared" si="17"/>
        <v>-</v>
      </c>
      <c r="AC73" s="40" t="s">
        <v>376</v>
      </c>
      <c r="AD73" s="36" t="s">
        <v>378</v>
      </c>
      <c r="AE73" s="54">
        <f t="shared" si="15"/>
        <v>0</v>
      </c>
      <c r="AF73" s="53">
        <f t="shared" si="16"/>
        <v>0</v>
      </c>
      <c r="AG73" s="47" t="str">
        <f t="shared" si="18"/>
        <v>-</v>
      </c>
    </row>
    <row r="74" spans="1:33" s="24" customFormat="1" ht="20.100000000000001" customHeight="1">
      <c r="A74" s="15"/>
      <c r="B74" s="16"/>
      <c r="C74" s="17"/>
      <c r="D74" s="18"/>
      <c r="E74" s="19"/>
      <c r="F74" s="19"/>
      <c r="G74" s="19"/>
      <c r="H74" s="19"/>
      <c r="I74" s="19"/>
      <c r="J74" s="20"/>
      <c r="K74" s="19"/>
      <c r="L74" s="21"/>
      <c r="M74" s="22"/>
      <c r="N74" s="23"/>
      <c r="O74" s="15"/>
      <c r="P74" s="15"/>
      <c r="Q74" s="15"/>
      <c r="R74" s="21"/>
      <c r="S74" s="28"/>
      <c r="T74" s="28"/>
      <c r="U74" s="15"/>
      <c r="W74" s="40" t="s">
        <v>376</v>
      </c>
      <c r="X74" s="36" t="s">
        <v>337</v>
      </c>
      <c r="Y74" s="47">
        <f t="shared" si="13"/>
        <v>0</v>
      </c>
      <c r="Z74" s="53">
        <f t="shared" si="14"/>
        <v>0</v>
      </c>
      <c r="AA74" s="47" t="str">
        <f t="shared" si="17"/>
        <v>-</v>
      </c>
      <c r="AC74" s="40" t="s">
        <v>376</v>
      </c>
      <c r="AD74" s="36" t="s">
        <v>337</v>
      </c>
      <c r="AE74" s="54">
        <f t="shared" si="15"/>
        <v>0</v>
      </c>
      <c r="AF74" s="53">
        <f t="shared" si="16"/>
        <v>0</v>
      </c>
      <c r="AG74" s="47" t="str">
        <f t="shared" si="18"/>
        <v>-</v>
      </c>
    </row>
    <row r="75" spans="1:33" s="24" customFormat="1" ht="20.100000000000001" customHeight="1">
      <c r="A75" s="15"/>
      <c r="B75" s="16"/>
      <c r="C75" s="17"/>
      <c r="D75" s="18"/>
      <c r="E75" s="19"/>
      <c r="F75" s="19"/>
      <c r="G75" s="19"/>
      <c r="H75" s="19"/>
      <c r="I75" s="19"/>
      <c r="J75" s="20"/>
      <c r="K75" s="19"/>
      <c r="L75" s="21"/>
      <c r="M75" s="22"/>
      <c r="N75" s="23"/>
      <c r="O75" s="15"/>
      <c r="P75" s="15"/>
      <c r="Q75" s="15"/>
      <c r="R75" s="21"/>
      <c r="S75" s="28"/>
      <c r="T75" s="28"/>
      <c r="U75" s="15"/>
      <c r="W75"/>
      <c r="X75" s="50" t="s">
        <v>396</v>
      </c>
      <c r="Y75" s="47">
        <f t="shared" si="13"/>
        <v>0</v>
      </c>
      <c r="Z75" s="53">
        <f t="shared" si="14"/>
        <v>0</v>
      </c>
      <c r="AA75" s="47" t="str">
        <f t="shared" si="17"/>
        <v>-</v>
      </c>
      <c r="AC75"/>
      <c r="AD75" s="50" t="s">
        <v>396</v>
      </c>
      <c r="AE75" s="54">
        <f t="shared" si="15"/>
        <v>0</v>
      </c>
      <c r="AF75" s="53">
        <f t="shared" si="16"/>
        <v>0</v>
      </c>
      <c r="AG75" s="47" t="str">
        <f t="shared" si="18"/>
        <v>-</v>
      </c>
    </row>
    <row r="76" spans="1:33" s="24" customFormat="1" ht="20.100000000000001" customHeight="1">
      <c r="A76" s="15"/>
      <c r="B76" s="16"/>
      <c r="C76" s="17"/>
      <c r="D76" s="18"/>
      <c r="E76" s="19"/>
      <c r="F76" s="19"/>
      <c r="G76" s="19"/>
      <c r="H76" s="19"/>
      <c r="I76" s="19"/>
      <c r="J76" s="20"/>
      <c r="K76" s="19"/>
      <c r="L76" s="21"/>
      <c r="M76" s="22"/>
      <c r="N76" s="23"/>
      <c r="O76" s="15"/>
      <c r="P76" s="15"/>
      <c r="Q76" s="15"/>
      <c r="R76" s="21"/>
      <c r="S76" s="28"/>
      <c r="T76" s="28"/>
      <c r="U76" s="15"/>
      <c r="W76"/>
      <c r="X76" s="50" t="s">
        <v>397</v>
      </c>
      <c r="Y76" s="47">
        <f t="shared" si="13"/>
        <v>0</v>
      </c>
      <c r="Z76" s="53">
        <f t="shared" si="14"/>
        <v>0</v>
      </c>
      <c r="AA76" s="47" t="str">
        <f t="shared" si="17"/>
        <v>-</v>
      </c>
      <c r="AC76"/>
      <c r="AD76" s="50" t="s">
        <v>397</v>
      </c>
      <c r="AE76" s="54">
        <f t="shared" si="15"/>
        <v>0</v>
      </c>
      <c r="AF76" s="53">
        <f t="shared" si="16"/>
        <v>0</v>
      </c>
      <c r="AG76" s="47" t="str">
        <f t="shared" si="18"/>
        <v>-</v>
      </c>
    </row>
    <row r="77" spans="1:33" s="24" customFormat="1" ht="20.100000000000001" customHeight="1">
      <c r="A77" s="15"/>
      <c r="B77" s="16"/>
      <c r="C77" s="17"/>
      <c r="D77" s="18"/>
      <c r="E77" s="19"/>
      <c r="F77" s="19"/>
      <c r="G77" s="19"/>
      <c r="H77" s="19"/>
      <c r="I77" s="19"/>
      <c r="J77" s="20"/>
      <c r="K77" s="19"/>
      <c r="L77" s="21"/>
      <c r="M77" s="22"/>
      <c r="N77" s="23"/>
      <c r="O77" s="15"/>
      <c r="P77" s="15"/>
      <c r="Q77" s="15"/>
      <c r="R77" s="21"/>
      <c r="S77" s="28"/>
      <c r="T77" s="28"/>
      <c r="U77" s="15"/>
      <c r="W77"/>
      <c r="X77" s="46"/>
      <c r="Y77" s="56"/>
      <c r="Z77" s="46"/>
      <c r="AA77" s="46"/>
      <c r="AC77"/>
      <c r="AD77" s="46"/>
      <c r="AE77" s="46"/>
      <c r="AF77" s="46"/>
      <c r="AG77" s="46"/>
    </row>
    <row r="78" spans="1:33" s="24" customFormat="1" ht="20.100000000000001" customHeight="1">
      <c r="A78" s="15"/>
      <c r="B78" s="16"/>
      <c r="C78" s="17"/>
      <c r="D78" s="18"/>
      <c r="E78" s="19"/>
      <c r="F78" s="19"/>
      <c r="G78" s="19"/>
      <c r="H78" s="19"/>
      <c r="I78" s="19"/>
      <c r="J78" s="20"/>
      <c r="K78" s="19"/>
      <c r="L78" s="21"/>
      <c r="M78" s="22"/>
      <c r="N78" s="23"/>
      <c r="O78" s="15"/>
      <c r="P78" s="15"/>
      <c r="Q78" s="15"/>
      <c r="R78" s="21"/>
      <c r="S78" s="28"/>
      <c r="T78" s="28"/>
      <c r="U78" s="15"/>
      <c r="W78" s="42" t="s">
        <v>345</v>
      </c>
      <c r="X78" s="42" t="s">
        <v>345</v>
      </c>
      <c r="Y78" s="47" t="s">
        <v>391</v>
      </c>
      <c r="Z78" s="53" t="s">
        <v>392</v>
      </c>
      <c r="AA78" s="47" t="s">
        <v>393</v>
      </c>
      <c r="AC78" s="42" t="s">
        <v>345</v>
      </c>
      <c r="AD78" s="42" t="s">
        <v>345</v>
      </c>
      <c r="AE78" s="53" t="s">
        <v>391</v>
      </c>
      <c r="AF78" s="53" t="s">
        <v>392</v>
      </c>
      <c r="AG78" s="47" t="s">
        <v>393</v>
      </c>
    </row>
    <row r="79" spans="1:33" s="24" customFormat="1" ht="20.100000000000001" customHeight="1">
      <c r="A79" s="15"/>
      <c r="B79" s="16"/>
      <c r="C79" s="17"/>
      <c r="D79" s="18"/>
      <c r="E79" s="19"/>
      <c r="F79" s="19"/>
      <c r="G79" s="19"/>
      <c r="H79" s="19"/>
      <c r="I79" s="19"/>
      <c r="J79" s="20"/>
      <c r="K79" s="19"/>
      <c r="L79" s="21"/>
      <c r="M79" s="22"/>
      <c r="N79" s="23"/>
      <c r="O79" s="15"/>
      <c r="P79" s="15"/>
      <c r="Q79" s="15"/>
      <c r="R79" s="21"/>
      <c r="S79" s="28"/>
      <c r="T79" s="28"/>
      <c r="U79" s="15"/>
      <c r="W79" s="43" t="s">
        <v>40</v>
      </c>
      <c r="X79" s="43" t="s">
        <v>385</v>
      </c>
      <c r="Y79" s="47">
        <f t="shared" ref="Y79:Y91" si="19">SUMIFS(U:U,L:L,X79&amp;"*",B:B,"Y"&amp;"*")</f>
        <v>0</v>
      </c>
      <c r="Z79" s="53">
        <f t="shared" ref="Z79:Z91" si="20">COUNTIFS(L:L,X79&amp;"*",U:U,"&lt;&gt;-",B:B,"Y"&amp;"*")</f>
        <v>0</v>
      </c>
      <c r="AA79" s="47" t="str">
        <f>IF(Z79=0,"-",5*Y79/Z79)</f>
        <v>-</v>
      </c>
      <c r="AC79" s="43" t="s">
        <v>40</v>
      </c>
      <c r="AD79" s="43" t="s">
        <v>385</v>
      </c>
      <c r="AE79" s="54">
        <f t="shared" ref="AE79:AE91" si="21">SUMIFS(U:U,L:L,AD79&amp;"*")-SUMIFS(U:U,L:L,AD79&amp;"*",B:B,"Y"&amp;"*")</f>
        <v>0</v>
      </c>
      <c r="AF79" s="55">
        <f t="shared" ref="AF79:AF91" si="22">COUNTIFS(L:L,AD79&amp;"*",U:U,"&lt;&gt;-")-COUNTIFS(L:L,AD79&amp;"*",U:U,"&lt;&gt;-",B:B,"Y"&amp;"*")</f>
        <v>2</v>
      </c>
      <c r="AG79" s="47">
        <f>IF(AF79=0,"-",5*AE79/AF79)</f>
        <v>0</v>
      </c>
    </row>
    <row r="80" spans="1:33" s="24" customFormat="1" ht="20.100000000000001" customHeight="1">
      <c r="A80" s="15"/>
      <c r="B80" s="16"/>
      <c r="C80" s="17"/>
      <c r="D80" s="18"/>
      <c r="E80" s="19"/>
      <c r="F80" s="19"/>
      <c r="G80" s="19"/>
      <c r="H80" s="19"/>
      <c r="I80" s="19"/>
      <c r="J80" s="20"/>
      <c r="K80" s="19"/>
      <c r="L80" s="21"/>
      <c r="M80" s="22"/>
      <c r="N80" s="23"/>
      <c r="O80" s="15"/>
      <c r="P80" s="15"/>
      <c r="Q80" s="15"/>
      <c r="R80" s="21"/>
      <c r="S80" s="28"/>
      <c r="T80" s="28"/>
      <c r="U80" s="15"/>
      <c r="W80" s="43" t="s">
        <v>34</v>
      </c>
      <c r="X80" s="43" t="s">
        <v>34</v>
      </c>
      <c r="Y80" s="47">
        <f t="shared" si="19"/>
        <v>0</v>
      </c>
      <c r="Z80" s="53">
        <f t="shared" si="20"/>
        <v>0</v>
      </c>
      <c r="AA80" s="47" t="str">
        <f t="shared" ref="AA80:AA91" si="23">IF(Z80=0,"-",5*Y80/Z80)</f>
        <v>-</v>
      </c>
      <c r="AC80" s="43" t="s">
        <v>34</v>
      </c>
      <c r="AD80" s="43" t="s">
        <v>34</v>
      </c>
      <c r="AE80" s="54">
        <f t="shared" si="21"/>
        <v>0</v>
      </c>
      <c r="AF80" s="55">
        <f t="shared" si="22"/>
        <v>0</v>
      </c>
      <c r="AG80" s="47" t="str">
        <f t="shared" ref="AG80:AG92" si="24">IF(AF80=0,"-",5*AE80/AF80)</f>
        <v>-</v>
      </c>
    </row>
    <row r="81" spans="1:33" s="24" customFormat="1" ht="20.100000000000001" customHeight="1">
      <c r="A81" s="15"/>
      <c r="B81" s="16"/>
      <c r="C81" s="17"/>
      <c r="D81" s="18"/>
      <c r="E81" s="19"/>
      <c r="F81" s="19"/>
      <c r="G81" s="19"/>
      <c r="H81" s="19"/>
      <c r="I81" s="19"/>
      <c r="J81" s="20"/>
      <c r="K81" s="19"/>
      <c r="L81" s="21"/>
      <c r="M81" s="22"/>
      <c r="N81" s="23"/>
      <c r="O81" s="15"/>
      <c r="P81" s="15"/>
      <c r="Q81" s="15"/>
      <c r="R81" s="21"/>
      <c r="S81" s="28"/>
      <c r="T81" s="28"/>
      <c r="U81" s="15"/>
      <c r="W81" s="43" t="s">
        <v>380</v>
      </c>
      <c r="X81" s="43" t="s">
        <v>386</v>
      </c>
      <c r="Y81" s="47">
        <f t="shared" si="19"/>
        <v>0</v>
      </c>
      <c r="Z81" s="53">
        <f t="shared" si="20"/>
        <v>0</v>
      </c>
      <c r="AA81" s="47" t="str">
        <f t="shared" si="23"/>
        <v>-</v>
      </c>
      <c r="AC81" s="43" t="s">
        <v>380</v>
      </c>
      <c r="AD81" s="43" t="s">
        <v>386</v>
      </c>
      <c r="AE81" s="54">
        <f t="shared" si="21"/>
        <v>0</v>
      </c>
      <c r="AF81" s="55">
        <f t="shared" si="22"/>
        <v>1</v>
      </c>
      <c r="AG81" s="47">
        <f t="shared" si="24"/>
        <v>0</v>
      </c>
    </row>
    <row r="82" spans="1:33" s="24" customFormat="1" ht="20.100000000000001" customHeight="1">
      <c r="A82" s="15"/>
      <c r="B82" s="16"/>
      <c r="C82" s="17"/>
      <c r="D82" s="18"/>
      <c r="E82" s="19"/>
      <c r="F82" s="19"/>
      <c r="G82" s="19"/>
      <c r="H82" s="19"/>
      <c r="I82" s="19"/>
      <c r="J82" s="20"/>
      <c r="K82" s="19"/>
      <c r="L82" s="21"/>
      <c r="M82" s="22"/>
      <c r="N82" s="23"/>
      <c r="O82" s="15"/>
      <c r="P82" s="15"/>
      <c r="Q82" s="15"/>
      <c r="R82" s="21"/>
      <c r="S82" s="28"/>
      <c r="T82" s="28"/>
      <c r="U82" s="15"/>
      <c r="W82" s="43" t="s">
        <v>334</v>
      </c>
      <c r="X82" s="43" t="s">
        <v>334</v>
      </c>
      <c r="Y82" s="47">
        <f t="shared" si="19"/>
        <v>0</v>
      </c>
      <c r="Z82" s="53">
        <f t="shared" si="20"/>
        <v>0</v>
      </c>
      <c r="AA82" s="47" t="str">
        <f t="shared" si="23"/>
        <v>-</v>
      </c>
      <c r="AC82" s="43" t="s">
        <v>334</v>
      </c>
      <c r="AD82" s="43" t="s">
        <v>334</v>
      </c>
      <c r="AE82" s="54">
        <f t="shared" si="21"/>
        <v>0</v>
      </c>
      <c r="AF82" s="55">
        <f t="shared" si="22"/>
        <v>1</v>
      </c>
      <c r="AG82" s="47">
        <f t="shared" si="24"/>
        <v>0</v>
      </c>
    </row>
    <row r="83" spans="1:33" s="24" customFormat="1" ht="20.100000000000001" customHeight="1">
      <c r="A83" s="15"/>
      <c r="B83" s="16"/>
      <c r="C83" s="17"/>
      <c r="D83" s="18"/>
      <c r="E83" s="19"/>
      <c r="F83" s="19"/>
      <c r="G83" s="19"/>
      <c r="H83" s="19"/>
      <c r="I83" s="19"/>
      <c r="J83" s="20"/>
      <c r="K83" s="19"/>
      <c r="L83" s="21"/>
      <c r="M83" s="22"/>
      <c r="N83" s="23"/>
      <c r="O83" s="15"/>
      <c r="P83" s="15"/>
      <c r="Q83" s="15"/>
      <c r="R83" s="21"/>
      <c r="S83" s="28"/>
      <c r="T83" s="28"/>
      <c r="U83" s="15"/>
      <c r="W83" s="43" t="s">
        <v>384</v>
      </c>
      <c r="X83" s="43" t="s">
        <v>387</v>
      </c>
      <c r="Y83" s="47">
        <f t="shared" si="19"/>
        <v>0</v>
      </c>
      <c r="Z83" s="53">
        <f t="shared" si="20"/>
        <v>0</v>
      </c>
      <c r="AA83" s="47" t="str">
        <f t="shared" si="23"/>
        <v>-</v>
      </c>
      <c r="AC83" s="43" t="s">
        <v>384</v>
      </c>
      <c r="AD83" s="43" t="s">
        <v>387</v>
      </c>
      <c r="AE83" s="54">
        <f t="shared" si="21"/>
        <v>0</v>
      </c>
      <c r="AF83" s="55">
        <f t="shared" si="22"/>
        <v>0</v>
      </c>
      <c r="AG83" s="47" t="str">
        <f t="shared" si="24"/>
        <v>-</v>
      </c>
    </row>
    <row r="84" spans="1:33" s="24" customFormat="1" ht="20.100000000000001" customHeight="1">
      <c r="A84" s="15"/>
      <c r="B84" s="16"/>
      <c r="C84" s="17"/>
      <c r="D84" s="18"/>
      <c r="E84" s="19"/>
      <c r="F84" s="19"/>
      <c r="G84" s="19"/>
      <c r="H84" s="19"/>
      <c r="I84" s="19"/>
      <c r="J84" s="20"/>
      <c r="K84" s="19"/>
      <c r="L84" s="21"/>
      <c r="M84" s="22"/>
      <c r="N84" s="23"/>
      <c r="O84" s="15"/>
      <c r="P84" s="15"/>
      <c r="Q84" s="15"/>
      <c r="R84" s="21"/>
      <c r="S84" s="28"/>
      <c r="T84" s="28"/>
      <c r="U84" s="15"/>
      <c r="W84" s="43" t="s">
        <v>381</v>
      </c>
      <c r="X84" s="43" t="s">
        <v>388</v>
      </c>
      <c r="Y84" s="47">
        <f t="shared" si="19"/>
        <v>0</v>
      </c>
      <c r="Z84" s="53">
        <f t="shared" si="20"/>
        <v>0</v>
      </c>
      <c r="AA84" s="47" t="str">
        <f t="shared" si="23"/>
        <v>-</v>
      </c>
      <c r="AC84" s="43" t="s">
        <v>381</v>
      </c>
      <c r="AD84" s="43" t="s">
        <v>388</v>
      </c>
      <c r="AE84" s="54">
        <f t="shared" si="21"/>
        <v>0</v>
      </c>
      <c r="AF84" s="55">
        <f t="shared" si="22"/>
        <v>0</v>
      </c>
      <c r="AG84" s="47" t="str">
        <f t="shared" si="24"/>
        <v>-</v>
      </c>
    </row>
    <row r="85" spans="1:33" s="24" customFormat="1" ht="20.100000000000001" customHeight="1">
      <c r="A85" s="15"/>
      <c r="B85" s="16"/>
      <c r="C85" s="17"/>
      <c r="D85" s="18"/>
      <c r="E85" s="19"/>
      <c r="F85" s="19"/>
      <c r="G85" s="19"/>
      <c r="H85" s="19"/>
      <c r="I85" s="19"/>
      <c r="J85" s="20"/>
      <c r="K85" s="19"/>
      <c r="L85" s="21"/>
      <c r="M85" s="22"/>
      <c r="N85" s="23"/>
      <c r="O85" s="15"/>
      <c r="P85" s="15"/>
      <c r="Q85" s="15"/>
      <c r="R85" s="21"/>
      <c r="S85" s="28"/>
      <c r="T85" s="28"/>
      <c r="U85" s="15"/>
      <c r="W85" s="43" t="s">
        <v>35</v>
      </c>
      <c r="X85" s="43" t="s">
        <v>35</v>
      </c>
      <c r="Y85" s="47">
        <f t="shared" si="19"/>
        <v>0</v>
      </c>
      <c r="Z85" s="53">
        <f t="shared" si="20"/>
        <v>0</v>
      </c>
      <c r="AA85" s="47" t="str">
        <f t="shared" si="23"/>
        <v>-</v>
      </c>
      <c r="AC85" s="43" t="s">
        <v>35</v>
      </c>
      <c r="AD85" s="43" t="s">
        <v>35</v>
      </c>
      <c r="AE85" s="54">
        <f t="shared" si="21"/>
        <v>0</v>
      </c>
      <c r="AF85" s="55">
        <f t="shared" si="22"/>
        <v>1</v>
      </c>
      <c r="AG85" s="47">
        <f t="shared" si="24"/>
        <v>0</v>
      </c>
    </row>
    <row r="86" spans="1:33" s="24" customFormat="1" ht="20.100000000000001" customHeight="1">
      <c r="A86" s="15"/>
      <c r="B86" s="16"/>
      <c r="C86" s="17"/>
      <c r="D86" s="18"/>
      <c r="E86" s="19"/>
      <c r="F86" s="19"/>
      <c r="G86" s="19"/>
      <c r="H86" s="19"/>
      <c r="I86" s="19"/>
      <c r="J86" s="20"/>
      <c r="K86" s="19"/>
      <c r="L86" s="21"/>
      <c r="M86" s="22"/>
      <c r="N86" s="23"/>
      <c r="O86" s="15"/>
      <c r="P86" s="15"/>
      <c r="Q86" s="15"/>
      <c r="R86" s="21"/>
      <c r="S86" s="28"/>
      <c r="T86" s="28"/>
      <c r="U86" s="15"/>
      <c r="W86" s="43" t="s">
        <v>78</v>
      </c>
      <c r="X86" s="43" t="s">
        <v>78</v>
      </c>
      <c r="Y86" s="47">
        <f t="shared" si="19"/>
        <v>0</v>
      </c>
      <c r="Z86" s="53">
        <f t="shared" si="20"/>
        <v>0</v>
      </c>
      <c r="AA86" s="47" t="str">
        <f t="shared" si="23"/>
        <v>-</v>
      </c>
      <c r="AC86" s="43" t="s">
        <v>78</v>
      </c>
      <c r="AD86" s="43" t="s">
        <v>78</v>
      </c>
      <c r="AE86" s="54">
        <f t="shared" si="21"/>
        <v>0</v>
      </c>
      <c r="AF86" s="55">
        <f t="shared" si="22"/>
        <v>0</v>
      </c>
      <c r="AG86" s="47" t="str">
        <f t="shared" si="24"/>
        <v>-</v>
      </c>
    </row>
    <row r="87" spans="1:33" s="24" customFormat="1" ht="20.100000000000001" customHeight="1">
      <c r="A87" s="15"/>
      <c r="B87" s="16"/>
      <c r="C87" s="17"/>
      <c r="D87" s="18"/>
      <c r="E87" s="19"/>
      <c r="F87" s="19"/>
      <c r="G87" s="19"/>
      <c r="H87" s="19"/>
      <c r="I87" s="19"/>
      <c r="J87" s="20"/>
      <c r="K87" s="19"/>
      <c r="L87" s="21"/>
      <c r="M87" s="22"/>
      <c r="N87" s="23"/>
      <c r="O87" s="15"/>
      <c r="P87" s="15"/>
      <c r="Q87" s="15"/>
      <c r="R87" s="21"/>
      <c r="S87" s="28"/>
      <c r="T87" s="28"/>
      <c r="U87" s="15"/>
      <c r="W87" s="43" t="s">
        <v>36</v>
      </c>
      <c r="X87" s="43" t="s">
        <v>36</v>
      </c>
      <c r="Y87" s="47">
        <f t="shared" si="19"/>
        <v>0</v>
      </c>
      <c r="Z87" s="53">
        <f t="shared" si="20"/>
        <v>0</v>
      </c>
      <c r="AA87" s="47" t="str">
        <f t="shared" si="23"/>
        <v>-</v>
      </c>
      <c r="AC87" s="43" t="s">
        <v>36</v>
      </c>
      <c r="AD87" s="43" t="s">
        <v>36</v>
      </c>
      <c r="AE87" s="54">
        <f t="shared" si="21"/>
        <v>0</v>
      </c>
      <c r="AF87" s="55">
        <f t="shared" si="22"/>
        <v>0</v>
      </c>
      <c r="AG87" s="47" t="str">
        <f t="shared" si="24"/>
        <v>-</v>
      </c>
    </row>
    <row r="88" spans="1:33" s="24" customFormat="1" ht="20.100000000000001" customHeight="1">
      <c r="A88" s="15"/>
      <c r="B88" s="16"/>
      <c r="C88" s="17"/>
      <c r="D88" s="18"/>
      <c r="E88" s="19"/>
      <c r="F88" s="19"/>
      <c r="G88" s="19"/>
      <c r="H88" s="19"/>
      <c r="I88" s="19"/>
      <c r="J88" s="20"/>
      <c r="K88" s="19"/>
      <c r="L88" s="21"/>
      <c r="M88" s="22"/>
      <c r="N88" s="23"/>
      <c r="O88" s="15"/>
      <c r="P88" s="15"/>
      <c r="Q88" s="15"/>
      <c r="R88" s="21"/>
      <c r="S88" s="28"/>
      <c r="T88" s="28"/>
      <c r="U88" s="15"/>
      <c r="W88" s="43" t="s">
        <v>41</v>
      </c>
      <c r="X88" s="43" t="s">
        <v>41</v>
      </c>
      <c r="Y88" s="47">
        <f t="shared" si="19"/>
        <v>0</v>
      </c>
      <c r="Z88" s="53">
        <f t="shared" si="20"/>
        <v>0</v>
      </c>
      <c r="AA88" s="47" t="str">
        <f t="shared" si="23"/>
        <v>-</v>
      </c>
      <c r="AC88" s="43" t="s">
        <v>41</v>
      </c>
      <c r="AD88" s="43" t="s">
        <v>41</v>
      </c>
      <c r="AE88" s="54">
        <f t="shared" si="21"/>
        <v>0</v>
      </c>
      <c r="AF88" s="55">
        <f t="shared" si="22"/>
        <v>1</v>
      </c>
      <c r="AG88" s="47">
        <f t="shared" si="24"/>
        <v>0</v>
      </c>
    </row>
    <row r="89" spans="1:33" s="24" customFormat="1" ht="20.100000000000001" customHeight="1">
      <c r="A89" s="15"/>
      <c r="B89" s="16"/>
      <c r="C89" s="17"/>
      <c r="D89" s="18"/>
      <c r="E89" s="19"/>
      <c r="F89" s="19"/>
      <c r="G89" s="19"/>
      <c r="H89" s="19"/>
      <c r="I89" s="19"/>
      <c r="J89" s="20"/>
      <c r="K89" s="19"/>
      <c r="L89" s="21"/>
      <c r="M89" s="22"/>
      <c r="N89" s="23"/>
      <c r="O89" s="15"/>
      <c r="P89" s="15"/>
      <c r="Q89" s="15"/>
      <c r="R89" s="21"/>
      <c r="S89" s="28"/>
      <c r="T89" s="28"/>
      <c r="U89" s="15"/>
      <c r="W89" s="43" t="s">
        <v>30</v>
      </c>
      <c r="X89" s="43" t="s">
        <v>30</v>
      </c>
      <c r="Y89" s="47">
        <f t="shared" si="19"/>
        <v>0</v>
      </c>
      <c r="Z89" s="53">
        <f t="shared" si="20"/>
        <v>0</v>
      </c>
      <c r="AA89" s="47" t="str">
        <f t="shared" si="23"/>
        <v>-</v>
      </c>
      <c r="AC89" s="43" t="s">
        <v>30</v>
      </c>
      <c r="AD89" s="43" t="s">
        <v>30</v>
      </c>
      <c r="AE89" s="54">
        <f t="shared" si="21"/>
        <v>0</v>
      </c>
      <c r="AF89" s="55">
        <f t="shared" si="22"/>
        <v>0</v>
      </c>
      <c r="AG89" s="47" t="str">
        <f t="shared" si="24"/>
        <v>-</v>
      </c>
    </row>
    <row r="90" spans="1:33" s="24" customFormat="1" ht="20.100000000000001" customHeight="1">
      <c r="A90" s="15"/>
      <c r="B90" s="16"/>
      <c r="C90" s="17"/>
      <c r="D90" s="18"/>
      <c r="E90" s="19"/>
      <c r="F90" s="19"/>
      <c r="G90" s="19"/>
      <c r="H90" s="19"/>
      <c r="I90" s="19"/>
      <c r="J90" s="20"/>
      <c r="K90" s="19"/>
      <c r="L90" s="21"/>
      <c r="M90" s="22"/>
      <c r="N90" s="23"/>
      <c r="O90" s="15"/>
      <c r="P90" s="15"/>
      <c r="Q90" s="15"/>
      <c r="R90" s="21"/>
      <c r="S90" s="28"/>
      <c r="T90" s="28"/>
      <c r="U90" s="15"/>
      <c r="W90" s="44" t="s">
        <v>382</v>
      </c>
      <c r="X90" s="44" t="s">
        <v>382</v>
      </c>
      <c r="Y90" s="47">
        <f t="shared" si="19"/>
        <v>0</v>
      </c>
      <c r="Z90" s="53">
        <f t="shared" si="20"/>
        <v>0</v>
      </c>
      <c r="AA90" s="47" t="str">
        <f t="shared" si="23"/>
        <v>-</v>
      </c>
      <c r="AC90" s="44" t="s">
        <v>382</v>
      </c>
      <c r="AD90" s="44" t="s">
        <v>382</v>
      </c>
      <c r="AE90" s="54">
        <f t="shared" si="21"/>
        <v>0</v>
      </c>
      <c r="AF90" s="55">
        <f t="shared" si="22"/>
        <v>0</v>
      </c>
      <c r="AG90" s="47" t="str">
        <f t="shared" si="24"/>
        <v>-</v>
      </c>
    </row>
    <row r="91" spans="1:33" s="24" customFormat="1" ht="20.100000000000001" customHeight="1">
      <c r="A91" s="15"/>
      <c r="B91" s="16"/>
      <c r="C91" s="17"/>
      <c r="D91" s="18"/>
      <c r="E91" s="19"/>
      <c r="F91" s="19"/>
      <c r="G91" s="19"/>
      <c r="H91" s="19"/>
      <c r="I91" s="19"/>
      <c r="J91" s="20"/>
      <c r="K91" s="19"/>
      <c r="L91" s="21"/>
      <c r="M91" s="22"/>
      <c r="N91" s="23"/>
      <c r="O91" s="15"/>
      <c r="P91" s="15"/>
      <c r="Q91" s="15"/>
      <c r="R91" s="21"/>
      <c r="S91" s="28"/>
      <c r="T91" s="28"/>
      <c r="U91" s="15"/>
      <c r="W91" s="44" t="s">
        <v>383</v>
      </c>
      <c r="X91" s="44" t="s">
        <v>383</v>
      </c>
      <c r="Y91" s="47">
        <f t="shared" si="19"/>
        <v>0</v>
      </c>
      <c r="Z91" s="53">
        <f t="shared" si="20"/>
        <v>0</v>
      </c>
      <c r="AA91" s="47" t="str">
        <f t="shared" si="23"/>
        <v>-</v>
      </c>
      <c r="AC91" s="44" t="s">
        <v>383</v>
      </c>
      <c r="AD91" s="44" t="s">
        <v>383</v>
      </c>
      <c r="AE91" s="54">
        <f t="shared" si="21"/>
        <v>0</v>
      </c>
      <c r="AF91" s="55">
        <f t="shared" si="22"/>
        <v>0</v>
      </c>
      <c r="AG91" s="47" t="str">
        <f t="shared" si="24"/>
        <v>-</v>
      </c>
    </row>
    <row r="92" spans="1:33" s="24" customFormat="1" ht="20.100000000000001" customHeight="1">
      <c r="A92" s="15"/>
      <c r="B92" s="16"/>
      <c r="C92" s="17"/>
      <c r="D92" s="18"/>
      <c r="E92" s="19"/>
      <c r="F92" s="19"/>
      <c r="G92" s="19"/>
      <c r="H92" s="19"/>
      <c r="I92" s="19"/>
      <c r="J92" s="20"/>
      <c r="K92" s="19"/>
      <c r="L92" s="21"/>
      <c r="M92" s="22"/>
      <c r="N92" s="23"/>
      <c r="O92" s="15"/>
      <c r="P92" s="15"/>
      <c r="Q92" s="15"/>
      <c r="R92" s="21"/>
      <c r="S92" s="28"/>
      <c r="T92" s="28"/>
      <c r="U92" s="15"/>
      <c r="W92" s="48" t="s">
        <v>394</v>
      </c>
      <c r="X92" s="41"/>
      <c r="Y92" s="47">
        <f>SUM(Y79:Y91)</f>
        <v>0</v>
      </c>
      <c r="Z92" s="53">
        <f>SUM(Z79:Z91)</f>
        <v>0</v>
      </c>
      <c r="AA92" s="47">
        <f t="shared" ref="AA92" si="25">IF(Z92=0,0,5*Y92/Z92)</f>
        <v>0</v>
      </c>
      <c r="AC92" s="48" t="s">
        <v>394</v>
      </c>
      <c r="AD92" s="41"/>
      <c r="AE92" s="49">
        <f>SUM(AE79:AE91)</f>
        <v>0</v>
      </c>
      <c r="AF92" s="49">
        <f>SUM(AF79:AF91)</f>
        <v>6</v>
      </c>
      <c r="AG92" s="47">
        <f t="shared" si="24"/>
        <v>0</v>
      </c>
    </row>
    <row r="93" spans="1:33" s="24" customFormat="1" ht="20.100000000000001" customHeight="1">
      <c r="A93" s="15"/>
      <c r="B93" s="16"/>
      <c r="C93" s="17"/>
      <c r="D93" s="18"/>
      <c r="E93" s="19"/>
      <c r="F93" s="19"/>
      <c r="G93" s="19"/>
      <c r="H93" s="19"/>
      <c r="I93" s="19"/>
      <c r="J93" s="20"/>
      <c r="K93" s="19"/>
      <c r="L93" s="21"/>
      <c r="M93" s="22"/>
      <c r="N93" s="23"/>
      <c r="O93" s="15"/>
      <c r="P93" s="15"/>
      <c r="Q93" s="15"/>
      <c r="R93" s="21"/>
      <c r="S93" s="28"/>
      <c r="T93" s="28"/>
      <c r="U93" s="15"/>
    </row>
    <row r="94" spans="1:33" s="24" customFormat="1" ht="20.100000000000001" customHeight="1">
      <c r="A94" s="15"/>
      <c r="B94" s="16"/>
      <c r="C94" s="17"/>
      <c r="D94" s="18"/>
      <c r="E94" s="19"/>
      <c r="F94" s="19"/>
      <c r="G94" s="19"/>
      <c r="H94" s="19"/>
      <c r="I94" s="20"/>
      <c r="J94" s="20"/>
      <c r="K94" s="19"/>
      <c r="L94" s="21"/>
      <c r="M94" s="22"/>
      <c r="N94" s="23"/>
      <c r="O94" s="15"/>
      <c r="P94" s="15"/>
      <c r="Q94" s="15"/>
      <c r="R94" s="21"/>
      <c r="S94" s="28"/>
      <c r="T94" s="28"/>
      <c r="U94" s="15"/>
    </row>
    <row r="95" spans="1:33" s="24" customFormat="1" ht="20.100000000000001" customHeight="1">
      <c r="A95" s="15"/>
      <c r="B95" s="16"/>
      <c r="C95" s="17"/>
      <c r="D95" s="18"/>
      <c r="E95" s="19"/>
      <c r="F95" s="19"/>
      <c r="G95" s="19"/>
      <c r="H95" s="19"/>
      <c r="I95" s="20"/>
      <c r="J95" s="20"/>
      <c r="K95" s="19"/>
      <c r="L95" s="21"/>
      <c r="M95" s="22"/>
      <c r="N95" s="23"/>
      <c r="O95" s="15"/>
      <c r="P95" s="15"/>
      <c r="Q95" s="15"/>
      <c r="R95" s="21"/>
      <c r="S95" s="28"/>
      <c r="T95" s="28"/>
      <c r="U95" s="15"/>
    </row>
    <row r="96" spans="1:33" s="24" customFormat="1" ht="20.100000000000001" customHeight="1">
      <c r="A96" s="15"/>
      <c r="B96" s="16"/>
      <c r="C96" s="17"/>
      <c r="D96" s="18"/>
      <c r="E96" s="19"/>
      <c r="F96" s="19"/>
      <c r="G96" s="19"/>
      <c r="H96" s="19"/>
      <c r="I96" s="20"/>
      <c r="J96" s="20"/>
      <c r="K96" s="19"/>
      <c r="L96" s="19"/>
      <c r="M96" s="22"/>
      <c r="N96" s="23"/>
      <c r="O96" s="15"/>
      <c r="P96" s="15"/>
      <c r="Q96" s="15"/>
      <c r="R96" s="19"/>
      <c r="S96" s="98"/>
      <c r="T96" s="98"/>
      <c r="U96" s="15"/>
    </row>
    <row r="97" spans="1:27" s="24" customFormat="1" ht="12">
      <c r="A97" s="15"/>
      <c r="B97" s="16"/>
      <c r="C97" s="17"/>
      <c r="D97" s="18"/>
      <c r="E97" s="19"/>
      <c r="F97" s="19"/>
      <c r="G97" s="19"/>
      <c r="H97" s="19"/>
      <c r="I97" s="19"/>
      <c r="J97" s="20"/>
      <c r="K97" s="19"/>
      <c r="L97" s="21"/>
      <c r="M97" s="22"/>
      <c r="N97" s="23"/>
      <c r="O97" s="15"/>
      <c r="P97" s="15"/>
      <c r="Q97" s="15"/>
      <c r="R97" s="21"/>
      <c r="S97" s="28"/>
      <c r="T97" s="28"/>
      <c r="U97" s="15"/>
    </row>
    <row r="98" spans="1:27" s="24" customFormat="1" ht="12">
      <c r="A98" s="15"/>
      <c r="B98" s="16"/>
      <c r="C98" s="17"/>
      <c r="D98" s="18"/>
      <c r="E98" s="19"/>
      <c r="F98" s="19"/>
      <c r="G98" s="19"/>
      <c r="H98" s="19"/>
      <c r="I98" s="19"/>
      <c r="J98" s="20"/>
      <c r="K98" s="19"/>
      <c r="L98" s="21"/>
      <c r="M98" s="22"/>
      <c r="N98" s="23"/>
      <c r="O98" s="15"/>
      <c r="P98" s="15"/>
      <c r="Q98" s="15"/>
      <c r="R98" s="21"/>
      <c r="S98" s="28"/>
      <c r="T98" s="28"/>
      <c r="U98" s="15"/>
    </row>
    <row r="99" spans="1:27" s="24" customFormat="1" ht="12">
      <c r="A99" s="15"/>
      <c r="B99" s="16"/>
      <c r="C99" s="17"/>
      <c r="D99" s="18"/>
      <c r="E99" s="19"/>
      <c r="F99" s="19"/>
      <c r="G99" s="19"/>
      <c r="H99" s="19"/>
      <c r="I99" s="19"/>
      <c r="J99" s="20"/>
      <c r="K99" s="19"/>
      <c r="L99" s="19"/>
      <c r="M99" s="22"/>
      <c r="N99" s="23"/>
      <c r="O99" s="15"/>
      <c r="P99" s="15"/>
      <c r="Q99" s="15"/>
      <c r="R99" s="19"/>
      <c r="S99" s="98"/>
      <c r="T99" s="98"/>
      <c r="U99" s="15"/>
    </row>
    <row r="100" spans="1:27" ht="12">
      <c r="W100" s="24"/>
      <c r="X100" s="24"/>
      <c r="Y100" s="24"/>
      <c r="Z100" s="24"/>
      <c r="AA100" s="24"/>
    </row>
    <row r="101" spans="1:27" ht="12">
      <c r="W101" s="24"/>
      <c r="X101" s="24"/>
      <c r="Y101" s="24"/>
      <c r="Z101" s="24"/>
      <c r="AA101" s="24"/>
    </row>
    <row r="102" spans="1:27" ht="12">
      <c r="W102" s="24"/>
      <c r="X102" s="24"/>
      <c r="Y102" s="24"/>
      <c r="Z102" s="24"/>
      <c r="AA102" s="24"/>
    </row>
    <row r="103" spans="1:27" ht="12">
      <c r="W103" s="24"/>
      <c r="X103" s="24"/>
      <c r="Y103" s="24"/>
      <c r="Z103" s="24"/>
      <c r="AA103" s="24"/>
    </row>
    <row r="104" spans="1:27" ht="12">
      <c r="W104" s="24"/>
      <c r="X104" s="24"/>
      <c r="Y104" s="24"/>
      <c r="Z104" s="24"/>
      <c r="AA104" s="24"/>
    </row>
  </sheetData>
  <mergeCells count="2">
    <mergeCell ref="W1:AA1"/>
    <mergeCell ref="AC1:AG1"/>
  </mergeCells>
  <phoneticPr fontId="3" type="noConversion"/>
  <conditionalFormatting sqref="U1 O1:Q1">
    <cfRule type="cellIs" dxfId="1" priority="1" stopIfTrue="1" operator="equal">
      <formula>0</formula>
    </cfRule>
  </conditionalFormatting>
  <hyperlinks>
    <hyperlink ref="L2" location="'Y7509'!A1" display="AC_XARDC"/>
    <hyperlink ref="L3" location="'Y7842'!A1" display="TRTD"/>
    <hyperlink ref="L4" location="'Y7983'!A1" display="MISO_ECD"/>
    <hyperlink ref="L5" location="'W6690'!A1" display="BOSD_OMD"/>
    <hyperlink ref="L7" location="'W6972'!A1" display="AC_UED"/>
    <hyperlink ref="L11" location="'W6972'!A1" display="CSD"/>
    <hyperlink ref="L12" location="'W7178'!A1" display="AC_UED"/>
    <hyperlink ref="L14" location="'W7449'!A1" display="DSS"/>
    <hyperlink ref="L16" location="'W7449'!A1" display="TRTD"/>
    <hyperlink ref="L17" location="'W7449'!A1" display="CRMPD"/>
    <hyperlink ref="L20" location="'W7468'!A1" display="AC_UED"/>
    <hyperlink ref="L22" location="'W7468'!A1" display="BOSD_OMD"/>
    <hyperlink ref="L23" location="'W7468'!A1" display="CSD"/>
    <hyperlink ref="L24" location="'W7805'!A1" display="PRM"/>
    <hyperlink ref="L25" location="'W7805'!A1" display="AC_UED"/>
    <hyperlink ref="L26" location="'W7805'!A1" display="CSD"/>
    <hyperlink ref="L27" location="'W7813'!A1" display="AC_UED"/>
    <hyperlink ref="L28" location="'W7813'!A1" display="MISO_ECHD"/>
    <hyperlink ref="L29" location="'W7813'!A1" display="MISO_ECD"/>
    <hyperlink ref="L30" location="'W7813'!A1" display="CSD"/>
    <hyperlink ref="L31" location="'W7821'!A1" display="AC_UED"/>
    <hyperlink ref="L32" location="'W7821'!A1" display="BOSD_OMD"/>
    <hyperlink ref="L33" location="'W7821'!A1" display="CSD"/>
    <hyperlink ref="L34" location="'W7838'!A1" display="BOSD_KMD"/>
    <hyperlink ref="L35" location="'W7838'!A1" display="AC_UED"/>
    <hyperlink ref="L36" location="'W7838'!A1" display="BOSD_OMD"/>
    <hyperlink ref="L37" location="'W7838'!A1" display="CSD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201503</vt:lpstr>
      <vt:lpstr>持续迭代（工程）</vt:lpstr>
      <vt:lpstr>持续迭代（研发）</vt:lpstr>
      <vt:lpstr>201501</vt:lpstr>
      <vt:lpstr>201502</vt:lpstr>
      <vt:lpstr>Sheet1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zhangleid</cp:lastModifiedBy>
  <dcterms:created xsi:type="dcterms:W3CDTF">2015-02-25T06:29:00Z</dcterms:created>
  <dcterms:modified xsi:type="dcterms:W3CDTF">2015-04-30T03:58:18Z</dcterms:modified>
</cp:coreProperties>
</file>