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hidePivotFieldList="1" defaultThemeVersion="166925"/>
  <mc:AlternateContent xmlns:mc="http://schemas.openxmlformats.org/markup-compatibility/2006">
    <mc:Choice Requires="x15">
      <x15ac:absPath xmlns:x15ac="http://schemas.microsoft.com/office/spreadsheetml/2010/11/ac" url="C:\Users\Shorya\Desktop\EXCEL\projects by me\"/>
    </mc:Choice>
  </mc:AlternateContent>
  <xr:revisionPtr revIDLastSave="0" documentId="13_ncr:1_{69C7127D-9513-4B34-9165-48D3D3E10D47}" xr6:coauthVersionLast="47" xr6:coauthVersionMax="47" xr10:uidLastSave="{00000000-0000-0000-0000-000000000000}"/>
  <bookViews>
    <workbookView xWindow="-120" yWindow="-120" windowWidth="20730" windowHeight="11160" tabRatio="897" firstSheet="4" activeTab="4" xr2:uid="{429C6FFB-8125-4D1A-A103-76D36BA5B51C}"/>
  </bookViews>
  <sheets>
    <sheet name="Job Type" sheetId="12" state="hidden" r:id="rId1"/>
    <sheet name="Termination Reason" sheetId="8" state="hidden" r:id="rId2"/>
    <sheet name="Gender" sheetId="10" state="hidden" r:id="rId3"/>
    <sheet name="Paytype" sheetId="11" state="hidden" r:id="rId4"/>
    <sheet name="Dashboard" sheetId="9" r:id="rId5"/>
    <sheet name="TO%" sheetId="15" state="hidden" r:id="rId6"/>
    <sheet name="Age group" sheetId="13" state="hidden" r:id="rId7"/>
    <sheet name="Seperation and Bad Hires" sheetId="5" state="hidden" r:id="rId8"/>
    <sheet name="Employees By Region" sheetId="4" state="hidden" r:id="rId9"/>
    <sheet name="Average Tenure Months By Ethnic" sheetId="3" state="hidden" r:id="rId10"/>
    <sheet name="ethnicity" sheetId="2" state="hidden" r:id="rId11"/>
    <sheet name="total active employees" sheetId="1" state="hidden" r:id="rId12"/>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s>
  <extLst>
    <ext xmlns:x14="http://schemas.microsoft.com/office/spreadsheetml/2009/9/main" uri="{876F7934-8845-4945-9796-88D515C7AA90}">
      <x14:pivotCaches>
        <pivotCache cacheId="11"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353c2b02-fe04-461a-b5b8-5c79ac4931ad"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6" i="9" l="1"/>
  <c r="L5" i="9"/>
  <c r="K6" i="9"/>
  <c r="K5" i="9"/>
  <c r="T6" i="9"/>
  <c r="U6" i="9"/>
  <c r="V6" i="9"/>
  <c r="O6" i="9"/>
  <c r="O5" i="9"/>
  <c r="N6" i="9"/>
  <c r="N5" i="9"/>
  <c r="I2" i="9"/>
  <c r="H2" i="9"/>
  <c r="I6" i="9"/>
  <c r="H6" i="9"/>
  <c r="G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2883F-1C5A-4D26-9F6E-2C022FD5D8B0}" name="Query - HR Data" description="Connection to the 'HR Data' query in the workbook." type="100" refreshedVersion="8" minRefreshableVersion="5">
    <extLst>
      <ext xmlns:x15="http://schemas.microsoft.com/office/spreadsheetml/2010/11/main" uri="{DE250136-89BD-433C-8126-D09CA5730AF9}">
        <x15:connection id="0530ca88-e218-45d5-9a83-7418458e7028"/>
      </ext>
    </extLst>
  </connection>
  <connection id="2" xr16:uid="{117BD13F-4305-4B75-8605-F5724808B49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359CF82-C35F-4058-BDE1-DB4E5F24E9F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F85BFCA-6461-4E3B-9A43-D03A20B1000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FDACC24-D50B-45A6-B536-DFB02FEB221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1E8FC11-3EC5-463C-95B4-4316410DFC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<sst xmlns="http://schemas.openxmlformats.org/spreadsheetml/2006/main" count="234" uniqueCount="74">
  <si>
    <t>Column Labels</t>
  </si>
  <si>
    <t>Grand Total</t>
  </si>
  <si>
    <t>2015</t>
  </si>
  <si>
    <t>2016</t>
  </si>
  <si>
    <t>2017</t>
  </si>
  <si>
    <t>2018</t>
  </si>
  <si>
    <t>Qtr1</t>
  </si>
  <si>
    <t>Qtr2</t>
  </si>
  <si>
    <t>Qtr3</t>
  </si>
  <si>
    <t>Qtr4</t>
  </si>
  <si>
    <t>Jan</t>
  </si>
  <si>
    <t>Feb</t>
  </si>
  <si>
    <t>Mar</t>
  </si>
  <si>
    <t>Apr</t>
  </si>
  <si>
    <t>May</t>
  </si>
  <si>
    <t>Jun</t>
  </si>
  <si>
    <t>Jul</t>
  </si>
  <si>
    <t>Aug</t>
  </si>
  <si>
    <t>Sep</t>
  </si>
  <si>
    <t>Oct</t>
  </si>
  <si>
    <t>Nov</t>
  </si>
  <si>
    <t>Dec</t>
  </si>
  <si>
    <t>Row Labels</t>
  </si>
  <si>
    <t>EmpCount</t>
  </si>
  <si>
    <t>ActiveEmployees</t>
  </si>
  <si>
    <t>NewHires</t>
  </si>
  <si>
    <t>Qtr1 Total</t>
  </si>
  <si>
    <t>Qtr2 Total</t>
  </si>
  <si>
    <t>Qtr3 Total</t>
  </si>
  <si>
    <t>Qtr4 Total</t>
  </si>
  <si>
    <t>2015 Total</t>
  </si>
  <si>
    <t>2016 Total</t>
  </si>
  <si>
    <t>2017 Total</t>
  </si>
  <si>
    <t>2018 Total</t>
  </si>
  <si>
    <t>Group A</t>
  </si>
  <si>
    <t>Group B</t>
  </si>
  <si>
    <t>Group C</t>
  </si>
  <si>
    <t>Group D</t>
  </si>
  <si>
    <t>Group E</t>
  </si>
  <si>
    <t>Group F</t>
  </si>
  <si>
    <t>Group G</t>
  </si>
  <si>
    <t>F</t>
  </si>
  <si>
    <t>M</t>
  </si>
  <si>
    <t>FT</t>
  </si>
  <si>
    <t>PT</t>
  </si>
  <si>
    <t>avg tenure by months</t>
  </si>
  <si>
    <t>Central</t>
  </si>
  <si>
    <t>East</t>
  </si>
  <si>
    <t>Midwest</t>
  </si>
  <si>
    <t>North</t>
  </si>
  <si>
    <t>Northwest</t>
  </si>
  <si>
    <t>South</t>
  </si>
  <si>
    <t>West</t>
  </si>
  <si>
    <t>total seperations</t>
  </si>
  <si>
    <t>BadHires</t>
  </si>
  <si>
    <t>Involuntary</t>
  </si>
  <si>
    <t>Voluntary</t>
  </si>
  <si>
    <t>Hourly</t>
  </si>
  <si>
    <t>&lt;30</t>
  </si>
  <si>
    <t>30-49</t>
  </si>
  <si>
    <t>50+</t>
  </si>
  <si>
    <t>HR ManagementDashboard</t>
  </si>
  <si>
    <t>Total Employees</t>
  </si>
  <si>
    <t>EmpCount2</t>
  </si>
  <si>
    <t>Salary</t>
  </si>
  <si>
    <t>Monthly</t>
  </si>
  <si>
    <t>Pay Type</t>
  </si>
  <si>
    <t>Job Type</t>
  </si>
  <si>
    <t>Full Time</t>
  </si>
  <si>
    <t>Part Time</t>
  </si>
  <si>
    <t>TO%</t>
  </si>
  <si>
    <t>Turnover</t>
  </si>
  <si>
    <t>FullTime</t>
  </si>
  <si>
    <t>PartTime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</si>
</sst>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4"/>
      <color theme="1"/>
      <name val="Calibri"/>
      <family val="2"/>
      <scheme val="minor"/>
    </font>
    <font>
      <sz val="20"/>
      <color theme="1"/>
      <name val="Calibri"/>
      <family val="2"/>
      <scheme val="minor"/>
    </font>
    <font>
      <sz val="11"/>
      <color rgb="FF0070C0"/>
      <name val="Calibri"/>
      <family val="2"/>
      <scheme val="minor"/>
    </font>
    <font>
      <b/>
      <sz val="12"/>
      <color theme="1"/>
      <name val="Calibri"/>
      <family val="2"/>
      <scheme val="minor"/>
    </font>
    <font>
      <sz val="14"/>
      <color rgb="FFFF0000"/>
      <name val="Calibri"/>
      <family val="2"/>
      <scheme val="minor"/>
    </font>
    <font>
      <sz val="14"/>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10" fontId="0" fillId="0" borderId="0" xfId="0" applyNumberFormat="1"/>
    <xf numFmtId="9" fontId="2" fillId="0" borderId="0" xfId="1" applyFont="1" applyAlignment="1">
      <alignment horizontal="center"/>
    </xf>
    <xf numFmtId="9" fontId="6" fillId="0" borderId="0" xfId="1" applyFont="1" applyAlignment="1">
      <alignment horizontal="center"/>
    </xf>
    <xf numFmtId="0" fontId="3" fillId="0" borderId="0" xfId="0" applyFont="1" applyAlignment="1">
      <alignment horizontal="center" vertical="center"/>
    </xf>
    <xf numFmtId="0" fontId="3" fillId="0" borderId="0" xfId="0" applyFont="1" applyBorder="1" applyAlignment="1">
      <alignment horizontal="center" vertical="center"/>
    </xf>
    <xf numFmtId="9" fontId="4" fillId="0" borderId="0" xfId="1" applyFont="1" applyAlignment="1">
      <alignment horizontal="center"/>
    </xf>
    <xf numFmtId="0" fontId="0" fillId="0" borderId="0" xfId="0" applyAlignment="1"/>
    <xf numFmtId="0" fontId="5" fillId="0" borderId="0" xfId="0" applyFont="1" applyAlignment="1"/>
    <xf numFmtId="164" fontId="0" fillId="0" borderId="0" xfId="0" applyNumberFormat="1"/>
    <xf numFmtId="9" fontId="4" fillId="0" borderId="0" xfId="1" applyFont="1"/>
    <xf numFmtId="0" fontId="4"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9.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8.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Dashboard.xlsx]Termination Reason!Termination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3.619909502262443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2503770739065E-2"/>
          <c:y val="6.4653324584426936E-2"/>
          <c:w val="0.93363499245852188"/>
          <c:h val="0.82794728783902016"/>
        </c:manualLayout>
      </c:layout>
      <c:barChart>
        <c:barDir val="col"/>
        <c:grouping val="clustered"/>
        <c:varyColors val="0"/>
        <c:ser>
          <c:idx val="0"/>
          <c:order val="0"/>
          <c:tx>
            <c:strRef>
              <c:f>'Termination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Reason'!$A$5:$A$8</c:f>
              <c:strCache>
                <c:ptCount val="3"/>
                <c:pt idx="0">
                  <c:v>2016</c:v>
                </c:pt>
                <c:pt idx="1">
                  <c:v>2017</c:v>
                </c:pt>
                <c:pt idx="2">
                  <c:v>2018</c:v>
                </c:pt>
              </c:strCache>
            </c:strRef>
          </c:cat>
          <c:val>
            <c:numRef>
              <c:f>'Termination Reason'!$B$5:$B$8</c:f>
              <c:numCache>
                <c:formatCode>General</c:formatCode>
                <c:ptCount val="3"/>
                <c:pt idx="0">
                  <c:v>1</c:v>
                </c:pt>
                <c:pt idx="1">
                  <c:v>1</c:v>
                </c:pt>
                <c:pt idx="2">
                  <c:v>1</c:v>
                </c:pt>
              </c:numCache>
            </c:numRef>
          </c:val>
          <c:extLst>
            <c:ext xmlns:c16="http://schemas.microsoft.com/office/drawing/2014/chart" uri="{C3380CC4-5D6E-409C-BE32-E72D297353CC}">
              <c16:uniqueId val="{00000004-AC96-4D5A-A1A8-E124C57928FA}"/>
            </c:ext>
          </c:extLst>
        </c:ser>
        <c:ser>
          <c:idx val="1"/>
          <c:order val="1"/>
          <c:tx>
            <c:strRef>
              <c:f>'Termination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Reason'!$A$5:$A$8</c:f>
              <c:strCache>
                <c:ptCount val="3"/>
                <c:pt idx="0">
                  <c:v>2016</c:v>
                </c:pt>
                <c:pt idx="1">
                  <c:v>2017</c:v>
                </c:pt>
                <c:pt idx="2">
                  <c:v>2018</c:v>
                </c:pt>
              </c:strCache>
            </c:strRef>
          </c:cat>
          <c:val>
            <c:numRef>
              <c:f>'Termination Reason'!$C$5:$C$8</c:f>
              <c:numCache>
                <c:formatCode>General</c:formatCode>
                <c:ptCount val="3"/>
                <c:pt idx="1">
                  <c:v>1</c:v>
                </c:pt>
                <c:pt idx="2">
                  <c:v>5</c:v>
                </c:pt>
              </c:numCache>
            </c:numRef>
          </c:val>
          <c:extLst>
            <c:ext xmlns:c16="http://schemas.microsoft.com/office/drawing/2014/chart" uri="{C3380CC4-5D6E-409C-BE32-E72D297353CC}">
              <c16:uniqueId val="{00000007-AC96-4D5A-A1A8-E124C57928FA}"/>
            </c:ext>
          </c:extLst>
        </c:ser>
        <c:dLbls>
          <c:dLblPos val="outEnd"/>
          <c:showLegendKey val="0"/>
          <c:showVal val="1"/>
          <c:showCatName val="0"/>
          <c:showSerName val="0"/>
          <c:showPercent val="0"/>
          <c:showBubbleSize val="0"/>
        </c:dLbls>
        <c:gapWidth val="50"/>
        <c:axId val="746778224"/>
        <c:axId val="746775312"/>
      </c:barChart>
      <c:catAx>
        <c:axId val="7467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312"/>
        <c:crosses val="autoZero"/>
        <c:auto val="1"/>
        <c:lblAlgn val="ctr"/>
        <c:lblOffset val="100"/>
        <c:noMultiLvlLbl val="0"/>
      </c:catAx>
      <c:valAx>
        <c:axId val="746775312"/>
        <c:scaling>
          <c:orientation val="minMax"/>
        </c:scaling>
        <c:delete val="1"/>
        <c:axPos val="l"/>
        <c:numFmt formatCode="General" sourceLinked="1"/>
        <c:majorTickMark val="none"/>
        <c:minorTickMark val="none"/>
        <c:tickLblPos val="nextTo"/>
        <c:crossAx val="746778224"/>
        <c:crosses val="autoZero"/>
        <c:crossBetween val="between"/>
      </c:valAx>
      <c:spPr>
        <a:noFill/>
        <a:ln>
          <a:noFill/>
        </a:ln>
        <a:effectLst/>
      </c:spPr>
    </c:plotArea>
    <c:legend>
      <c:legendPos val="t"/>
      <c:layout>
        <c:manualLayout>
          <c:xMode val="edge"/>
          <c:yMode val="edge"/>
          <c:x val="1.6939228750252375E-2"/>
          <c:y val="0.14856481481481484"/>
          <c:w val="0.27473949240507833"/>
          <c:h val="0.24016258384368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Dashboard.xlsx]Seperation and Bad Hires!Seperations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 and Bad Hires</a:t>
            </a:r>
          </a:p>
        </c:rich>
      </c:tx>
      <c:layout>
        <c:manualLayout>
          <c:xMode val="edge"/>
          <c:yMode val="edge"/>
          <c:x val="2.060411198600178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2503770739065E-2"/>
          <c:y val="0.1526162875473899"/>
          <c:w val="0.93363499245852188"/>
          <c:h val="0.73998432487605725"/>
        </c:manualLayout>
      </c:layout>
      <c:barChart>
        <c:barDir val="col"/>
        <c:grouping val="clustered"/>
        <c:varyColors val="0"/>
        <c:ser>
          <c:idx val="0"/>
          <c:order val="0"/>
          <c:tx>
            <c:strRef>
              <c:f>'Seperation and Bad Hires'!$B$3</c:f>
              <c:strCache>
                <c:ptCount val="1"/>
                <c:pt idx="0">
                  <c:v>total seperations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 and Bad Hires'!$A$4:$A$8</c:f>
              <c:strCache>
                <c:ptCount val="4"/>
                <c:pt idx="0">
                  <c:v>2015</c:v>
                </c:pt>
                <c:pt idx="1">
                  <c:v>2016</c:v>
                </c:pt>
                <c:pt idx="2">
                  <c:v>2017</c:v>
                </c:pt>
                <c:pt idx="3">
                  <c:v>2018</c:v>
                </c:pt>
              </c:strCache>
            </c:strRef>
          </c:cat>
          <c:val>
            <c:numRef>
              <c:f>'Seperation and Bad Hires'!$B$4:$B$8</c:f>
              <c:numCache>
                <c:formatCode>General</c:formatCode>
                <c:ptCount val="4"/>
                <c:pt idx="1">
                  <c:v>1</c:v>
                </c:pt>
                <c:pt idx="2">
                  <c:v>2</c:v>
                </c:pt>
                <c:pt idx="3">
                  <c:v>6</c:v>
                </c:pt>
              </c:numCache>
            </c:numRef>
          </c:val>
          <c:extLst>
            <c:ext xmlns:c16="http://schemas.microsoft.com/office/drawing/2014/chart" uri="{C3380CC4-5D6E-409C-BE32-E72D297353CC}">
              <c16:uniqueId val="{00000000-0363-4D59-BDF9-2AA3C31F50C6}"/>
            </c:ext>
          </c:extLst>
        </c:ser>
        <c:ser>
          <c:idx val="1"/>
          <c:order val="1"/>
          <c:tx>
            <c:strRef>
              <c:f>'Seperation and Bad Hires'!$C$3</c:f>
              <c:strCache>
                <c:ptCount val="1"/>
                <c:pt idx="0">
                  <c:v>BadHires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 and Bad Hires'!$A$4:$A$8</c:f>
              <c:strCache>
                <c:ptCount val="4"/>
                <c:pt idx="0">
                  <c:v>2015</c:v>
                </c:pt>
                <c:pt idx="1">
                  <c:v>2016</c:v>
                </c:pt>
                <c:pt idx="2">
                  <c:v>2017</c:v>
                </c:pt>
                <c:pt idx="3">
                  <c:v>2018</c:v>
                </c:pt>
              </c:strCache>
            </c:strRef>
          </c:cat>
          <c:val>
            <c:numRef>
              <c:f>'Seperation and Bad Hires'!$C$4:$C$8</c:f>
              <c:numCache>
                <c:formatCode>General</c:formatCode>
                <c:ptCount val="4"/>
                <c:pt idx="0">
                  <c:v>0</c:v>
                </c:pt>
                <c:pt idx="1">
                  <c:v>1</c:v>
                </c:pt>
                <c:pt idx="2">
                  <c:v>0</c:v>
                </c:pt>
                <c:pt idx="3">
                  <c:v>5</c:v>
                </c:pt>
              </c:numCache>
            </c:numRef>
          </c:val>
          <c:extLst>
            <c:ext xmlns:c16="http://schemas.microsoft.com/office/drawing/2014/chart" uri="{C3380CC4-5D6E-409C-BE32-E72D297353CC}">
              <c16:uniqueId val="{00000001-0363-4D59-BDF9-2AA3C31F50C6}"/>
            </c:ext>
          </c:extLst>
        </c:ser>
        <c:dLbls>
          <c:dLblPos val="outEnd"/>
          <c:showLegendKey val="0"/>
          <c:showVal val="1"/>
          <c:showCatName val="0"/>
          <c:showSerName val="0"/>
          <c:showPercent val="0"/>
          <c:showBubbleSize val="0"/>
        </c:dLbls>
        <c:gapWidth val="50"/>
        <c:axId val="746778224"/>
        <c:axId val="746775312"/>
      </c:barChart>
      <c:catAx>
        <c:axId val="7467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312"/>
        <c:crosses val="autoZero"/>
        <c:auto val="1"/>
        <c:lblAlgn val="ctr"/>
        <c:lblOffset val="100"/>
        <c:noMultiLvlLbl val="0"/>
      </c:catAx>
      <c:valAx>
        <c:axId val="746775312"/>
        <c:scaling>
          <c:orientation val="minMax"/>
        </c:scaling>
        <c:delete val="1"/>
        <c:axPos val="l"/>
        <c:numFmt formatCode="General" sourceLinked="1"/>
        <c:majorTickMark val="none"/>
        <c:minorTickMark val="none"/>
        <c:tickLblPos val="nextTo"/>
        <c:crossAx val="746778224"/>
        <c:crosses val="autoZero"/>
        <c:crossBetween val="between"/>
      </c:valAx>
      <c:spPr>
        <a:noFill/>
        <a:ln>
          <a:noFill/>
        </a:ln>
        <a:effectLst/>
      </c:spPr>
    </c:plotArea>
    <c:legend>
      <c:legendPos val="t"/>
      <c:layout>
        <c:manualLayout>
          <c:xMode val="edge"/>
          <c:yMode val="edge"/>
          <c:x val="2.5989002505908507E-2"/>
          <c:y val="0.14856481481481484"/>
          <c:w val="0.4142568378047767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Dashboard.xlsx]Employees By Region!Employee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a:t>
            </a:r>
            <a:r>
              <a:rPr lang="en-IN" baseline="0"/>
              <a:t> By Region</a:t>
            </a:r>
            <a:endParaRPr lang="en-IN"/>
          </a:p>
        </c:rich>
      </c:tx>
      <c:layout>
        <c:manualLayout>
          <c:xMode val="edge"/>
          <c:yMode val="edge"/>
          <c:x val="2.988888888888890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526162875473899"/>
          <c:w val="0.82016863517060368"/>
          <c:h val="0.7964577865266842"/>
        </c:manualLayout>
      </c:layout>
      <c:barChart>
        <c:barDir val="bar"/>
        <c:grouping val="clustered"/>
        <c:varyColors val="0"/>
        <c:ser>
          <c:idx val="0"/>
          <c:order val="0"/>
          <c:tx>
            <c:strRef>
              <c:f>'Employees By Region'!$B$3:$B$4</c:f>
              <c:strCache>
                <c:ptCount val="1"/>
                <c:pt idx="0">
                  <c:v>FullTime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Region'!$A$5:$A$12</c:f>
              <c:strCache>
                <c:ptCount val="7"/>
                <c:pt idx="0">
                  <c:v>Central</c:v>
                </c:pt>
                <c:pt idx="1">
                  <c:v>East</c:v>
                </c:pt>
                <c:pt idx="2">
                  <c:v>Midwest</c:v>
                </c:pt>
                <c:pt idx="3">
                  <c:v>North</c:v>
                </c:pt>
                <c:pt idx="4">
                  <c:v>Northwest</c:v>
                </c:pt>
                <c:pt idx="5">
                  <c:v>South</c:v>
                </c:pt>
                <c:pt idx="6">
                  <c:v>West</c:v>
                </c:pt>
              </c:strCache>
            </c:strRef>
          </c:cat>
          <c:val>
            <c:numRef>
              <c:f>'Employees By Region'!$B$5:$B$12</c:f>
              <c:numCache>
                <c:formatCode>General</c:formatCode>
                <c:ptCount val="7"/>
                <c:pt idx="0">
                  <c:v>10</c:v>
                </c:pt>
                <c:pt idx="1">
                  <c:v>22</c:v>
                </c:pt>
                <c:pt idx="2">
                  <c:v>8</c:v>
                </c:pt>
                <c:pt idx="3">
                  <c:v>17</c:v>
                </c:pt>
                <c:pt idx="4">
                  <c:v>13</c:v>
                </c:pt>
                <c:pt idx="5">
                  <c:v>15</c:v>
                </c:pt>
                <c:pt idx="6">
                  <c:v>13</c:v>
                </c:pt>
              </c:numCache>
            </c:numRef>
          </c:val>
          <c:extLst>
            <c:ext xmlns:c16="http://schemas.microsoft.com/office/drawing/2014/chart" uri="{C3380CC4-5D6E-409C-BE32-E72D297353CC}">
              <c16:uniqueId val="{00000000-6A5F-42EF-8493-E211AC9BC9D8}"/>
            </c:ext>
          </c:extLst>
        </c:ser>
        <c:ser>
          <c:idx val="1"/>
          <c:order val="1"/>
          <c:tx>
            <c:strRef>
              <c:f>'Employees By Region'!$C$3:$C$4</c:f>
              <c:strCache>
                <c:ptCount val="1"/>
                <c:pt idx="0">
                  <c:v>PartTime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Region'!$A$5:$A$12</c:f>
              <c:strCache>
                <c:ptCount val="7"/>
                <c:pt idx="0">
                  <c:v>Central</c:v>
                </c:pt>
                <c:pt idx="1">
                  <c:v>East</c:v>
                </c:pt>
                <c:pt idx="2">
                  <c:v>Midwest</c:v>
                </c:pt>
                <c:pt idx="3">
                  <c:v>North</c:v>
                </c:pt>
                <c:pt idx="4">
                  <c:v>Northwest</c:v>
                </c:pt>
                <c:pt idx="5">
                  <c:v>South</c:v>
                </c:pt>
                <c:pt idx="6">
                  <c:v>West</c:v>
                </c:pt>
              </c:strCache>
            </c:strRef>
          </c:cat>
          <c:val>
            <c:numRef>
              <c:f>'Employees By Region'!$C$5:$C$12</c:f>
              <c:numCache>
                <c:formatCode>General</c:formatCode>
                <c:ptCount val="7"/>
                <c:pt idx="0">
                  <c:v>32</c:v>
                </c:pt>
                <c:pt idx="1">
                  <c:v>10</c:v>
                </c:pt>
                <c:pt idx="2">
                  <c:v>26</c:v>
                </c:pt>
                <c:pt idx="3">
                  <c:v>52</c:v>
                </c:pt>
                <c:pt idx="4">
                  <c:v>49</c:v>
                </c:pt>
                <c:pt idx="5">
                  <c:v>63</c:v>
                </c:pt>
                <c:pt idx="6">
                  <c:v>23</c:v>
                </c:pt>
              </c:numCache>
            </c:numRef>
          </c:val>
          <c:extLst>
            <c:ext xmlns:c16="http://schemas.microsoft.com/office/drawing/2014/chart" uri="{C3380CC4-5D6E-409C-BE32-E72D297353CC}">
              <c16:uniqueId val="{00000001-6A5F-42EF-8493-E211AC9BC9D8}"/>
            </c:ext>
          </c:extLst>
        </c:ser>
        <c:dLbls>
          <c:dLblPos val="outEnd"/>
          <c:showLegendKey val="0"/>
          <c:showVal val="1"/>
          <c:showCatName val="0"/>
          <c:showSerName val="0"/>
          <c:showPercent val="0"/>
          <c:showBubbleSize val="0"/>
        </c:dLbls>
        <c:gapWidth val="50"/>
        <c:axId val="1069938048"/>
        <c:axId val="1069939712"/>
      </c:barChart>
      <c:catAx>
        <c:axId val="1069938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39712"/>
        <c:crosses val="autoZero"/>
        <c:auto val="1"/>
        <c:lblAlgn val="ctr"/>
        <c:lblOffset val="100"/>
        <c:noMultiLvlLbl val="0"/>
      </c:catAx>
      <c:valAx>
        <c:axId val="10699397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9938048"/>
        <c:crosses val="autoZero"/>
        <c:crossBetween val="between"/>
      </c:valAx>
      <c:spPr>
        <a:noFill/>
        <a:ln>
          <a:noFill/>
        </a:ln>
        <a:effectLst/>
      </c:spPr>
    </c:plotArea>
    <c:legend>
      <c:legendPos val="t"/>
      <c:layout>
        <c:manualLayout>
          <c:xMode val="edge"/>
          <c:yMode val="edge"/>
          <c:x val="0.86000853018372692"/>
          <c:y val="3.7453703703703718E-2"/>
          <c:w val="0.1399914698162729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Dashboard.xlsx]Average Tenure Months By Ethnic!Average Tenue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 By Ethnicity </a:t>
            </a:r>
          </a:p>
        </c:rich>
      </c:tx>
      <c:layout>
        <c:manualLayout>
          <c:xMode val="edge"/>
          <c:yMode val="edge"/>
          <c:x val="1.5264167773649309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Tenure Months By Ethnic'!$B$3:$B$4</c:f>
              <c:strCache>
                <c:ptCount val="1"/>
                <c:pt idx="0">
                  <c:v>FullTime</c:v>
                </c:pt>
              </c:strCache>
            </c:strRef>
          </c:tx>
          <c:spPr>
            <a:solidFill>
              <a:schemeClr val="accent5">
                <a:shade val="76000"/>
              </a:schemeClr>
            </a:solidFill>
            <a:ln>
              <a:noFill/>
            </a:ln>
            <a:effectLst/>
          </c:spPr>
          <c:invertIfNegative val="0"/>
          <c:cat>
            <c:multiLvlStrRef>
              <c:f>'Average Tenure Months By 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 Months By Ethnic'!$B$5:$B$26</c:f>
              <c:numCache>
                <c:formatCode>0</c:formatCode>
                <c:ptCount val="14"/>
                <c:pt idx="0">
                  <c:v>104.22875000000001</c:v>
                </c:pt>
                <c:pt idx="1">
                  <c:v>114</c:v>
                </c:pt>
                <c:pt idx="2">
                  <c:v>82.581666666666663</c:v>
                </c:pt>
                <c:pt idx="3">
                  <c:v>55.833333333333336</c:v>
                </c:pt>
                <c:pt idx="4">
                  <c:v>45.843333333333334</c:v>
                </c:pt>
                <c:pt idx="5">
                  <c:v>174.73666666666668</c:v>
                </c:pt>
                <c:pt idx="6">
                  <c:v>49.117777777777775</c:v>
                </c:pt>
                <c:pt idx="7">
                  <c:v>48.023333333333333</c:v>
                </c:pt>
                <c:pt idx="8">
                  <c:v>90.1875</c:v>
                </c:pt>
                <c:pt idx="9">
                  <c:v>80.723333333333329</c:v>
                </c:pt>
                <c:pt idx="10">
                  <c:v>57.931428571428569</c:v>
                </c:pt>
                <c:pt idx="11">
                  <c:v>60.587142857142858</c:v>
                </c:pt>
                <c:pt idx="12">
                  <c:v>56.333333333333336</c:v>
                </c:pt>
                <c:pt idx="13">
                  <c:v>53.68</c:v>
                </c:pt>
              </c:numCache>
            </c:numRef>
          </c:val>
          <c:extLst>
            <c:ext xmlns:c16="http://schemas.microsoft.com/office/drawing/2014/chart" uri="{C3380CC4-5D6E-409C-BE32-E72D297353CC}">
              <c16:uniqueId val="{00000000-8146-490A-A502-C34D215BA039}"/>
            </c:ext>
          </c:extLst>
        </c:ser>
        <c:ser>
          <c:idx val="1"/>
          <c:order val="1"/>
          <c:tx>
            <c:strRef>
              <c:f>'Average Tenure Months By Ethnic'!$C$3:$C$4</c:f>
              <c:strCache>
                <c:ptCount val="1"/>
                <c:pt idx="0">
                  <c:v>PartTime</c:v>
                </c:pt>
              </c:strCache>
            </c:strRef>
          </c:tx>
          <c:spPr>
            <a:solidFill>
              <a:schemeClr val="accent5">
                <a:tint val="77000"/>
              </a:schemeClr>
            </a:solidFill>
            <a:ln>
              <a:noFill/>
            </a:ln>
            <a:effectLst/>
          </c:spPr>
          <c:invertIfNegative val="0"/>
          <c:cat>
            <c:multiLvlStrRef>
              <c:f>'Average Tenure Months By 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 Months By Ethnic'!$C$5:$C$26</c:f>
              <c:numCache>
                <c:formatCode>0</c:formatCode>
                <c:ptCount val="14"/>
                <c:pt idx="0">
                  <c:v>41.95</c:v>
                </c:pt>
                <c:pt idx="1">
                  <c:v>13.215</c:v>
                </c:pt>
                <c:pt idx="2">
                  <c:v>7.2</c:v>
                </c:pt>
                <c:pt idx="3">
                  <c:v>2.87</c:v>
                </c:pt>
                <c:pt idx="4">
                  <c:v>10.47</c:v>
                </c:pt>
                <c:pt idx="5">
                  <c:v>3.1</c:v>
                </c:pt>
                <c:pt idx="6">
                  <c:v>8.02</c:v>
                </c:pt>
                <c:pt idx="7">
                  <c:v>40.085000000000001</c:v>
                </c:pt>
                <c:pt idx="8">
                  <c:v>4.6566666666666672</c:v>
                </c:pt>
                <c:pt idx="9">
                  <c:v>0.67</c:v>
                </c:pt>
                <c:pt idx="10">
                  <c:v>0.4</c:v>
                </c:pt>
                <c:pt idx="11">
                  <c:v>2</c:v>
                </c:pt>
                <c:pt idx="12">
                  <c:v>6.5</c:v>
                </c:pt>
                <c:pt idx="13">
                  <c:v>1.83</c:v>
                </c:pt>
              </c:numCache>
            </c:numRef>
          </c:val>
          <c:extLst>
            <c:ext xmlns:c16="http://schemas.microsoft.com/office/drawing/2014/chart" uri="{C3380CC4-5D6E-409C-BE32-E72D297353CC}">
              <c16:uniqueId val="{00000001-8146-490A-A502-C34D215BA039}"/>
            </c:ext>
          </c:extLst>
        </c:ser>
        <c:dLbls>
          <c:showLegendKey val="0"/>
          <c:showVal val="0"/>
          <c:showCatName val="0"/>
          <c:showSerName val="0"/>
          <c:showPercent val="0"/>
          <c:showBubbleSize val="0"/>
        </c:dLbls>
        <c:gapWidth val="219"/>
        <c:overlap val="-27"/>
        <c:axId val="1845505040"/>
        <c:axId val="1845505456"/>
      </c:barChart>
      <c:catAx>
        <c:axId val="18455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05456"/>
        <c:crosses val="autoZero"/>
        <c:auto val="1"/>
        <c:lblAlgn val="ctr"/>
        <c:lblOffset val="100"/>
        <c:noMultiLvlLbl val="0"/>
      </c:catAx>
      <c:valAx>
        <c:axId val="1845505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05040"/>
        <c:crosses val="autoZero"/>
        <c:crossBetween val="between"/>
      </c:valAx>
      <c:spPr>
        <a:noFill/>
        <a:ln>
          <a:noFill/>
        </a:ln>
        <a:effectLst/>
      </c:spPr>
    </c:plotArea>
    <c:legend>
      <c:legendPos val="t"/>
      <c:layout>
        <c:manualLayout>
          <c:xMode val="edge"/>
          <c:yMode val="edge"/>
          <c:x val="0.86556408573928245"/>
          <c:y val="5.1342592592592606E-2"/>
          <c:w val="0.13443600738026559"/>
          <c:h val="7.38921555309302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Detail of employess by Ethnicity</a:t>
            </a:r>
          </a:p>
        </c:rich>
      </c:tx>
      <c:layout>
        <c:manualLayout>
          <c:xMode val="edge"/>
          <c:yMode val="edge"/>
          <c:x val="8.3333333333333332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247739865850102"/>
          <c:w val="0.90286351706036749"/>
          <c:h val="0.50124453193350826"/>
        </c:manualLayout>
      </c:layout>
      <c:barChart>
        <c:barDir val="col"/>
        <c:grouping val="clustered"/>
        <c:varyColors val="0"/>
        <c:ser>
          <c:idx val="0"/>
          <c:order val="0"/>
          <c:tx>
            <c:strRef>
              <c:f>ethnicity!$B$3:$B$4</c:f>
              <c:strCache>
                <c:ptCount val="1"/>
                <c:pt idx="0">
                  <c:v>FullTime</c:v>
                </c:pt>
              </c:strCache>
            </c:strRef>
          </c:tx>
          <c:spPr>
            <a:solidFill>
              <a:schemeClr val="accent5">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General</c:formatCode>
                <c:ptCount val="14"/>
                <c:pt idx="0">
                  <c:v>8</c:v>
                </c:pt>
                <c:pt idx="1">
                  <c:v>1</c:v>
                </c:pt>
                <c:pt idx="2">
                  <c:v>12</c:v>
                </c:pt>
                <c:pt idx="3">
                  <c:v>3</c:v>
                </c:pt>
                <c:pt idx="4">
                  <c:v>6</c:v>
                </c:pt>
                <c:pt idx="5">
                  <c:v>3</c:v>
                </c:pt>
                <c:pt idx="6">
                  <c:v>9</c:v>
                </c:pt>
                <c:pt idx="7">
                  <c:v>3</c:v>
                </c:pt>
                <c:pt idx="8">
                  <c:v>12</c:v>
                </c:pt>
                <c:pt idx="9">
                  <c:v>3</c:v>
                </c:pt>
                <c:pt idx="10">
                  <c:v>14</c:v>
                </c:pt>
                <c:pt idx="11">
                  <c:v>7</c:v>
                </c:pt>
                <c:pt idx="12">
                  <c:v>3</c:v>
                </c:pt>
                <c:pt idx="13">
                  <c:v>2</c:v>
                </c:pt>
              </c:numCache>
            </c:numRef>
          </c:val>
          <c:extLst>
            <c:ext xmlns:c16="http://schemas.microsoft.com/office/drawing/2014/chart" uri="{C3380CC4-5D6E-409C-BE32-E72D297353CC}">
              <c16:uniqueId val="{00000000-8457-4A1C-B0A1-8E581D1502A5}"/>
            </c:ext>
          </c:extLst>
        </c:ser>
        <c:ser>
          <c:idx val="1"/>
          <c:order val="1"/>
          <c:tx>
            <c:strRef>
              <c:f>ethnicity!$C$3:$C$4</c:f>
              <c:strCache>
                <c:ptCount val="1"/>
                <c:pt idx="0">
                  <c:v>PartTime</c:v>
                </c:pt>
              </c:strCache>
            </c:strRef>
          </c:tx>
          <c:spPr>
            <a:solidFill>
              <a:schemeClr val="accent5">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General</c:formatCode>
                <c:ptCount val="14"/>
                <c:pt idx="0">
                  <c:v>2</c:v>
                </c:pt>
                <c:pt idx="1">
                  <c:v>2</c:v>
                </c:pt>
                <c:pt idx="2">
                  <c:v>2</c:v>
                </c:pt>
                <c:pt idx="3">
                  <c:v>1</c:v>
                </c:pt>
                <c:pt idx="4">
                  <c:v>1</c:v>
                </c:pt>
                <c:pt idx="5">
                  <c:v>4</c:v>
                </c:pt>
                <c:pt idx="6">
                  <c:v>2</c:v>
                </c:pt>
                <c:pt idx="7">
                  <c:v>2</c:v>
                </c:pt>
                <c:pt idx="8">
                  <c:v>6</c:v>
                </c:pt>
                <c:pt idx="9">
                  <c:v>1</c:v>
                </c:pt>
                <c:pt idx="10">
                  <c:v>2</c:v>
                </c:pt>
                <c:pt idx="11">
                  <c:v>1</c:v>
                </c:pt>
                <c:pt idx="12">
                  <c:v>2</c:v>
                </c:pt>
                <c:pt idx="13">
                  <c:v>1</c:v>
                </c:pt>
              </c:numCache>
            </c:numRef>
          </c:val>
          <c:extLst>
            <c:ext xmlns:c16="http://schemas.microsoft.com/office/drawing/2014/chart" uri="{C3380CC4-5D6E-409C-BE32-E72D297353CC}">
              <c16:uniqueId val="{00000001-8457-4A1C-B0A1-8E581D1502A5}"/>
            </c:ext>
          </c:extLst>
        </c:ser>
        <c:dLbls>
          <c:showLegendKey val="0"/>
          <c:showVal val="0"/>
          <c:showCatName val="0"/>
          <c:showSerName val="0"/>
          <c:showPercent val="0"/>
          <c:showBubbleSize val="0"/>
        </c:dLbls>
        <c:gapWidth val="219"/>
        <c:overlap val="-27"/>
        <c:axId val="1622804048"/>
        <c:axId val="1622802384"/>
      </c:barChart>
      <c:catAx>
        <c:axId val="16228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02384"/>
        <c:crosses val="autoZero"/>
        <c:auto val="1"/>
        <c:lblAlgn val="ctr"/>
        <c:lblOffset val="100"/>
        <c:noMultiLvlLbl val="0"/>
      </c:catAx>
      <c:valAx>
        <c:axId val="162280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04048"/>
        <c:crosses val="autoZero"/>
        <c:crossBetween val="between"/>
      </c:valAx>
      <c:spPr>
        <a:noFill/>
        <a:ln>
          <a:noFill/>
        </a:ln>
        <a:effectLst/>
      </c:spPr>
    </c:plotArea>
    <c:legend>
      <c:legendPos val="t"/>
      <c:layout>
        <c:manualLayout>
          <c:xMode val="edge"/>
          <c:yMode val="edge"/>
          <c:x val="0.85723075240594915"/>
          <c:y val="3.7453703703703718E-2"/>
          <c:w val="0.142769247594050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Dashboard.xlsx]total active employees!Active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4.93721784776903E-2"/>
          <c:y val="2.4883363316371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98075240594931E-2"/>
          <c:y val="0.13208984004438515"/>
          <c:w val="0.90609816272965882"/>
          <c:h val="0.54805803636301897"/>
        </c:manualLayout>
      </c:layout>
      <c:barChart>
        <c:barDir val="col"/>
        <c:grouping val="clustered"/>
        <c:varyColors val="0"/>
        <c:ser>
          <c:idx val="0"/>
          <c:order val="0"/>
          <c:tx>
            <c:strRef>
              <c:f>'total active employees'!$B$1</c:f>
              <c:strCache>
                <c:ptCount val="1"/>
                <c:pt idx="0">
                  <c:v>ActiveEmployees</c:v>
                </c:pt>
              </c:strCache>
            </c:strRef>
          </c:tx>
          <c:spPr>
            <a:solidFill>
              <a:schemeClr val="accent1"/>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employees'!$B$2:$B$90</c:f>
              <c:numCache>
                <c:formatCode>General</c:formatCode>
                <c:ptCount val="48"/>
                <c:pt idx="0">
                  <c:v>14</c:v>
                </c:pt>
                <c:pt idx="1">
                  <c:v>15</c:v>
                </c:pt>
                <c:pt idx="2">
                  <c:v>15</c:v>
                </c:pt>
                <c:pt idx="3">
                  <c:v>15</c:v>
                </c:pt>
                <c:pt idx="4">
                  <c:v>15</c:v>
                </c:pt>
                <c:pt idx="5">
                  <c:v>15</c:v>
                </c:pt>
                <c:pt idx="6">
                  <c:v>15</c:v>
                </c:pt>
                <c:pt idx="7">
                  <c:v>15</c:v>
                </c:pt>
                <c:pt idx="8">
                  <c:v>15</c:v>
                </c:pt>
                <c:pt idx="9">
                  <c:v>15</c:v>
                </c:pt>
                <c:pt idx="10">
                  <c:v>16</c:v>
                </c:pt>
                <c:pt idx="11">
                  <c:v>16</c:v>
                </c:pt>
                <c:pt idx="12">
                  <c:v>15</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17</c:v>
                </c:pt>
                <c:pt idx="29">
                  <c:v>18</c:v>
                </c:pt>
                <c:pt idx="30">
                  <c:v>18</c:v>
                </c:pt>
                <c:pt idx="31">
                  <c:v>17</c:v>
                </c:pt>
                <c:pt idx="32">
                  <c:v>17</c:v>
                </c:pt>
                <c:pt idx="33">
                  <c:v>17</c:v>
                </c:pt>
                <c:pt idx="34">
                  <c:v>17</c:v>
                </c:pt>
                <c:pt idx="35">
                  <c:v>18</c:v>
                </c:pt>
                <c:pt idx="36">
                  <c:v>19</c:v>
                </c:pt>
                <c:pt idx="37">
                  <c:v>19</c:v>
                </c:pt>
                <c:pt idx="38">
                  <c:v>19</c:v>
                </c:pt>
                <c:pt idx="39">
                  <c:v>20</c:v>
                </c:pt>
                <c:pt idx="40">
                  <c:v>20</c:v>
                </c:pt>
                <c:pt idx="41">
                  <c:v>21</c:v>
                </c:pt>
                <c:pt idx="42">
                  <c:v>23</c:v>
                </c:pt>
                <c:pt idx="43">
                  <c:v>23</c:v>
                </c:pt>
                <c:pt idx="44">
                  <c:v>23</c:v>
                </c:pt>
                <c:pt idx="45">
                  <c:v>22</c:v>
                </c:pt>
                <c:pt idx="46">
                  <c:v>22</c:v>
                </c:pt>
                <c:pt idx="47">
                  <c:v>22</c:v>
                </c:pt>
              </c:numCache>
            </c:numRef>
          </c:val>
          <c:extLst>
            <c:ext xmlns:c16="http://schemas.microsoft.com/office/drawing/2014/chart" uri="{C3380CC4-5D6E-409C-BE32-E72D297353CC}">
              <c16:uniqueId val="{00000000-DBF6-46D4-96DE-39C5C8DC5275}"/>
            </c:ext>
          </c:extLst>
        </c:ser>
        <c:ser>
          <c:idx val="1"/>
          <c:order val="1"/>
          <c:tx>
            <c:strRef>
              <c:f>'total active employees'!$C$1</c:f>
              <c:strCache>
                <c:ptCount val="1"/>
                <c:pt idx="0">
                  <c:v>NewHires</c:v>
                </c:pt>
              </c:strCache>
            </c:strRef>
          </c:tx>
          <c:spPr>
            <a:solidFill>
              <a:schemeClr val="accent2"/>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employees'!$C$2:$C$90</c:f>
              <c:numCache>
                <c:formatCode>General</c:formatCode>
                <c:ptCount val="48"/>
                <c:pt idx="1">
                  <c:v>1</c:v>
                </c:pt>
                <c:pt idx="10">
                  <c:v>1</c:v>
                </c:pt>
                <c:pt idx="28">
                  <c:v>1</c:v>
                </c:pt>
                <c:pt idx="29">
                  <c:v>1</c:v>
                </c:pt>
                <c:pt idx="30">
                  <c:v>1</c:v>
                </c:pt>
                <c:pt idx="35">
                  <c:v>1</c:v>
                </c:pt>
                <c:pt idx="36">
                  <c:v>1</c:v>
                </c:pt>
                <c:pt idx="39">
                  <c:v>1</c:v>
                </c:pt>
                <c:pt idx="41">
                  <c:v>1</c:v>
                </c:pt>
                <c:pt idx="42">
                  <c:v>2</c:v>
                </c:pt>
                <c:pt idx="43">
                  <c:v>4</c:v>
                </c:pt>
                <c:pt idx="44">
                  <c:v>1</c:v>
                </c:pt>
              </c:numCache>
            </c:numRef>
          </c:val>
          <c:extLst>
            <c:ext xmlns:c16="http://schemas.microsoft.com/office/drawing/2014/chart" uri="{C3380CC4-5D6E-409C-BE32-E72D297353CC}">
              <c16:uniqueId val="{00000001-DBF6-46D4-96DE-39C5C8DC5275}"/>
            </c:ext>
          </c:extLst>
        </c:ser>
        <c:dLbls>
          <c:showLegendKey val="0"/>
          <c:showVal val="0"/>
          <c:showCatName val="0"/>
          <c:showSerName val="0"/>
          <c:showPercent val="0"/>
          <c:showBubbleSize val="0"/>
        </c:dLbls>
        <c:gapWidth val="50"/>
        <c:overlap val="100"/>
        <c:axId val="746781136"/>
        <c:axId val="746783216"/>
      </c:barChart>
      <c:catAx>
        <c:axId val="7467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3216"/>
        <c:crosses val="autoZero"/>
        <c:auto val="1"/>
        <c:lblAlgn val="ctr"/>
        <c:lblOffset val="100"/>
        <c:noMultiLvlLbl val="0"/>
      </c:catAx>
      <c:valAx>
        <c:axId val="746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1136"/>
        <c:crosses val="autoZero"/>
        <c:crossBetween val="between"/>
      </c:valAx>
      <c:spPr>
        <a:noFill/>
        <a:ln>
          <a:noFill/>
        </a:ln>
        <a:effectLst/>
      </c:spPr>
    </c:plotArea>
    <c:legend>
      <c:legendPos val="t"/>
      <c:layout>
        <c:manualLayout>
          <c:xMode val="edge"/>
          <c:yMode val="edge"/>
          <c:x val="0.66316202974628169"/>
          <c:y val="5.2896087140101501E-2"/>
          <c:w val="0.31367594050743658"/>
          <c:h val="6.9984949157280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Dashboard.xlsx]Age group!Age 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Age Group</a:t>
            </a:r>
          </a:p>
        </c:rich>
      </c:tx>
      <c:layout>
        <c:manualLayout>
          <c:xMode val="edge"/>
          <c:yMode val="edge"/>
          <c:x val="0.3452661653473561"/>
          <c:y val="1.33982694582077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9068190350693657"/>
          <c:w val="0.93888888888888888"/>
          <c:h val="0.53783835119225154"/>
        </c:manualLayout>
      </c:layout>
      <c:barChart>
        <c:barDir val="col"/>
        <c:grouping val="clustered"/>
        <c:varyColors val="0"/>
        <c:ser>
          <c:idx val="0"/>
          <c:order val="0"/>
          <c:tx>
            <c:strRef>
              <c:f>'Age group'!$B$1:$B$2</c:f>
              <c:strCache>
                <c:ptCount val="1"/>
                <c:pt idx="0">
                  <c:v>F</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&lt;30</c:v>
                </c:pt>
                <c:pt idx="1">
                  <c:v>30-49</c:v>
                </c:pt>
                <c:pt idx="2">
                  <c:v>50+</c:v>
                </c:pt>
              </c:strCache>
            </c:strRef>
          </c:cat>
          <c:val>
            <c:numRef>
              <c:f>'Age group'!$B$3:$B$6</c:f>
              <c:numCache>
                <c:formatCode>General</c:formatCode>
                <c:ptCount val="3"/>
                <c:pt idx="0">
                  <c:v>13</c:v>
                </c:pt>
                <c:pt idx="1">
                  <c:v>31</c:v>
                </c:pt>
                <c:pt idx="2">
                  <c:v>20</c:v>
                </c:pt>
              </c:numCache>
            </c:numRef>
          </c:val>
          <c:extLst>
            <c:ext xmlns:c16="http://schemas.microsoft.com/office/drawing/2014/chart" uri="{C3380CC4-5D6E-409C-BE32-E72D297353CC}">
              <c16:uniqueId val="{00000000-84A1-428F-AF6F-62AF0A1132ED}"/>
            </c:ext>
          </c:extLst>
        </c:ser>
        <c:ser>
          <c:idx val="1"/>
          <c:order val="1"/>
          <c:tx>
            <c:strRef>
              <c:f>'Age group'!$C$1:$C$2</c:f>
              <c:strCache>
                <c:ptCount val="1"/>
                <c:pt idx="0">
                  <c:v>M</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&lt;30</c:v>
                </c:pt>
                <c:pt idx="1">
                  <c:v>30-49</c:v>
                </c:pt>
                <c:pt idx="2">
                  <c:v>50+</c:v>
                </c:pt>
              </c:strCache>
            </c:strRef>
          </c:cat>
          <c:val>
            <c:numRef>
              <c:f>'Age group'!$C$3:$C$6</c:f>
              <c:numCache>
                <c:formatCode>General</c:formatCode>
                <c:ptCount val="3"/>
                <c:pt idx="0">
                  <c:v>6</c:v>
                </c:pt>
                <c:pt idx="1">
                  <c:v>8</c:v>
                </c:pt>
                <c:pt idx="2">
                  <c:v>8</c:v>
                </c:pt>
              </c:numCache>
            </c:numRef>
          </c:val>
          <c:extLst>
            <c:ext xmlns:c16="http://schemas.microsoft.com/office/drawing/2014/chart" uri="{C3380CC4-5D6E-409C-BE32-E72D297353CC}">
              <c16:uniqueId val="{00000001-84A1-428F-AF6F-62AF0A1132ED}"/>
            </c:ext>
          </c:extLst>
        </c:ser>
        <c:dLbls>
          <c:dLblPos val="outEnd"/>
          <c:showLegendKey val="0"/>
          <c:showVal val="1"/>
          <c:showCatName val="0"/>
          <c:showSerName val="0"/>
          <c:showPercent val="0"/>
          <c:showBubbleSize val="0"/>
        </c:dLbls>
        <c:gapWidth val="50"/>
        <c:axId val="1839823024"/>
        <c:axId val="1839823440"/>
      </c:barChart>
      <c:catAx>
        <c:axId val="18398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23440"/>
        <c:crosses val="autoZero"/>
        <c:auto val="1"/>
        <c:lblAlgn val="ctr"/>
        <c:lblOffset val="100"/>
        <c:noMultiLvlLbl val="0"/>
      </c:catAx>
      <c:valAx>
        <c:axId val="1839823440"/>
        <c:scaling>
          <c:orientation val="minMax"/>
        </c:scaling>
        <c:delete val="1"/>
        <c:axPos val="l"/>
        <c:numFmt formatCode="General" sourceLinked="1"/>
        <c:majorTickMark val="none"/>
        <c:minorTickMark val="none"/>
        <c:tickLblPos val="nextTo"/>
        <c:crossAx val="1839823024"/>
        <c:crosses val="autoZero"/>
        <c:crossBetween val="between"/>
      </c:valAx>
      <c:spPr>
        <a:noFill/>
        <a:ln>
          <a:noFill/>
        </a:ln>
        <a:effectLst/>
      </c:spPr>
    </c:plotArea>
    <c:legend>
      <c:legendPos val="t"/>
      <c:layout>
        <c:manualLayout>
          <c:xMode val="edge"/>
          <c:yMode val="edge"/>
          <c:x val="0.7730131493848994"/>
          <c:y val="4.671290546125275E-2"/>
          <c:w val="0.17767183905764566"/>
          <c:h val="0.15901189061171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Management Dashboard.xlsx]total active employees!Active Employees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4.93721784776903E-2"/>
          <c:y val="2.4883363316371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98075240594931E-2"/>
          <c:y val="0.13208984004438515"/>
          <c:w val="0.90609816272965882"/>
          <c:h val="0.54805803636301897"/>
        </c:manualLayout>
      </c:layout>
      <c:barChart>
        <c:barDir val="col"/>
        <c:grouping val="clustered"/>
        <c:varyColors val="0"/>
        <c:ser>
          <c:idx val="0"/>
          <c:order val="0"/>
          <c:tx>
            <c:strRef>
              <c:f>'total active employees'!$B$1</c:f>
              <c:strCache>
                <c:ptCount val="1"/>
                <c:pt idx="0">
                  <c:v>ActiveEmployees</c:v>
                </c:pt>
              </c:strCache>
            </c:strRef>
          </c:tx>
          <c:spPr>
            <a:solidFill>
              <a:schemeClr val="accent1">
                <a:shade val="76000"/>
              </a:schemeClr>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employees'!$B$2:$B$90</c:f>
              <c:numCache>
                <c:formatCode>General</c:formatCode>
                <c:ptCount val="48"/>
                <c:pt idx="0">
                  <c:v>14</c:v>
                </c:pt>
                <c:pt idx="1">
                  <c:v>15</c:v>
                </c:pt>
                <c:pt idx="2">
                  <c:v>15</c:v>
                </c:pt>
                <c:pt idx="3">
                  <c:v>15</c:v>
                </c:pt>
                <c:pt idx="4">
                  <c:v>15</c:v>
                </c:pt>
                <c:pt idx="5">
                  <c:v>15</c:v>
                </c:pt>
                <c:pt idx="6">
                  <c:v>15</c:v>
                </c:pt>
                <c:pt idx="7">
                  <c:v>15</c:v>
                </c:pt>
                <c:pt idx="8">
                  <c:v>15</c:v>
                </c:pt>
                <c:pt idx="9">
                  <c:v>15</c:v>
                </c:pt>
                <c:pt idx="10">
                  <c:v>16</c:v>
                </c:pt>
                <c:pt idx="11">
                  <c:v>16</c:v>
                </c:pt>
                <c:pt idx="12">
                  <c:v>15</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17</c:v>
                </c:pt>
                <c:pt idx="29">
                  <c:v>18</c:v>
                </c:pt>
                <c:pt idx="30">
                  <c:v>18</c:v>
                </c:pt>
                <c:pt idx="31">
                  <c:v>17</c:v>
                </c:pt>
                <c:pt idx="32">
                  <c:v>17</c:v>
                </c:pt>
                <c:pt idx="33">
                  <c:v>17</c:v>
                </c:pt>
                <c:pt idx="34">
                  <c:v>17</c:v>
                </c:pt>
                <c:pt idx="35">
                  <c:v>18</c:v>
                </c:pt>
                <c:pt idx="36">
                  <c:v>19</c:v>
                </c:pt>
                <c:pt idx="37">
                  <c:v>19</c:v>
                </c:pt>
                <c:pt idx="38">
                  <c:v>19</c:v>
                </c:pt>
                <c:pt idx="39">
                  <c:v>20</c:v>
                </c:pt>
                <c:pt idx="40">
                  <c:v>20</c:v>
                </c:pt>
                <c:pt idx="41">
                  <c:v>21</c:v>
                </c:pt>
                <c:pt idx="42">
                  <c:v>23</c:v>
                </c:pt>
                <c:pt idx="43">
                  <c:v>23</c:v>
                </c:pt>
                <c:pt idx="44">
                  <c:v>23</c:v>
                </c:pt>
                <c:pt idx="45">
                  <c:v>22</c:v>
                </c:pt>
                <c:pt idx="46">
                  <c:v>22</c:v>
                </c:pt>
                <c:pt idx="47">
                  <c:v>22</c:v>
                </c:pt>
              </c:numCache>
            </c:numRef>
          </c:val>
          <c:extLst>
            <c:ext xmlns:c16="http://schemas.microsoft.com/office/drawing/2014/chart" uri="{C3380CC4-5D6E-409C-BE32-E72D297353CC}">
              <c16:uniqueId val="{00000000-02D4-41ED-92A8-73F6A57B86B5}"/>
            </c:ext>
          </c:extLst>
        </c:ser>
        <c:ser>
          <c:idx val="1"/>
          <c:order val="1"/>
          <c:tx>
            <c:strRef>
              <c:f>'total active employees'!$C$1</c:f>
              <c:strCache>
                <c:ptCount val="1"/>
                <c:pt idx="0">
                  <c:v>NewHires</c:v>
                </c:pt>
              </c:strCache>
            </c:strRef>
          </c:tx>
          <c:spPr>
            <a:solidFill>
              <a:schemeClr val="accent1">
                <a:tint val="77000"/>
              </a:schemeClr>
            </a:solidFill>
            <a:ln>
              <a:noFill/>
            </a:ln>
            <a:effectLst/>
          </c:spPr>
          <c:invertIfNegative val="0"/>
          <c:cat>
            <c:multiLvlStrRef>
              <c:f>'total active employees'!$A$2:$A$90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active employees'!$C$2:$C$90</c:f>
              <c:numCache>
                <c:formatCode>General</c:formatCode>
                <c:ptCount val="48"/>
                <c:pt idx="1">
                  <c:v>1</c:v>
                </c:pt>
                <c:pt idx="10">
                  <c:v>1</c:v>
                </c:pt>
                <c:pt idx="28">
                  <c:v>1</c:v>
                </c:pt>
                <c:pt idx="29">
                  <c:v>1</c:v>
                </c:pt>
                <c:pt idx="30">
                  <c:v>1</c:v>
                </c:pt>
                <c:pt idx="35">
                  <c:v>1</c:v>
                </c:pt>
                <c:pt idx="36">
                  <c:v>1</c:v>
                </c:pt>
                <c:pt idx="39">
                  <c:v>1</c:v>
                </c:pt>
                <c:pt idx="41">
                  <c:v>1</c:v>
                </c:pt>
                <c:pt idx="42">
                  <c:v>2</c:v>
                </c:pt>
                <c:pt idx="43">
                  <c:v>4</c:v>
                </c:pt>
                <c:pt idx="44">
                  <c:v>1</c:v>
                </c:pt>
              </c:numCache>
            </c:numRef>
          </c:val>
          <c:extLst>
            <c:ext xmlns:c16="http://schemas.microsoft.com/office/drawing/2014/chart" uri="{C3380CC4-5D6E-409C-BE32-E72D297353CC}">
              <c16:uniqueId val="{00000001-02D4-41ED-92A8-73F6A57B86B5}"/>
            </c:ext>
          </c:extLst>
        </c:ser>
        <c:dLbls>
          <c:showLegendKey val="0"/>
          <c:showVal val="0"/>
          <c:showCatName val="0"/>
          <c:showSerName val="0"/>
          <c:showPercent val="0"/>
          <c:showBubbleSize val="0"/>
        </c:dLbls>
        <c:gapWidth val="50"/>
        <c:overlap val="100"/>
        <c:axId val="746781136"/>
        <c:axId val="746783216"/>
      </c:barChart>
      <c:catAx>
        <c:axId val="7467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3216"/>
        <c:crosses val="autoZero"/>
        <c:auto val="1"/>
        <c:lblAlgn val="ctr"/>
        <c:lblOffset val="100"/>
        <c:noMultiLvlLbl val="0"/>
      </c:catAx>
      <c:valAx>
        <c:axId val="74678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1136"/>
        <c:crosses val="autoZero"/>
        <c:crossBetween val="between"/>
      </c:valAx>
      <c:spPr>
        <a:noFill/>
        <a:ln>
          <a:noFill/>
        </a:ln>
        <a:effectLst/>
      </c:spPr>
    </c:plotArea>
    <c:legend>
      <c:legendPos val="t"/>
      <c:layout>
        <c:manualLayout>
          <c:xMode val="edge"/>
          <c:yMode val="edge"/>
          <c:x val="0.66316202974628169"/>
          <c:y val="5.2896087140101501E-2"/>
          <c:w val="0.31367594050743658"/>
          <c:h val="6.9984949157280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Detail of employess by Ethnicity</a:t>
            </a:r>
          </a:p>
        </c:rich>
      </c:tx>
      <c:layout>
        <c:manualLayout>
          <c:xMode val="edge"/>
          <c:yMode val="edge"/>
          <c:x val="8.3333333333333332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247739865850102"/>
          <c:w val="0.90286351706036749"/>
          <c:h val="0.50124453193350826"/>
        </c:manualLayout>
      </c:layout>
      <c:barChart>
        <c:barDir val="col"/>
        <c:grouping val="clustered"/>
        <c:varyColors val="0"/>
        <c:ser>
          <c:idx val="0"/>
          <c:order val="0"/>
          <c:tx>
            <c:strRef>
              <c:f>ethnicity!$B$3:$B$4</c:f>
              <c:strCache>
                <c:ptCount val="1"/>
                <c:pt idx="0">
                  <c:v>FullTime</c:v>
                </c:pt>
              </c:strCache>
            </c:strRef>
          </c:tx>
          <c:spPr>
            <a:solidFill>
              <a:srgbClr val="FF5050"/>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General</c:formatCode>
                <c:ptCount val="14"/>
                <c:pt idx="0">
                  <c:v>8</c:v>
                </c:pt>
                <c:pt idx="1">
                  <c:v>1</c:v>
                </c:pt>
                <c:pt idx="2">
                  <c:v>12</c:v>
                </c:pt>
                <c:pt idx="3">
                  <c:v>3</c:v>
                </c:pt>
                <c:pt idx="4">
                  <c:v>6</c:v>
                </c:pt>
                <c:pt idx="5">
                  <c:v>3</c:v>
                </c:pt>
                <c:pt idx="6">
                  <c:v>9</c:v>
                </c:pt>
                <c:pt idx="7">
                  <c:v>3</c:v>
                </c:pt>
                <c:pt idx="8">
                  <c:v>12</c:v>
                </c:pt>
                <c:pt idx="9">
                  <c:v>3</c:v>
                </c:pt>
                <c:pt idx="10">
                  <c:v>14</c:v>
                </c:pt>
                <c:pt idx="11">
                  <c:v>7</c:v>
                </c:pt>
                <c:pt idx="12">
                  <c:v>3</c:v>
                </c:pt>
                <c:pt idx="13">
                  <c:v>2</c:v>
                </c:pt>
              </c:numCache>
            </c:numRef>
          </c:val>
          <c:extLst>
            <c:ext xmlns:c16="http://schemas.microsoft.com/office/drawing/2014/chart" uri="{C3380CC4-5D6E-409C-BE32-E72D297353CC}">
              <c16:uniqueId val="{00000000-5E09-4D7E-A016-554907425C7D}"/>
            </c:ext>
          </c:extLst>
        </c:ser>
        <c:ser>
          <c:idx val="1"/>
          <c:order val="1"/>
          <c:tx>
            <c:strRef>
              <c:f>ethnicity!$C$3:$C$4</c:f>
              <c:strCache>
                <c:ptCount val="1"/>
                <c:pt idx="0">
                  <c:v>PartTime</c:v>
                </c:pt>
              </c:strCache>
            </c:strRef>
          </c:tx>
          <c:spPr>
            <a:solidFill>
              <a:srgbClr val="0070C0"/>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General</c:formatCode>
                <c:ptCount val="14"/>
                <c:pt idx="0">
                  <c:v>2</c:v>
                </c:pt>
                <c:pt idx="1">
                  <c:v>2</c:v>
                </c:pt>
                <c:pt idx="2">
                  <c:v>2</c:v>
                </c:pt>
                <c:pt idx="3">
                  <c:v>1</c:v>
                </c:pt>
                <c:pt idx="4">
                  <c:v>1</c:v>
                </c:pt>
                <c:pt idx="5">
                  <c:v>4</c:v>
                </c:pt>
                <c:pt idx="6">
                  <c:v>2</c:v>
                </c:pt>
                <c:pt idx="7">
                  <c:v>2</c:v>
                </c:pt>
                <c:pt idx="8">
                  <c:v>6</c:v>
                </c:pt>
                <c:pt idx="9">
                  <c:v>1</c:v>
                </c:pt>
                <c:pt idx="10">
                  <c:v>2</c:v>
                </c:pt>
                <c:pt idx="11">
                  <c:v>1</c:v>
                </c:pt>
                <c:pt idx="12">
                  <c:v>2</c:v>
                </c:pt>
                <c:pt idx="13">
                  <c:v>1</c:v>
                </c:pt>
              </c:numCache>
            </c:numRef>
          </c:val>
          <c:extLst>
            <c:ext xmlns:c16="http://schemas.microsoft.com/office/drawing/2014/chart" uri="{C3380CC4-5D6E-409C-BE32-E72D297353CC}">
              <c16:uniqueId val="{00000001-5E09-4D7E-A016-554907425C7D}"/>
            </c:ext>
          </c:extLst>
        </c:ser>
        <c:dLbls>
          <c:showLegendKey val="0"/>
          <c:showVal val="0"/>
          <c:showCatName val="0"/>
          <c:showSerName val="0"/>
          <c:showPercent val="0"/>
          <c:showBubbleSize val="0"/>
        </c:dLbls>
        <c:gapWidth val="219"/>
        <c:overlap val="-27"/>
        <c:axId val="1622804048"/>
        <c:axId val="1622802384"/>
      </c:barChart>
      <c:catAx>
        <c:axId val="16228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02384"/>
        <c:crosses val="autoZero"/>
        <c:auto val="1"/>
        <c:lblAlgn val="ctr"/>
        <c:lblOffset val="100"/>
        <c:noMultiLvlLbl val="0"/>
      </c:catAx>
      <c:valAx>
        <c:axId val="162280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04048"/>
        <c:crosses val="autoZero"/>
        <c:crossBetween val="between"/>
      </c:valAx>
      <c:spPr>
        <a:noFill/>
        <a:ln>
          <a:noFill/>
        </a:ln>
        <a:effectLst/>
      </c:spPr>
    </c:plotArea>
    <c:legend>
      <c:legendPos val="t"/>
      <c:layout>
        <c:manualLayout>
          <c:xMode val="edge"/>
          <c:yMode val="edge"/>
          <c:x val="0.85723075240594915"/>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Dashboard.xlsx]Average Tenure Months By Ethnic!Average Tenue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 By Ethnicity </a:t>
            </a:r>
          </a:p>
        </c:rich>
      </c:tx>
      <c:layout>
        <c:manualLayout>
          <c:xMode val="edge"/>
          <c:yMode val="edge"/>
          <c:x val="1.526363659988046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Tenure Months By Ethnic'!$B$3:$B$4</c:f>
              <c:strCache>
                <c:ptCount val="1"/>
                <c:pt idx="0">
                  <c:v>FullTime</c:v>
                </c:pt>
              </c:strCache>
            </c:strRef>
          </c:tx>
          <c:spPr>
            <a:solidFill>
              <a:srgbClr val="FF5050"/>
            </a:solidFill>
            <a:ln>
              <a:noFill/>
            </a:ln>
            <a:effectLst/>
          </c:spPr>
          <c:invertIfNegative val="0"/>
          <c:cat>
            <c:multiLvlStrRef>
              <c:f>'Average Tenure Months By 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 Months By Ethnic'!$B$5:$B$26</c:f>
              <c:numCache>
                <c:formatCode>0</c:formatCode>
                <c:ptCount val="14"/>
                <c:pt idx="0">
                  <c:v>104.22875000000001</c:v>
                </c:pt>
                <c:pt idx="1">
                  <c:v>114</c:v>
                </c:pt>
                <c:pt idx="2">
                  <c:v>82.581666666666663</c:v>
                </c:pt>
                <c:pt idx="3">
                  <c:v>55.833333333333336</c:v>
                </c:pt>
                <c:pt idx="4">
                  <c:v>45.843333333333334</c:v>
                </c:pt>
                <c:pt idx="5">
                  <c:v>174.73666666666668</c:v>
                </c:pt>
                <c:pt idx="6">
                  <c:v>49.117777777777775</c:v>
                </c:pt>
                <c:pt idx="7">
                  <c:v>48.023333333333333</c:v>
                </c:pt>
                <c:pt idx="8">
                  <c:v>90.1875</c:v>
                </c:pt>
                <c:pt idx="9">
                  <c:v>80.723333333333329</c:v>
                </c:pt>
                <c:pt idx="10">
                  <c:v>57.931428571428569</c:v>
                </c:pt>
                <c:pt idx="11">
                  <c:v>60.587142857142858</c:v>
                </c:pt>
                <c:pt idx="12">
                  <c:v>56.333333333333336</c:v>
                </c:pt>
                <c:pt idx="13">
                  <c:v>53.68</c:v>
                </c:pt>
              </c:numCache>
            </c:numRef>
          </c:val>
          <c:extLst>
            <c:ext xmlns:c16="http://schemas.microsoft.com/office/drawing/2014/chart" uri="{C3380CC4-5D6E-409C-BE32-E72D297353CC}">
              <c16:uniqueId val="{00000000-CFDE-4C2C-97E2-D0234B404254}"/>
            </c:ext>
          </c:extLst>
        </c:ser>
        <c:ser>
          <c:idx val="1"/>
          <c:order val="1"/>
          <c:tx>
            <c:strRef>
              <c:f>'Average Tenure Months By Ethnic'!$C$3:$C$4</c:f>
              <c:strCache>
                <c:ptCount val="1"/>
                <c:pt idx="0">
                  <c:v>PartTime</c:v>
                </c:pt>
              </c:strCache>
            </c:strRef>
          </c:tx>
          <c:spPr>
            <a:solidFill>
              <a:srgbClr val="0070C0"/>
            </a:solidFill>
            <a:ln>
              <a:noFill/>
            </a:ln>
            <a:effectLst/>
          </c:spPr>
          <c:invertIfNegative val="0"/>
          <c:cat>
            <c:multiLvlStrRef>
              <c:f>'Average Tenure Months By 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 Months By Ethnic'!$C$5:$C$26</c:f>
              <c:numCache>
                <c:formatCode>0</c:formatCode>
                <c:ptCount val="14"/>
                <c:pt idx="0">
                  <c:v>41.95</c:v>
                </c:pt>
                <c:pt idx="1">
                  <c:v>13.215</c:v>
                </c:pt>
                <c:pt idx="2">
                  <c:v>7.2</c:v>
                </c:pt>
                <c:pt idx="3">
                  <c:v>2.87</c:v>
                </c:pt>
                <c:pt idx="4">
                  <c:v>10.47</c:v>
                </c:pt>
                <c:pt idx="5">
                  <c:v>3.1</c:v>
                </c:pt>
                <c:pt idx="6">
                  <c:v>8.02</c:v>
                </c:pt>
                <c:pt idx="7">
                  <c:v>40.085000000000001</c:v>
                </c:pt>
                <c:pt idx="8">
                  <c:v>4.6566666666666672</c:v>
                </c:pt>
                <c:pt idx="9">
                  <c:v>0.67</c:v>
                </c:pt>
                <c:pt idx="10">
                  <c:v>0.4</c:v>
                </c:pt>
                <c:pt idx="11">
                  <c:v>2</c:v>
                </c:pt>
                <c:pt idx="12">
                  <c:v>6.5</c:v>
                </c:pt>
                <c:pt idx="13">
                  <c:v>1.83</c:v>
                </c:pt>
              </c:numCache>
            </c:numRef>
          </c:val>
          <c:extLst>
            <c:ext xmlns:c16="http://schemas.microsoft.com/office/drawing/2014/chart" uri="{C3380CC4-5D6E-409C-BE32-E72D297353CC}">
              <c16:uniqueId val="{00000001-CFDE-4C2C-97E2-D0234B404254}"/>
            </c:ext>
          </c:extLst>
        </c:ser>
        <c:dLbls>
          <c:showLegendKey val="0"/>
          <c:showVal val="0"/>
          <c:showCatName val="0"/>
          <c:showSerName val="0"/>
          <c:showPercent val="0"/>
          <c:showBubbleSize val="0"/>
        </c:dLbls>
        <c:gapWidth val="219"/>
        <c:overlap val="-27"/>
        <c:axId val="1845505040"/>
        <c:axId val="1845505456"/>
      </c:barChart>
      <c:catAx>
        <c:axId val="18455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05456"/>
        <c:crosses val="autoZero"/>
        <c:auto val="1"/>
        <c:lblAlgn val="ctr"/>
        <c:lblOffset val="100"/>
        <c:noMultiLvlLbl val="0"/>
      </c:catAx>
      <c:valAx>
        <c:axId val="1845505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05040"/>
        <c:crosses val="autoZero"/>
        <c:crossBetween val="between"/>
      </c:valAx>
      <c:spPr>
        <a:noFill/>
        <a:ln>
          <a:noFill/>
        </a:ln>
        <a:effectLst/>
      </c:spPr>
    </c:plotArea>
    <c:legend>
      <c:legendPos val="t"/>
      <c:layout>
        <c:manualLayout>
          <c:xMode val="edge"/>
          <c:yMode val="edge"/>
          <c:x val="0.82370356209354978"/>
          <c:y val="2.5326198225743862E-2"/>
          <c:w val="0.15733706012193366"/>
          <c:h val="7.38921555309302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Management Dashboard.xlsx]Employees By Region!Employee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a:t>
            </a:r>
            <a:r>
              <a:rPr lang="en-IN" baseline="0"/>
              <a:t> By Region</a:t>
            </a:r>
            <a:endParaRPr lang="en-IN"/>
          </a:p>
        </c:rich>
      </c:tx>
      <c:layout>
        <c:manualLayout>
          <c:xMode val="edge"/>
          <c:yMode val="edge"/>
          <c:x val="2.988888888888890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526162875473899"/>
          <c:w val="0.82016863517060368"/>
          <c:h val="0.7964577865266842"/>
        </c:manualLayout>
      </c:layout>
      <c:barChart>
        <c:barDir val="bar"/>
        <c:grouping val="clustered"/>
        <c:varyColors val="0"/>
        <c:ser>
          <c:idx val="0"/>
          <c:order val="0"/>
          <c:tx>
            <c:strRef>
              <c:f>'Employees By Region'!$B$3:$B$4</c:f>
              <c:strCache>
                <c:ptCount val="1"/>
                <c:pt idx="0">
                  <c:v>FullTime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Region'!$A$5:$A$12</c:f>
              <c:strCache>
                <c:ptCount val="7"/>
                <c:pt idx="0">
                  <c:v>Central</c:v>
                </c:pt>
                <c:pt idx="1">
                  <c:v>East</c:v>
                </c:pt>
                <c:pt idx="2">
                  <c:v>Midwest</c:v>
                </c:pt>
                <c:pt idx="3">
                  <c:v>North</c:v>
                </c:pt>
                <c:pt idx="4">
                  <c:v>Northwest</c:v>
                </c:pt>
                <c:pt idx="5">
                  <c:v>South</c:v>
                </c:pt>
                <c:pt idx="6">
                  <c:v>West</c:v>
                </c:pt>
              </c:strCache>
            </c:strRef>
          </c:cat>
          <c:val>
            <c:numRef>
              <c:f>'Employees By Region'!$B$5:$B$12</c:f>
              <c:numCache>
                <c:formatCode>General</c:formatCode>
                <c:ptCount val="7"/>
                <c:pt idx="0">
                  <c:v>10</c:v>
                </c:pt>
                <c:pt idx="1">
                  <c:v>22</c:v>
                </c:pt>
                <c:pt idx="2">
                  <c:v>8</c:v>
                </c:pt>
                <c:pt idx="3">
                  <c:v>17</c:v>
                </c:pt>
                <c:pt idx="4">
                  <c:v>13</c:v>
                </c:pt>
                <c:pt idx="5">
                  <c:v>15</c:v>
                </c:pt>
                <c:pt idx="6">
                  <c:v>13</c:v>
                </c:pt>
              </c:numCache>
            </c:numRef>
          </c:val>
          <c:extLst>
            <c:ext xmlns:c16="http://schemas.microsoft.com/office/drawing/2014/chart" uri="{C3380CC4-5D6E-409C-BE32-E72D297353CC}">
              <c16:uniqueId val="{00000000-75CB-4459-9072-6C90615809E4}"/>
            </c:ext>
          </c:extLst>
        </c:ser>
        <c:ser>
          <c:idx val="1"/>
          <c:order val="1"/>
          <c:tx>
            <c:strRef>
              <c:f>'Employees By Region'!$C$3:$C$4</c:f>
              <c:strCache>
                <c:ptCount val="1"/>
                <c:pt idx="0">
                  <c:v>PartTime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By Region'!$A$5:$A$12</c:f>
              <c:strCache>
                <c:ptCount val="7"/>
                <c:pt idx="0">
                  <c:v>Central</c:v>
                </c:pt>
                <c:pt idx="1">
                  <c:v>East</c:v>
                </c:pt>
                <c:pt idx="2">
                  <c:v>Midwest</c:v>
                </c:pt>
                <c:pt idx="3">
                  <c:v>North</c:v>
                </c:pt>
                <c:pt idx="4">
                  <c:v>Northwest</c:v>
                </c:pt>
                <c:pt idx="5">
                  <c:v>South</c:v>
                </c:pt>
                <c:pt idx="6">
                  <c:v>West</c:v>
                </c:pt>
              </c:strCache>
            </c:strRef>
          </c:cat>
          <c:val>
            <c:numRef>
              <c:f>'Employees By Region'!$C$5:$C$12</c:f>
              <c:numCache>
                <c:formatCode>General</c:formatCode>
                <c:ptCount val="7"/>
                <c:pt idx="0">
                  <c:v>32</c:v>
                </c:pt>
                <c:pt idx="1">
                  <c:v>10</c:v>
                </c:pt>
                <c:pt idx="2">
                  <c:v>26</c:v>
                </c:pt>
                <c:pt idx="3">
                  <c:v>52</c:v>
                </c:pt>
                <c:pt idx="4">
                  <c:v>49</c:v>
                </c:pt>
                <c:pt idx="5">
                  <c:v>63</c:v>
                </c:pt>
                <c:pt idx="6">
                  <c:v>23</c:v>
                </c:pt>
              </c:numCache>
            </c:numRef>
          </c:val>
          <c:extLst>
            <c:ext xmlns:c16="http://schemas.microsoft.com/office/drawing/2014/chart" uri="{C3380CC4-5D6E-409C-BE32-E72D297353CC}">
              <c16:uniqueId val="{00000001-75CB-4459-9072-6C90615809E4}"/>
            </c:ext>
          </c:extLst>
        </c:ser>
        <c:dLbls>
          <c:dLblPos val="outEnd"/>
          <c:showLegendKey val="0"/>
          <c:showVal val="1"/>
          <c:showCatName val="0"/>
          <c:showSerName val="0"/>
          <c:showPercent val="0"/>
          <c:showBubbleSize val="0"/>
        </c:dLbls>
        <c:gapWidth val="50"/>
        <c:axId val="1069938048"/>
        <c:axId val="1069939712"/>
      </c:barChart>
      <c:catAx>
        <c:axId val="1069938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39712"/>
        <c:crosses val="autoZero"/>
        <c:auto val="1"/>
        <c:lblAlgn val="ctr"/>
        <c:lblOffset val="100"/>
        <c:noMultiLvlLbl val="0"/>
      </c:catAx>
      <c:valAx>
        <c:axId val="1069939712"/>
        <c:scaling>
          <c:orientation val="minMax"/>
        </c:scaling>
        <c:delete val="1"/>
        <c:axPos val="t"/>
        <c:numFmt formatCode="General" sourceLinked="1"/>
        <c:majorTickMark val="none"/>
        <c:minorTickMark val="none"/>
        <c:tickLblPos val="nextTo"/>
        <c:crossAx val="1069938048"/>
        <c:crosses val="autoZero"/>
        <c:crossBetween val="between"/>
      </c:valAx>
      <c:spPr>
        <a:noFill/>
        <a:ln>
          <a:noFill/>
        </a:ln>
        <a:effectLst/>
      </c:spPr>
    </c:plotArea>
    <c:legend>
      <c:legendPos val="t"/>
      <c:layout>
        <c:manualLayout>
          <c:xMode val="edge"/>
          <c:yMode val="edge"/>
          <c:x val="0.86000853018372692"/>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Management Dashboard.xlsx]Seperation and Bad Hires!Seperations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 and Bad Hires</a:t>
            </a:r>
          </a:p>
        </c:rich>
      </c:tx>
      <c:layout>
        <c:manualLayout>
          <c:xMode val="edge"/>
          <c:yMode val="edge"/>
          <c:x val="2.5044833196755396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2503770739065E-2"/>
          <c:y val="0.1526162875473899"/>
          <c:w val="0.93363499245852188"/>
          <c:h val="0.67075348273773472"/>
        </c:manualLayout>
      </c:layout>
      <c:barChart>
        <c:barDir val="col"/>
        <c:grouping val="clustered"/>
        <c:varyColors val="0"/>
        <c:ser>
          <c:idx val="0"/>
          <c:order val="0"/>
          <c:tx>
            <c:strRef>
              <c:f>'Seperation and Bad Hires'!$B$3</c:f>
              <c:strCache>
                <c:ptCount val="1"/>
                <c:pt idx="0">
                  <c:v>total seperations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 and Bad Hires'!$A$4:$A$8</c:f>
              <c:strCache>
                <c:ptCount val="4"/>
                <c:pt idx="0">
                  <c:v>2015</c:v>
                </c:pt>
                <c:pt idx="1">
                  <c:v>2016</c:v>
                </c:pt>
                <c:pt idx="2">
                  <c:v>2017</c:v>
                </c:pt>
                <c:pt idx="3">
                  <c:v>2018</c:v>
                </c:pt>
              </c:strCache>
            </c:strRef>
          </c:cat>
          <c:val>
            <c:numRef>
              <c:f>'Seperation and Bad Hires'!$B$4:$B$8</c:f>
              <c:numCache>
                <c:formatCode>General</c:formatCode>
                <c:ptCount val="4"/>
                <c:pt idx="1">
                  <c:v>1</c:v>
                </c:pt>
                <c:pt idx="2">
                  <c:v>2</c:v>
                </c:pt>
                <c:pt idx="3">
                  <c:v>6</c:v>
                </c:pt>
              </c:numCache>
            </c:numRef>
          </c:val>
          <c:extLst>
            <c:ext xmlns:c16="http://schemas.microsoft.com/office/drawing/2014/chart" uri="{C3380CC4-5D6E-409C-BE32-E72D297353CC}">
              <c16:uniqueId val="{00000000-B0AC-4D50-82BE-D15A4A950EAB}"/>
            </c:ext>
          </c:extLst>
        </c:ser>
        <c:ser>
          <c:idx val="1"/>
          <c:order val="1"/>
          <c:tx>
            <c:strRef>
              <c:f>'Seperation and Bad Hires'!$C$3</c:f>
              <c:strCache>
                <c:ptCount val="1"/>
                <c:pt idx="0">
                  <c:v>BadHires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 and Bad Hires'!$A$4:$A$8</c:f>
              <c:strCache>
                <c:ptCount val="4"/>
                <c:pt idx="0">
                  <c:v>2015</c:v>
                </c:pt>
                <c:pt idx="1">
                  <c:v>2016</c:v>
                </c:pt>
                <c:pt idx="2">
                  <c:v>2017</c:v>
                </c:pt>
                <c:pt idx="3">
                  <c:v>2018</c:v>
                </c:pt>
              </c:strCache>
            </c:strRef>
          </c:cat>
          <c:val>
            <c:numRef>
              <c:f>'Seperation and Bad Hires'!$C$4:$C$8</c:f>
              <c:numCache>
                <c:formatCode>General</c:formatCode>
                <c:ptCount val="4"/>
                <c:pt idx="0">
                  <c:v>0</c:v>
                </c:pt>
                <c:pt idx="1">
                  <c:v>1</c:v>
                </c:pt>
                <c:pt idx="2">
                  <c:v>0</c:v>
                </c:pt>
                <c:pt idx="3">
                  <c:v>5</c:v>
                </c:pt>
              </c:numCache>
            </c:numRef>
          </c:val>
          <c:extLst>
            <c:ext xmlns:c16="http://schemas.microsoft.com/office/drawing/2014/chart" uri="{C3380CC4-5D6E-409C-BE32-E72D297353CC}">
              <c16:uniqueId val="{00000001-B0AC-4D50-82BE-D15A4A950EAB}"/>
            </c:ext>
          </c:extLst>
        </c:ser>
        <c:dLbls>
          <c:dLblPos val="outEnd"/>
          <c:showLegendKey val="0"/>
          <c:showVal val="1"/>
          <c:showCatName val="0"/>
          <c:showSerName val="0"/>
          <c:showPercent val="0"/>
          <c:showBubbleSize val="0"/>
        </c:dLbls>
        <c:gapWidth val="50"/>
        <c:axId val="746778224"/>
        <c:axId val="746775312"/>
      </c:barChart>
      <c:catAx>
        <c:axId val="7467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312"/>
        <c:crosses val="autoZero"/>
        <c:auto val="1"/>
        <c:lblAlgn val="ctr"/>
        <c:lblOffset val="100"/>
        <c:noMultiLvlLbl val="0"/>
      </c:catAx>
      <c:valAx>
        <c:axId val="746775312"/>
        <c:scaling>
          <c:orientation val="minMax"/>
        </c:scaling>
        <c:delete val="1"/>
        <c:axPos val="l"/>
        <c:numFmt formatCode="General" sourceLinked="1"/>
        <c:majorTickMark val="none"/>
        <c:minorTickMark val="none"/>
        <c:tickLblPos val="nextTo"/>
        <c:crossAx val="746778224"/>
        <c:crosses val="autoZero"/>
        <c:crossBetween val="between"/>
      </c:valAx>
      <c:spPr>
        <a:noFill/>
        <a:ln>
          <a:noFill/>
        </a:ln>
        <a:effectLst/>
      </c:spPr>
    </c:plotArea>
    <c:legend>
      <c:legendPos val="t"/>
      <c:layout>
        <c:manualLayout>
          <c:xMode val="edge"/>
          <c:yMode val="edge"/>
          <c:x val="2.5989002505908507E-2"/>
          <c:y val="0.14856481481481484"/>
          <c:w val="0.4142568378047767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Dashboard.xlsx]Termination Reason!Termination 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3.619909502262443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2503770739065E-2"/>
          <c:y val="6.4653324584426936E-2"/>
          <c:w val="0.93363499245852188"/>
          <c:h val="0.79970726256458646"/>
        </c:manualLayout>
      </c:layout>
      <c:barChart>
        <c:barDir val="col"/>
        <c:grouping val="clustered"/>
        <c:varyColors val="0"/>
        <c:ser>
          <c:idx val="0"/>
          <c:order val="0"/>
          <c:tx>
            <c:strRef>
              <c:f>'Termination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Reason'!$A$5:$A$8</c:f>
              <c:strCache>
                <c:ptCount val="3"/>
                <c:pt idx="0">
                  <c:v>2016</c:v>
                </c:pt>
                <c:pt idx="1">
                  <c:v>2017</c:v>
                </c:pt>
                <c:pt idx="2">
                  <c:v>2018</c:v>
                </c:pt>
              </c:strCache>
            </c:strRef>
          </c:cat>
          <c:val>
            <c:numRef>
              <c:f>'Termination Reason'!$B$5:$B$8</c:f>
              <c:numCache>
                <c:formatCode>General</c:formatCode>
                <c:ptCount val="3"/>
                <c:pt idx="0">
                  <c:v>1</c:v>
                </c:pt>
                <c:pt idx="1">
                  <c:v>1</c:v>
                </c:pt>
                <c:pt idx="2">
                  <c:v>1</c:v>
                </c:pt>
              </c:numCache>
            </c:numRef>
          </c:val>
          <c:extLst>
            <c:ext xmlns:c16="http://schemas.microsoft.com/office/drawing/2014/chart" uri="{C3380CC4-5D6E-409C-BE32-E72D297353CC}">
              <c16:uniqueId val="{00000003-5E41-42D5-91E4-4D8D62CFBF48}"/>
            </c:ext>
          </c:extLst>
        </c:ser>
        <c:ser>
          <c:idx val="1"/>
          <c:order val="1"/>
          <c:tx>
            <c:strRef>
              <c:f>'Termination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Reason'!$A$5:$A$8</c:f>
              <c:strCache>
                <c:ptCount val="3"/>
                <c:pt idx="0">
                  <c:v>2016</c:v>
                </c:pt>
                <c:pt idx="1">
                  <c:v>2017</c:v>
                </c:pt>
                <c:pt idx="2">
                  <c:v>2018</c:v>
                </c:pt>
              </c:strCache>
            </c:strRef>
          </c:cat>
          <c:val>
            <c:numRef>
              <c:f>'Termination Reason'!$C$5:$C$8</c:f>
              <c:numCache>
                <c:formatCode>General</c:formatCode>
                <c:ptCount val="3"/>
                <c:pt idx="1">
                  <c:v>1</c:v>
                </c:pt>
                <c:pt idx="2">
                  <c:v>5</c:v>
                </c:pt>
              </c:numCache>
            </c:numRef>
          </c:val>
          <c:extLst>
            <c:ext xmlns:c16="http://schemas.microsoft.com/office/drawing/2014/chart" uri="{C3380CC4-5D6E-409C-BE32-E72D297353CC}">
              <c16:uniqueId val="{00000006-5E41-42D5-91E4-4D8D62CFBF48}"/>
            </c:ext>
          </c:extLst>
        </c:ser>
        <c:dLbls>
          <c:dLblPos val="outEnd"/>
          <c:showLegendKey val="0"/>
          <c:showVal val="1"/>
          <c:showCatName val="0"/>
          <c:showSerName val="0"/>
          <c:showPercent val="0"/>
          <c:showBubbleSize val="0"/>
        </c:dLbls>
        <c:gapWidth val="50"/>
        <c:axId val="746778224"/>
        <c:axId val="746775312"/>
      </c:barChart>
      <c:catAx>
        <c:axId val="7467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312"/>
        <c:crosses val="autoZero"/>
        <c:auto val="1"/>
        <c:lblAlgn val="ctr"/>
        <c:lblOffset val="100"/>
        <c:noMultiLvlLbl val="0"/>
      </c:catAx>
      <c:valAx>
        <c:axId val="746775312"/>
        <c:scaling>
          <c:orientation val="minMax"/>
        </c:scaling>
        <c:delete val="1"/>
        <c:axPos val="l"/>
        <c:numFmt formatCode="General" sourceLinked="1"/>
        <c:majorTickMark val="none"/>
        <c:minorTickMark val="none"/>
        <c:tickLblPos val="nextTo"/>
        <c:crossAx val="746778224"/>
        <c:crosses val="autoZero"/>
        <c:crossBetween val="between"/>
      </c:valAx>
      <c:spPr>
        <a:noFill/>
        <a:ln>
          <a:noFill/>
        </a:ln>
        <a:effectLst/>
      </c:spPr>
    </c:plotArea>
    <c:legend>
      <c:legendPos val="t"/>
      <c:layout>
        <c:manualLayout>
          <c:xMode val="edge"/>
          <c:yMode val="edge"/>
          <c:x val="1.6939228750252375E-2"/>
          <c:y val="0.14856481481481484"/>
          <c:w val="0.3838561033029293"/>
          <c:h val="9.62573906294633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Management Dashboard.xlsx]Age group!Age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a:t>
            </a:r>
          </a:p>
        </c:rich>
      </c:tx>
      <c:layout>
        <c:manualLayout>
          <c:xMode val="edge"/>
          <c:yMode val="edge"/>
          <c:x val="3.293744531933511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9068190350693657"/>
          <c:w val="0.93888888888888888"/>
          <c:h val="0.53783835119225154"/>
        </c:manualLayout>
      </c:layout>
      <c:barChart>
        <c:barDir val="col"/>
        <c:grouping val="clustered"/>
        <c:varyColors val="0"/>
        <c:ser>
          <c:idx val="0"/>
          <c:order val="0"/>
          <c:tx>
            <c:strRef>
              <c:f>'Age group'!$B$1:$B$2</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&lt;30</c:v>
                </c:pt>
                <c:pt idx="1">
                  <c:v>30-49</c:v>
                </c:pt>
                <c:pt idx="2">
                  <c:v>50+</c:v>
                </c:pt>
              </c:strCache>
            </c:strRef>
          </c:cat>
          <c:val>
            <c:numRef>
              <c:f>'Age group'!$B$3:$B$6</c:f>
              <c:numCache>
                <c:formatCode>General</c:formatCode>
                <c:ptCount val="3"/>
                <c:pt idx="0">
                  <c:v>13</c:v>
                </c:pt>
                <c:pt idx="1">
                  <c:v>31</c:v>
                </c:pt>
                <c:pt idx="2">
                  <c:v>20</c:v>
                </c:pt>
              </c:numCache>
            </c:numRef>
          </c:val>
          <c:extLst>
            <c:ext xmlns:c16="http://schemas.microsoft.com/office/drawing/2014/chart" uri="{C3380CC4-5D6E-409C-BE32-E72D297353CC}">
              <c16:uniqueId val="{00000000-9105-4B6B-A01F-C20727705B9C}"/>
            </c:ext>
          </c:extLst>
        </c:ser>
        <c:ser>
          <c:idx val="1"/>
          <c:order val="1"/>
          <c:tx>
            <c:strRef>
              <c:f>'Age group'!$C$1:$C$2</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&lt;30</c:v>
                </c:pt>
                <c:pt idx="1">
                  <c:v>30-49</c:v>
                </c:pt>
                <c:pt idx="2">
                  <c:v>50+</c:v>
                </c:pt>
              </c:strCache>
            </c:strRef>
          </c:cat>
          <c:val>
            <c:numRef>
              <c:f>'Age group'!$C$3:$C$6</c:f>
              <c:numCache>
                <c:formatCode>General</c:formatCode>
                <c:ptCount val="3"/>
                <c:pt idx="0">
                  <c:v>6</c:v>
                </c:pt>
                <c:pt idx="1">
                  <c:v>8</c:v>
                </c:pt>
                <c:pt idx="2">
                  <c:v>8</c:v>
                </c:pt>
              </c:numCache>
            </c:numRef>
          </c:val>
          <c:extLst>
            <c:ext xmlns:c16="http://schemas.microsoft.com/office/drawing/2014/chart" uri="{C3380CC4-5D6E-409C-BE32-E72D297353CC}">
              <c16:uniqueId val="{00000001-9105-4B6B-A01F-C20727705B9C}"/>
            </c:ext>
          </c:extLst>
        </c:ser>
        <c:dLbls>
          <c:dLblPos val="outEnd"/>
          <c:showLegendKey val="0"/>
          <c:showVal val="1"/>
          <c:showCatName val="0"/>
          <c:showSerName val="0"/>
          <c:showPercent val="0"/>
          <c:showBubbleSize val="0"/>
        </c:dLbls>
        <c:gapWidth val="50"/>
        <c:axId val="1839823024"/>
        <c:axId val="1839823440"/>
      </c:barChart>
      <c:catAx>
        <c:axId val="18398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23440"/>
        <c:crosses val="autoZero"/>
        <c:auto val="1"/>
        <c:lblAlgn val="ctr"/>
        <c:lblOffset val="100"/>
        <c:noMultiLvlLbl val="0"/>
      </c:catAx>
      <c:valAx>
        <c:axId val="1839823440"/>
        <c:scaling>
          <c:orientation val="minMax"/>
        </c:scaling>
        <c:delete val="1"/>
        <c:axPos val="l"/>
        <c:numFmt formatCode="General" sourceLinked="1"/>
        <c:majorTickMark val="none"/>
        <c:minorTickMark val="none"/>
        <c:tickLblPos val="nextTo"/>
        <c:crossAx val="1839823024"/>
        <c:crosses val="autoZero"/>
        <c:crossBetween val="between"/>
      </c:valAx>
      <c:spPr>
        <a:noFill/>
        <a:ln>
          <a:noFill/>
        </a:ln>
        <a:effectLst/>
      </c:spPr>
    </c:plotArea>
    <c:legend>
      <c:legendPos val="t"/>
      <c:layout>
        <c:manualLayout>
          <c:xMode val="edge"/>
          <c:yMode val="edge"/>
          <c:x val="0.8223280839895013"/>
          <c:y val="4.6712962962962977E-2"/>
          <c:w val="0.17767183905764566"/>
          <c:h val="0.15901189061171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png"/><Relationship Id="rId19"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414337</xdr:colOff>
      <xdr:row>3</xdr:row>
      <xdr:rowOff>147637</xdr:rowOff>
    </xdr:from>
    <xdr:to>
      <xdr:col>11</xdr:col>
      <xdr:colOff>357187</xdr:colOff>
      <xdr:row>18</xdr:row>
      <xdr:rowOff>33337</xdr:rowOff>
    </xdr:to>
    <xdr:graphicFrame macro="">
      <xdr:nvGraphicFramePr>
        <xdr:cNvPr id="2" name="Termination Reason">
          <a:extLst>
            <a:ext uri="{FF2B5EF4-FFF2-40B4-BE49-F238E27FC236}">
              <a16:creationId xmlns:a16="http://schemas.microsoft.com/office/drawing/2014/main" id="{17C83F40-35E5-4501-B31B-7F19E0310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6</xdr:row>
      <xdr:rowOff>180975</xdr:rowOff>
    </xdr:from>
    <xdr:to>
      <xdr:col>25</xdr:col>
      <xdr:colOff>21166</xdr:colOff>
      <xdr:row>7</xdr:row>
      <xdr:rowOff>10583</xdr:rowOff>
    </xdr:to>
    <xdr:cxnSp macro="">
      <xdr:nvCxnSpPr>
        <xdr:cNvPr id="3" name="Straight Connector 2">
          <a:extLst>
            <a:ext uri="{FF2B5EF4-FFF2-40B4-BE49-F238E27FC236}">
              <a16:creationId xmlns:a16="http://schemas.microsoft.com/office/drawing/2014/main" id="{DB3E5547-94C1-5450-2782-20DFB2934830}"/>
            </a:ext>
          </a:extLst>
        </xdr:cNvPr>
        <xdr:cNvCxnSpPr/>
      </xdr:nvCxnSpPr>
      <xdr:spPr>
        <a:xfrm>
          <a:off x="28575" y="1599142"/>
          <a:ext cx="15285508" cy="2010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7</xdr:col>
      <xdr:colOff>61384</xdr:colOff>
      <xdr:row>2</xdr:row>
      <xdr:rowOff>86782</xdr:rowOff>
    </xdr:from>
    <xdr:to>
      <xdr:col>7</xdr:col>
      <xdr:colOff>550334</xdr:colOff>
      <xdr:row>4</xdr:row>
      <xdr:rowOff>191557</xdr:rowOff>
    </xdr:to>
    <xdr:pic>
      <xdr:nvPicPr>
        <xdr:cNvPr id="8" name="Graphic 7" descr="Woman with solid fill">
          <a:extLst>
            <a:ext uri="{FF2B5EF4-FFF2-40B4-BE49-F238E27FC236}">
              <a16:creationId xmlns:a16="http://schemas.microsoft.com/office/drawing/2014/main" id="{B791056B-0DF4-01B7-9812-DECA282DBA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284134" y="615949"/>
          <a:ext cx="488950" cy="485775"/>
        </a:xfrm>
        <a:prstGeom prst="rect">
          <a:avLst/>
        </a:prstGeom>
      </xdr:spPr>
    </xdr:pic>
    <xdr:clientData/>
  </xdr:twoCellAnchor>
  <xdr:twoCellAnchor editAs="oneCell">
    <xdr:from>
      <xdr:col>8</xdr:col>
      <xdr:colOff>19049</xdr:colOff>
      <xdr:row>2</xdr:row>
      <xdr:rowOff>47625</xdr:rowOff>
    </xdr:from>
    <xdr:to>
      <xdr:col>8</xdr:col>
      <xdr:colOff>559574</xdr:colOff>
      <xdr:row>4</xdr:row>
      <xdr:rowOff>180974</xdr:rowOff>
    </xdr:to>
    <xdr:pic>
      <xdr:nvPicPr>
        <xdr:cNvPr id="10" name="Graphic 9" descr="Man with solid fill">
          <a:extLst>
            <a:ext uri="{FF2B5EF4-FFF2-40B4-BE49-F238E27FC236}">
              <a16:creationId xmlns:a16="http://schemas.microsoft.com/office/drawing/2014/main" id="{D691F256-CCD3-2665-736A-70DDC3BD90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14824" y="571500"/>
          <a:ext cx="540525" cy="514349"/>
        </a:xfrm>
        <a:prstGeom prst="rect">
          <a:avLst/>
        </a:prstGeom>
      </xdr:spPr>
    </xdr:pic>
    <xdr:clientData/>
  </xdr:twoCellAnchor>
  <xdr:twoCellAnchor editAs="oneCell">
    <xdr:from>
      <xdr:col>6</xdr:col>
      <xdr:colOff>23849</xdr:colOff>
      <xdr:row>1</xdr:row>
      <xdr:rowOff>161925</xdr:rowOff>
    </xdr:from>
    <xdr:to>
      <xdr:col>6</xdr:col>
      <xdr:colOff>618557</xdr:colOff>
      <xdr:row>5</xdr:row>
      <xdr:rowOff>28575</xdr:rowOff>
    </xdr:to>
    <xdr:pic>
      <xdr:nvPicPr>
        <xdr:cNvPr id="12" name="Graphic 11" descr="Users outline">
          <a:extLst>
            <a:ext uri="{FF2B5EF4-FFF2-40B4-BE49-F238E27FC236}">
              <a16:creationId xmlns:a16="http://schemas.microsoft.com/office/drawing/2014/main" id="{4615FEDC-5099-45CD-2E1C-F98C0AA1433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71849" y="495300"/>
          <a:ext cx="590475" cy="676275"/>
        </a:xfrm>
        <a:prstGeom prst="rect">
          <a:avLst/>
        </a:prstGeom>
      </xdr:spPr>
    </xdr:pic>
    <xdr:clientData/>
  </xdr:twoCellAnchor>
  <xdr:twoCellAnchor editAs="oneCell">
    <xdr:from>
      <xdr:col>9</xdr:col>
      <xdr:colOff>104775</xdr:colOff>
      <xdr:row>1</xdr:row>
      <xdr:rowOff>82125</xdr:rowOff>
    </xdr:from>
    <xdr:to>
      <xdr:col>9</xdr:col>
      <xdr:colOff>457275</xdr:colOff>
      <xdr:row>3</xdr:row>
      <xdr:rowOff>56007</xdr:rowOff>
    </xdr:to>
    <xdr:pic>
      <xdr:nvPicPr>
        <xdr:cNvPr id="13" name="Graphic 12" descr="Coins">
          <a:extLst>
            <a:ext uri="{FF2B5EF4-FFF2-40B4-BE49-F238E27FC236}">
              <a16:creationId xmlns:a16="http://schemas.microsoft.com/office/drawing/2014/main" id="{790D2AD3-58C0-4358-A804-A49455F4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38725" y="415500"/>
          <a:ext cx="352500" cy="354882"/>
        </a:xfrm>
        <a:prstGeom prst="rect">
          <a:avLst/>
        </a:prstGeom>
      </xdr:spPr>
    </xdr:pic>
    <xdr:clientData/>
  </xdr:twoCellAnchor>
  <xdr:twoCellAnchor editAs="oneCell">
    <xdr:from>
      <xdr:col>11</xdr:col>
      <xdr:colOff>81019</xdr:colOff>
      <xdr:row>1</xdr:row>
      <xdr:rowOff>9525</xdr:rowOff>
    </xdr:from>
    <xdr:to>
      <xdr:col>11</xdr:col>
      <xdr:colOff>540619</xdr:colOff>
      <xdr:row>3</xdr:row>
      <xdr:rowOff>157182</xdr:rowOff>
    </xdr:to>
    <xdr:pic>
      <xdr:nvPicPr>
        <xdr:cNvPr id="14" name="Graphic 13" descr="Man">
          <a:extLst>
            <a:ext uri="{FF2B5EF4-FFF2-40B4-BE49-F238E27FC236}">
              <a16:creationId xmlns:a16="http://schemas.microsoft.com/office/drawing/2014/main" id="{E83E5FF5-9E65-400B-BDC9-DD204CACC9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234169" y="342900"/>
          <a:ext cx="459600" cy="528657"/>
        </a:xfrm>
        <a:prstGeom prst="rect">
          <a:avLst/>
        </a:prstGeom>
      </xdr:spPr>
    </xdr:pic>
    <xdr:clientData/>
  </xdr:twoCellAnchor>
  <xdr:twoCellAnchor editAs="oneCell">
    <xdr:from>
      <xdr:col>10</xdr:col>
      <xdr:colOff>57188</xdr:colOff>
      <xdr:row>1</xdr:row>
      <xdr:rowOff>0</xdr:rowOff>
    </xdr:from>
    <xdr:to>
      <xdr:col>10</xdr:col>
      <xdr:colOff>516788</xdr:colOff>
      <xdr:row>3</xdr:row>
      <xdr:rowOff>138132</xdr:rowOff>
    </xdr:to>
    <xdr:pic>
      <xdr:nvPicPr>
        <xdr:cNvPr id="15" name="Graphic 14" descr="Woman">
          <a:extLst>
            <a:ext uri="{FF2B5EF4-FFF2-40B4-BE49-F238E27FC236}">
              <a16:creationId xmlns:a16="http://schemas.microsoft.com/office/drawing/2014/main" id="{D885877B-5F7E-46D5-8F52-745654B1D2A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600738" y="333375"/>
          <a:ext cx="459600" cy="528657"/>
        </a:xfrm>
        <a:prstGeom prst="rect">
          <a:avLst/>
        </a:prstGeom>
      </xdr:spPr>
    </xdr:pic>
    <xdr:clientData/>
  </xdr:twoCellAnchor>
  <xdr:oneCellAnchor>
    <xdr:from>
      <xdr:col>14</xdr:col>
      <xdr:colOff>81019</xdr:colOff>
      <xdr:row>1</xdr:row>
      <xdr:rowOff>9525</xdr:rowOff>
    </xdr:from>
    <xdr:ext cx="459600" cy="528657"/>
    <xdr:pic>
      <xdr:nvPicPr>
        <xdr:cNvPr id="18" name="Graphic 17" descr="Man">
          <a:extLst>
            <a:ext uri="{FF2B5EF4-FFF2-40B4-BE49-F238E27FC236}">
              <a16:creationId xmlns:a16="http://schemas.microsoft.com/office/drawing/2014/main" id="{33084638-A1CD-4710-8FE5-B020A426E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261686" y="348192"/>
          <a:ext cx="459600" cy="528657"/>
        </a:xfrm>
        <a:prstGeom prst="rect">
          <a:avLst/>
        </a:prstGeom>
      </xdr:spPr>
    </xdr:pic>
    <xdr:clientData/>
  </xdr:oneCellAnchor>
  <xdr:oneCellAnchor>
    <xdr:from>
      <xdr:col>13</xdr:col>
      <xdr:colOff>57188</xdr:colOff>
      <xdr:row>1</xdr:row>
      <xdr:rowOff>0</xdr:rowOff>
    </xdr:from>
    <xdr:ext cx="459600" cy="519132"/>
    <xdr:pic>
      <xdr:nvPicPr>
        <xdr:cNvPr id="19" name="Graphic 18" descr="Woman">
          <a:extLst>
            <a:ext uri="{FF2B5EF4-FFF2-40B4-BE49-F238E27FC236}">
              <a16:creationId xmlns:a16="http://schemas.microsoft.com/office/drawing/2014/main" id="{6465750D-B43A-4816-AD17-C5274A8CB02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624021" y="338667"/>
          <a:ext cx="459600" cy="519132"/>
        </a:xfrm>
        <a:prstGeom prst="rect">
          <a:avLst/>
        </a:prstGeom>
      </xdr:spPr>
    </xdr:pic>
    <xdr:clientData/>
  </xdr:oneCellAnchor>
  <xdr:twoCellAnchor editAs="oneCell">
    <xdr:from>
      <xdr:col>12</xdr:col>
      <xdr:colOff>116416</xdr:colOff>
      <xdr:row>1</xdr:row>
      <xdr:rowOff>74084</xdr:rowOff>
    </xdr:from>
    <xdr:to>
      <xdr:col>12</xdr:col>
      <xdr:colOff>468916</xdr:colOff>
      <xdr:row>3</xdr:row>
      <xdr:rowOff>47966</xdr:rowOff>
    </xdr:to>
    <xdr:pic>
      <xdr:nvPicPr>
        <xdr:cNvPr id="20" name="Graphic 19" descr="Clock">
          <a:extLst>
            <a:ext uri="{FF2B5EF4-FFF2-40B4-BE49-F238E27FC236}">
              <a16:creationId xmlns:a16="http://schemas.microsoft.com/office/drawing/2014/main" id="{B13C5DC7-41D2-4787-8E67-E5BF507698C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910916" y="412751"/>
          <a:ext cx="352500" cy="354882"/>
        </a:xfrm>
        <a:prstGeom prst="rect">
          <a:avLst/>
        </a:prstGeom>
      </xdr:spPr>
    </xdr:pic>
    <xdr:clientData/>
  </xdr:twoCellAnchor>
  <xdr:twoCellAnchor>
    <xdr:from>
      <xdr:col>15</xdr:col>
      <xdr:colOff>74082</xdr:colOff>
      <xdr:row>0</xdr:row>
      <xdr:rowOff>31751</xdr:rowOff>
    </xdr:from>
    <xdr:to>
      <xdr:col>18</xdr:col>
      <xdr:colOff>583406</xdr:colOff>
      <xdr:row>5</xdr:row>
      <xdr:rowOff>225954</xdr:rowOff>
    </xdr:to>
    <xdr:graphicFrame macro="">
      <xdr:nvGraphicFramePr>
        <xdr:cNvPr id="21" name="Chart 20">
          <a:extLst>
            <a:ext uri="{FF2B5EF4-FFF2-40B4-BE49-F238E27FC236}">
              <a16:creationId xmlns:a16="http://schemas.microsoft.com/office/drawing/2014/main" id="{156C89E3-9667-42CE-A5C2-2861C946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42333</xdr:colOff>
      <xdr:row>1</xdr:row>
      <xdr:rowOff>127000</xdr:rowOff>
    </xdr:from>
    <xdr:to>
      <xdr:col>20</xdr:col>
      <xdr:colOff>23208</xdr:colOff>
      <xdr:row>4</xdr:row>
      <xdr:rowOff>237066</xdr:rowOff>
    </xdr:to>
    <xdr:pic>
      <xdr:nvPicPr>
        <xdr:cNvPr id="25" name="Graphic 24" descr="Users outline">
          <a:extLst>
            <a:ext uri="{FF2B5EF4-FFF2-40B4-BE49-F238E27FC236}">
              <a16:creationId xmlns:a16="http://schemas.microsoft.com/office/drawing/2014/main" id="{DAA02E37-3458-4C50-8422-061EFBC78B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652250" y="465667"/>
          <a:ext cx="594708" cy="681566"/>
        </a:xfrm>
        <a:prstGeom prst="rect">
          <a:avLst/>
        </a:prstGeom>
      </xdr:spPr>
    </xdr:pic>
    <xdr:clientData/>
  </xdr:twoCellAnchor>
  <xdr:twoCellAnchor editAs="oneCell">
    <xdr:from>
      <xdr:col>20</xdr:col>
      <xdr:colOff>31750</xdr:colOff>
      <xdr:row>2</xdr:row>
      <xdr:rowOff>49741</xdr:rowOff>
    </xdr:from>
    <xdr:to>
      <xdr:col>20</xdr:col>
      <xdr:colOff>550333</xdr:colOff>
      <xdr:row>4</xdr:row>
      <xdr:rowOff>154516</xdr:rowOff>
    </xdr:to>
    <xdr:pic>
      <xdr:nvPicPr>
        <xdr:cNvPr id="26" name="Graphic 25" descr="Woman with solid fill">
          <a:extLst>
            <a:ext uri="{FF2B5EF4-FFF2-40B4-BE49-F238E27FC236}">
              <a16:creationId xmlns:a16="http://schemas.microsoft.com/office/drawing/2014/main" id="{1AFBFA79-6B80-49D3-9B01-63A5C2604C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255500" y="578908"/>
          <a:ext cx="518583" cy="485775"/>
        </a:xfrm>
        <a:prstGeom prst="rect">
          <a:avLst/>
        </a:prstGeom>
      </xdr:spPr>
    </xdr:pic>
    <xdr:clientData/>
  </xdr:twoCellAnchor>
  <xdr:twoCellAnchor editAs="oneCell">
    <xdr:from>
      <xdr:col>21</xdr:col>
      <xdr:colOff>21166</xdr:colOff>
      <xdr:row>2</xdr:row>
      <xdr:rowOff>31751</xdr:rowOff>
    </xdr:from>
    <xdr:to>
      <xdr:col>21</xdr:col>
      <xdr:colOff>561691</xdr:colOff>
      <xdr:row>4</xdr:row>
      <xdr:rowOff>165100</xdr:rowOff>
    </xdr:to>
    <xdr:pic>
      <xdr:nvPicPr>
        <xdr:cNvPr id="27" name="Graphic 26" descr="Man with solid fill">
          <a:extLst>
            <a:ext uri="{FF2B5EF4-FFF2-40B4-BE49-F238E27FC236}">
              <a16:creationId xmlns:a16="http://schemas.microsoft.com/office/drawing/2014/main" id="{ED62953B-C425-49DB-B5A8-D8795A5795C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858749" y="560918"/>
          <a:ext cx="540525" cy="514349"/>
        </a:xfrm>
        <a:prstGeom prst="rect">
          <a:avLst/>
        </a:prstGeom>
      </xdr:spPr>
    </xdr:pic>
    <xdr:clientData/>
  </xdr:twoCellAnchor>
  <xdr:twoCellAnchor>
    <xdr:from>
      <xdr:col>3</xdr:col>
      <xdr:colOff>10583</xdr:colOff>
      <xdr:row>7</xdr:row>
      <xdr:rowOff>10583</xdr:rowOff>
    </xdr:from>
    <xdr:to>
      <xdr:col>16</xdr:col>
      <xdr:colOff>550333</xdr:colOff>
      <xdr:row>19</xdr:row>
      <xdr:rowOff>179916</xdr:rowOff>
    </xdr:to>
    <xdr:graphicFrame macro="">
      <xdr:nvGraphicFramePr>
        <xdr:cNvPr id="28" name="total active employees">
          <a:extLst>
            <a:ext uri="{FF2B5EF4-FFF2-40B4-BE49-F238E27FC236}">
              <a16:creationId xmlns:a16="http://schemas.microsoft.com/office/drawing/2014/main" id="{CDE715E0-3850-41BF-85C2-C3F453221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560916</xdr:colOff>
      <xdr:row>7</xdr:row>
      <xdr:rowOff>10583</xdr:rowOff>
    </xdr:from>
    <xdr:to>
      <xdr:col>24</xdr:col>
      <xdr:colOff>275167</xdr:colOff>
      <xdr:row>24</xdr:row>
      <xdr:rowOff>166687</xdr:rowOff>
    </xdr:to>
    <xdr:graphicFrame macro="">
      <xdr:nvGraphicFramePr>
        <xdr:cNvPr id="29" name="ethnicity">
          <a:extLst>
            <a:ext uri="{FF2B5EF4-FFF2-40B4-BE49-F238E27FC236}">
              <a16:creationId xmlns:a16="http://schemas.microsoft.com/office/drawing/2014/main" id="{24604C10-8A55-4A8D-B34E-289295461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560916</xdr:colOff>
      <xdr:row>24</xdr:row>
      <xdr:rowOff>166687</xdr:rowOff>
    </xdr:from>
    <xdr:to>
      <xdr:col>24</xdr:col>
      <xdr:colOff>254001</xdr:colOff>
      <xdr:row>42</xdr:row>
      <xdr:rowOff>154781</xdr:rowOff>
    </xdr:to>
    <xdr:graphicFrame macro="">
      <xdr:nvGraphicFramePr>
        <xdr:cNvPr id="31" name="Average Tenure Months By Ethnicity ">
          <a:extLst>
            <a:ext uri="{FF2B5EF4-FFF2-40B4-BE49-F238E27FC236}">
              <a16:creationId xmlns:a16="http://schemas.microsoft.com/office/drawing/2014/main" id="{6013EB7A-4C70-46C1-B5DD-D7B0D3B9E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275167</xdr:colOff>
      <xdr:row>20</xdr:row>
      <xdr:rowOff>-1</xdr:rowOff>
    </xdr:from>
    <xdr:to>
      <xdr:col>16</xdr:col>
      <xdr:colOff>550333</xdr:colOff>
      <xdr:row>42</xdr:row>
      <xdr:rowOff>154780</xdr:rowOff>
    </xdr:to>
    <xdr:graphicFrame macro="">
      <xdr:nvGraphicFramePr>
        <xdr:cNvPr id="32" name="Employees By Region">
          <a:extLst>
            <a:ext uri="{FF2B5EF4-FFF2-40B4-BE49-F238E27FC236}">
              <a16:creationId xmlns:a16="http://schemas.microsoft.com/office/drawing/2014/main" id="{835B58FA-9016-4E93-BEE7-0E7D7CBBD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10583</xdr:colOff>
      <xdr:row>20</xdr:row>
      <xdr:rowOff>0</xdr:rowOff>
    </xdr:from>
    <xdr:to>
      <xdr:col>9</xdr:col>
      <xdr:colOff>264583</xdr:colOff>
      <xdr:row>31</xdr:row>
      <xdr:rowOff>35718</xdr:rowOff>
    </xdr:to>
    <xdr:graphicFrame macro="">
      <xdr:nvGraphicFramePr>
        <xdr:cNvPr id="33" name="Seperation and Bad Hires">
          <a:extLst>
            <a:ext uri="{FF2B5EF4-FFF2-40B4-BE49-F238E27FC236}">
              <a16:creationId xmlns:a16="http://schemas.microsoft.com/office/drawing/2014/main" id="{95AFA9C4-50B5-489F-B6EE-0C62312C2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10583</xdr:colOff>
      <xdr:row>31</xdr:row>
      <xdr:rowOff>35718</xdr:rowOff>
    </xdr:from>
    <xdr:to>
      <xdr:col>9</xdr:col>
      <xdr:colOff>264584</xdr:colOff>
      <xdr:row>42</xdr:row>
      <xdr:rowOff>166686</xdr:rowOff>
    </xdr:to>
    <xdr:graphicFrame macro="">
      <xdr:nvGraphicFramePr>
        <xdr:cNvPr id="34" name="Termination Reason">
          <a:extLst>
            <a:ext uri="{FF2B5EF4-FFF2-40B4-BE49-F238E27FC236}">
              <a16:creationId xmlns:a16="http://schemas.microsoft.com/office/drawing/2014/main" id="{CEF40313-4886-4713-A8EC-91A021E98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23813</xdr:colOff>
      <xdr:row>7</xdr:row>
      <xdr:rowOff>0</xdr:rowOff>
    </xdr:from>
    <xdr:to>
      <xdr:col>2</xdr:col>
      <xdr:colOff>583406</xdr:colOff>
      <xdr:row>11</xdr:row>
      <xdr:rowOff>133349</xdr:rowOff>
    </xdr:to>
    <mc:AlternateContent xmlns:mc="http://schemas.openxmlformats.org/markup-compatibility/2006" xmlns:a14="http://schemas.microsoft.com/office/drawing/2010/main">
      <mc:Choice Requires="a14">
        <xdr:graphicFrame macro="">
          <xdr:nvGraphicFramePr>
            <xdr:cNvPr id="35" name="Full/Part Time">
              <a:extLst>
                <a:ext uri="{FF2B5EF4-FFF2-40B4-BE49-F238E27FC236}">
                  <a16:creationId xmlns:a16="http://schemas.microsoft.com/office/drawing/2014/main" id="{B7662E2F-0D29-4B9D-9632-CB5DC254BB97}"/>
                </a:ext>
              </a:extLst>
            </xdr:cNvPr>
            <xdr:cNvGraphicFramePr/>
          </xdr:nvGraphicFramePr>
          <xdr:xfrm>
            <a:off x="0" y="0"/>
            <a:ext cx="0" cy="0"/>
          </xdr:xfrm>
          <a:graphic>
            <a:graphicData uri="http://schemas.microsoft.com/office/drawing/2010/slicer">
              <sle:slicer xmlns:sle="http://schemas.microsoft.com/office/drawing/2010/slicer" name="Full/Part Time"/>
            </a:graphicData>
          </a:graphic>
        </xdr:graphicFrame>
      </mc:Choice>
      <mc:Fallback xmlns="">
        <xdr:sp macro="" textlink="">
          <xdr:nvSpPr>
            <xdr:cNvPr id="0" name=""/>
            <xdr:cNvSpPr>
              <a:spLocks noTextEdit="1"/>
            </xdr:cNvSpPr>
          </xdr:nvSpPr>
          <xdr:spPr>
            <a:xfrm>
              <a:off x="23813" y="1595438"/>
              <a:ext cx="1774031"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35720</xdr:rowOff>
    </xdr:from>
    <xdr:to>
      <xdr:col>3</xdr:col>
      <xdr:colOff>7144</xdr:colOff>
      <xdr:row>17</xdr:row>
      <xdr:rowOff>0</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1090727A-1999-4C8F-ABD6-16A473F6CB2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583658"/>
              <a:ext cx="1828800" cy="91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17</xdr:row>
      <xdr:rowOff>59530</xdr:rowOff>
    </xdr:from>
    <xdr:to>
      <xdr:col>3</xdr:col>
      <xdr:colOff>19050</xdr:colOff>
      <xdr:row>29</xdr:row>
      <xdr:rowOff>95249</xdr:rowOff>
    </xdr:to>
    <mc:AlternateContent xmlns:mc="http://schemas.openxmlformats.org/markup-compatibility/2006" xmlns:a14="http://schemas.microsoft.com/office/drawing/2010/main">
      <mc:Choice Requires="a14">
        <xdr:graphicFrame macro="">
          <xdr:nvGraphicFramePr>
            <xdr:cNvPr id="37" name="BU Region">
              <a:extLst>
                <a:ext uri="{FF2B5EF4-FFF2-40B4-BE49-F238E27FC236}">
                  <a16:creationId xmlns:a16="http://schemas.microsoft.com/office/drawing/2014/main" id="{03210179-6AB1-42D4-80DF-31069DFF8A2C}"/>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559968"/>
              <a:ext cx="1828800" cy="2321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47626</xdr:colOff>
      <xdr:row>0</xdr:row>
      <xdr:rowOff>47626</xdr:rowOff>
    </xdr:from>
    <xdr:to>
      <xdr:col>25</xdr:col>
      <xdr:colOff>54769</xdr:colOff>
      <xdr:row>6</xdr:row>
      <xdr:rowOff>35718</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55FDE138-5443-4B4A-8940-93843335B09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489782" y="47626"/>
              <a:ext cx="1828800" cy="1393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0</xdr:rowOff>
    </xdr:from>
    <xdr:to>
      <xdr:col>3</xdr:col>
      <xdr:colOff>7144</xdr:colOff>
      <xdr:row>42</xdr:row>
      <xdr:rowOff>154781</xdr:rowOff>
    </xdr:to>
    <mc:AlternateContent xmlns:mc="http://schemas.openxmlformats.org/markup-compatibility/2006" xmlns:a14="http://schemas.microsoft.com/office/drawing/2010/main">
      <mc:Choice Requires="a14">
        <xdr:graphicFrame macro="">
          <xdr:nvGraphicFramePr>
            <xdr:cNvPr id="40" name="EthnicGroup">
              <a:extLst>
                <a:ext uri="{FF2B5EF4-FFF2-40B4-BE49-F238E27FC236}">
                  <a16:creationId xmlns:a16="http://schemas.microsoft.com/office/drawing/2014/main" id="{F55B355B-9063-4CCD-83C0-5B0D36DA12A8}"/>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976938"/>
              <a:ext cx="1828800" cy="2440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38100</xdr:rowOff>
    </xdr:from>
    <xdr:to>
      <xdr:col>8</xdr:col>
      <xdr:colOff>95249</xdr:colOff>
      <xdr:row>8</xdr:row>
      <xdr:rowOff>52386</xdr:rowOff>
    </xdr:to>
    <xdr:graphicFrame macro="">
      <xdr:nvGraphicFramePr>
        <xdr:cNvPr id="2" name="Chart 1">
          <a:extLst>
            <a:ext uri="{FF2B5EF4-FFF2-40B4-BE49-F238E27FC236}">
              <a16:creationId xmlns:a16="http://schemas.microsoft.com/office/drawing/2014/main" id="{53565136-E85E-8B35-3BCD-B9285202D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414337</xdr:colOff>
      <xdr:row>3</xdr:row>
      <xdr:rowOff>147637</xdr:rowOff>
    </xdr:from>
    <xdr:to>
      <xdr:col>11</xdr:col>
      <xdr:colOff>357187</xdr:colOff>
      <xdr:row>18</xdr:row>
      <xdr:rowOff>33337</xdr:rowOff>
    </xdr:to>
    <xdr:graphicFrame macro="">
      <xdr:nvGraphicFramePr>
        <xdr:cNvPr id="2" name="Seperation and Bad Hires">
          <a:extLst>
            <a:ext uri="{FF2B5EF4-FFF2-40B4-BE49-F238E27FC236}">
              <a16:creationId xmlns:a16="http://schemas.microsoft.com/office/drawing/2014/main" id="{1DA623CE-21F7-A241-5B7A-18E83FD53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180975</xdr:colOff>
      <xdr:row>4</xdr:row>
      <xdr:rowOff>14287</xdr:rowOff>
    </xdr:from>
    <xdr:to>
      <xdr:col>12</xdr:col>
      <xdr:colOff>485775</xdr:colOff>
      <xdr:row>18</xdr:row>
      <xdr:rowOff>90487</xdr:rowOff>
    </xdr:to>
    <xdr:graphicFrame macro="">
      <xdr:nvGraphicFramePr>
        <xdr:cNvPr id="2" name="Employees By Region">
          <a:extLst>
            <a:ext uri="{FF2B5EF4-FFF2-40B4-BE49-F238E27FC236}">
              <a16:creationId xmlns:a16="http://schemas.microsoft.com/office/drawing/2014/main" id="{17A610B1-0335-856D-4C31-42FF747A3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923924</xdr:colOff>
      <xdr:row>2</xdr:row>
      <xdr:rowOff>85725</xdr:rowOff>
    </xdr:from>
    <xdr:to>
      <xdr:col>8</xdr:col>
      <xdr:colOff>76199</xdr:colOff>
      <xdr:row>17</xdr:row>
      <xdr:rowOff>128587</xdr:rowOff>
    </xdr:to>
    <xdr:graphicFrame macro="">
      <xdr:nvGraphicFramePr>
        <xdr:cNvPr id="2" name="Average Tenure Months By Ethnicity ">
          <a:extLst>
            <a:ext uri="{FF2B5EF4-FFF2-40B4-BE49-F238E27FC236}">
              <a16:creationId xmlns:a16="http://schemas.microsoft.com/office/drawing/2014/main" id="{F155CBD3-1CA3-D5EA-EB4C-013B3E6FD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790575</xdr:colOff>
      <xdr:row>4</xdr:row>
      <xdr:rowOff>14287</xdr:rowOff>
    </xdr:from>
    <xdr:to>
      <xdr:col>8</xdr:col>
      <xdr:colOff>1019175</xdr:colOff>
      <xdr:row>18</xdr:row>
      <xdr:rowOff>90487</xdr:rowOff>
    </xdr:to>
    <xdr:graphicFrame macro="">
      <xdr:nvGraphicFramePr>
        <xdr:cNvPr id="2" name="ethnicity">
          <a:extLst>
            <a:ext uri="{FF2B5EF4-FFF2-40B4-BE49-F238E27FC236}">
              <a16:creationId xmlns:a16="http://schemas.microsoft.com/office/drawing/2014/main" id="{035CE3E0-03A2-F336-B2B8-CFA6D63D1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466725</xdr:colOff>
      <xdr:row>1</xdr:row>
      <xdr:rowOff>171450</xdr:rowOff>
    </xdr:from>
    <xdr:to>
      <xdr:col>11</xdr:col>
      <xdr:colOff>619125</xdr:colOff>
      <xdr:row>17</xdr:row>
      <xdr:rowOff>185737</xdr:rowOff>
    </xdr:to>
    <xdr:graphicFrame macro="">
      <xdr:nvGraphicFramePr>
        <xdr:cNvPr id="2" name="total active employees">
          <a:extLst>
            <a:ext uri="{FF2B5EF4-FFF2-40B4-BE49-F238E27FC236}">
              <a16:creationId xmlns:a16="http://schemas.microsoft.com/office/drawing/2014/main" id="{50A6C7D6-C11F-C49E-799C-44D174DEC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2486458337" backgroundQuery="1" createdVersion="8" refreshedVersion="8" minRefreshableVersion="3" recordCount="0" supportSubquery="1" supportAdvancedDrill="1" xr:uid="{B206ABE5-CC1D-4868-AAD2-D8C1C755437A}">
  <cacheSource type="external" connectionId="6"/>
  <cacheFields count="9">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Employees]" caption="ActiveEmployees" numFmtId="0" hierarchy="28" level="32767"/>
    <cacheField name="[Measures].[NewHires]" caption="NewHires" numFmtId="0" hierarchy="29" level="32767"/>
    <cacheField name="[HR Data].[EthnicGroup].[EthnicGroup]" caption="EthnicGroup" numFmtId="0" hierarchy="4" level="1">
      <sharedItems containsSemiMixedTypes="0" containsNonDate="0" containsString="0"/>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1"/>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0"/>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3"/>
      </fieldsUsage>
    </cacheHierarchy>
    <cacheHierarchy uniqueName="[Measures].[NewHires]" caption="NewHires" measure="1" displayFolder="" measureGroup="HR Data" count="0" oneField="1">
      <fieldsUsage count="1">
        <fieldUsage x="4"/>
      </fieldsUsage>
    </cacheHierarchy>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587963" backgroundQuery="1" createdVersion="8" refreshedVersion="8" minRefreshableVersion="3" recordCount="0" supportSubquery="1" supportAdvancedDrill="1" xr:uid="{2FF1B495-F49C-4DE0-8087-44F1D813B646}">
  <cacheSource type="external" connectionId="6"/>
  <cacheFields count="6">
    <cacheField name="[HR Data].[Date (Year)].[Date (Year)]" caption="Date (Year)" numFmtId="0" hierarchy="16" level="1">
      <sharedItems count="3">
        <s v="2016"/>
        <s v="2017"/>
        <s v="2018"/>
      </sharedItems>
    </cacheField>
    <cacheField name="[Measures].[total seperations]" caption="total seperations" numFmtId="0" hierarchy="31" level="32767"/>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oneField="1">
      <fieldsUsage count="1">
        <fieldUsage x="1"/>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6458331" backgroundQuery="1" createdVersion="8" refreshedVersion="8" minRefreshableVersion="3" recordCount="0" supportSubquery="1" supportAdvancedDrill="1" xr:uid="{00DF4261-4AB0-4AA6-9DA7-DA3725D9EE2C}">
  <cacheSource type="external" connectionId="6"/>
  <cacheFields count="4">
    <cacheField name="[Measures].[TO%]" caption="TO%" numFmtId="0" hierarchy="32"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4.657840277781" backgroundQuery="1" createdVersion="3" refreshedVersion="8" minRefreshableVersion="3" recordCount="0" supportSubquery="1" supportAdvancedDrill="1" xr:uid="{239411B6-460B-4945-BDB8-23AB3C63233A}">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0356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1018519" backgroundQuery="1" createdVersion="8" refreshedVersion="8" minRefreshableVersion="3" recordCount="0" supportSubquery="1" supportAdvancedDrill="1" xr:uid="{A1A62AD2-BF78-442B-A22B-FCAA59E8149C}">
  <cacheSource type="external" connectionId="6"/>
  <cacheFields count="6">
    <cacheField name="[HR Data].[Gender].[Gender]" caption="Gender" numFmtId="0" hierarchy="2" level="1">
      <sharedItems count="2">
        <s v="F"/>
        <s v="M"/>
      </sharedItems>
    </cacheField>
    <cacheField name="[Measures].[ActiveEmployees]" caption="ActiveEmployees" numFmtId="0" hierarchy="28" level="32767"/>
    <cacheField name="[HR Data].[PayType].[PayType]" caption="PayType" numFmtId="0" hierarchy="10" level="1">
      <sharedItems count="2">
        <s v="Hourly"/>
        <s v="Salary"/>
      </sharedItems>
    </cacheField>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1"/>
      </fieldsUsage>
    </cacheHierarchy>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159722" backgroundQuery="1" createdVersion="8" refreshedVersion="8" minRefreshableVersion="3" recordCount="0" supportSubquery="1" supportAdvancedDrill="1" xr:uid="{1F677DDE-6E20-48ED-878F-1DB12F15ACCF}">
  <cacheSource type="external" connectionId="6"/>
  <cacheFields count="6">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Employees]" caption="ActiveEmployees" numFmtId="0" hierarchy="28"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2291666" backgroundQuery="1" createdVersion="8" refreshedVersion="8" minRefreshableVersion="3" recordCount="0" supportSubquery="1" supportAdvancedDrill="1" xr:uid="{840D8665-2DB0-4CEF-83FD-862A1F16D2F0}">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by months]" caption="avg tenure by months" numFmtId="0" hierarchy="30"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oneField="1">
      <fieldsUsage count="1">
        <fieldUsage x="3"/>
      </fieldsUsage>
    </cacheHierarchy>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2870367" backgroundQuery="1" createdVersion="8" refreshedVersion="8" minRefreshableVersion="3" recordCount="0" supportSubquery="1" supportAdvancedDrill="1" xr:uid="{4B083367-9A9F-4DF5-AE9A-E4F47920B9A6}">
  <cacheSource type="external" connectionId="6"/>
  <cacheFields count="5">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Employees]" caption="ActiveEmployees" numFmtId="0" hierarchy="28" level="32767"/>
    <cacheField name="[HR Data].[Gender].[Gender]" caption="Gender" numFmtId="0" hierarchy="2"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3564813" backgroundQuery="1" createdVersion="8" refreshedVersion="8" minRefreshableVersion="3" recordCount="0" supportSubquery="1" supportAdvancedDrill="1" xr:uid="{4CF9DF2D-9A1D-4596-AF8D-FF219DBDFFBF}">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Employees]" caption="ActiveEmployees" numFmtId="0" hierarchy="28"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425926" backgroundQuery="1" createdVersion="8" refreshedVersion="8" minRefreshableVersion="3" recordCount="0" supportSubquery="1" supportAdvancedDrill="1" xr:uid="{02936B6A-EB9D-4A4B-9EA9-DFC4EB05D026}">
  <cacheSource type="external" connectionId="6"/>
  <cacheFields count="6">
    <cacheField name="[HR Data].[Gender].[Gender]" caption="Gender" numFmtId="0" hierarchy="2" level="1">
      <sharedItems count="2">
        <s v="F"/>
        <s v="M"/>
      </sharedItems>
    </cacheField>
    <cacheField name="[Measures].[EmpCount]" caption="EmpCount" numFmtId="0" hierarchy="27"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oneField="1">
      <fieldsUsage count="1">
        <fieldUsage x="1"/>
      </fieldsUsage>
    </cacheHierarchy>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483796" backgroundQuery="1" createdVersion="8" refreshedVersion="8" minRefreshableVersion="3" recordCount="0" supportSubquery="1" supportAdvancedDrill="1" xr:uid="{3FAB44CD-5A04-4078-9D53-7B27D6BF0337}">
  <cacheSource type="external" connectionId="6"/>
  <cacheFields count="5">
    <cacheField name="[HR Data].[Gender].[Gender]" caption="Gender" numFmtId="0" hierarchy="2" level="1">
      <sharedItems count="2">
        <s v="F"/>
        <s v="M"/>
      </sharedItems>
    </cacheField>
    <cacheField name="[HR Data].[FP].[FP]" caption="FP" numFmtId="0" hierarchy="5" level="1">
      <sharedItems count="2">
        <s v="FT"/>
        <s v="PT"/>
      </sharedItems>
    </cacheField>
    <cacheField name="[Measures].[ActiveEmployees]" caption="ActiveEmployees" numFmtId="0" hierarchy="28"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rya" refreshedDate="44755.066335416668" backgroundQuery="1" createdVersion="8" refreshedVersion="8" minRefreshableVersion="3" recordCount="0" supportSubquery="1" supportAdvancedDrill="1" xr:uid="{D0B063F4-5ED1-42E5-BDE4-09DD0A705C24}">
  <cacheSource type="external" connectionId="6"/>
  <cacheFields count="6">
    <cacheField name="[HR Data].[Date (Year)].[Date (Year)]" caption="Date (Year)" numFmtId="0" hierarchy="16" level="1">
      <sharedItems count="4">
        <s v="2015"/>
        <s v="2016"/>
        <s v="2017"/>
        <s v="2018"/>
      </sharedItems>
    </cacheField>
    <cacheField name="[Measures].[total seperations]" caption="total seperations" numFmtId="0" hierarchy="31" level="32767"/>
    <cacheField name="[Measures].[Sum of BadHires]" caption="Sum of BadHires" numFmtId="0" hierarchy="25"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3"/>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Count]" caption="Emp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g tenure by months]" caption="avg tenure by months" measure="1" displayFolder="" measureGroup="HR Data" count="0"/>
    <cacheHierarchy uniqueName="[Measures].[total seperations]" caption="total seperations" measure="1" displayFolder="" measureGroup="HR Data" count="0" oneField="1">
      <fieldsUsage count="1">
        <fieldUsage x="1"/>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483DB-77BD-4173-86C3-3417CFBD2CD9}" name="JobType" cacheId="7" applyNumberFormats="0" applyBorderFormats="0" applyFontFormats="0" applyPatternFormats="0" applyAlignmentFormats="0" applyWidthHeightFormats="1" dataCaption="Values" tag="99aef56a-29ed-4af6-9a49-024574f33447" updatedVersion="8" minRefreshableVersion="3" useAutoFormatting="1" itemPrintTitles="1" createdVersion="8" indent="0" outline="1" outlineData="1" multipleFieldFilters="0">
  <location ref="A1:D5"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1" baseItem="0" numFmtId="1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5C62B4-4CE6-4845-AB13-584AC5DD8023}" name="Ethnicity" cacheId="5" applyNumberFormats="0" applyBorderFormats="0" applyFontFormats="0" applyPatternFormats="0" applyAlignmentFormats="0" applyWidthHeightFormats="1" dataCaption="Values" tag="7fce21b1-72cb-42f7-af29-229992100774" updatedVersion="8" minRefreshableVersion="3" useAutoFormatting="1" itemPrintTitles="1" createdVersion="8"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n="FullTime" x="0"/>
        <item n="PartTime"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86659D-19DF-45C9-A429-5E8E291A3B10}" name="Active Employees" cacheId="0" applyNumberFormats="0" applyBorderFormats="0" applyFontFormats="0" applyPatternFormats="0" applyAlignmentFormats="0" applyWidthHeightFormats="1" dataCaption="Values" tag="5c40bf00-bfcf-455b-99b1-db3630e7d489" updatedVersion="8" minRefreshableVersion="3" useAutoFormatting="1" subtotalHiddenItems="1" itemPrintTitles="1" createdVersion="8" indent="0" outline="1" outlineData="1" multipleFieldFilters="0" chartFormat="6">
  <location ref="A1:C90" firstHeaderRow="0" firstDataRow="1" firstDataCol="1"/>
  <pivotFields count="9">
    <pivotField axis="axisRow" allDrilled="1" subtotalTop="0" showAll="0" dataSourceSort="1" defaultAttributeDrillState="1">
      <items count="13">
        <item x="0"/>
        <item x="1"/>
        <item x="2"/>
        <item x="3"/>
        <item x="4"/>
        <item x="5"/>
        <item x="6"/>
        <item x="7"/>
        <item x="8"/>
        <item x="9"/>
        <item x="10"/>
        <item x="11"/>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defaultSubtotal="0"/>
    <pivotField dataField="1" subtotalTop="0" showAll="0" defaultSubtota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3" subtotal="count" baseField="0" baseItem="0"/>
    <dataField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Row="0" dragToCol="0" dragToPage="0" dragToData="1" caption="Emp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7F39A-D345-4F27-9E53-2912971A60A0}" name="Termination Reason" cacheId="9" applyNumberFormats="0" applyBorderFormats="0" applyFontFormats="0" applyPatternFormats="0" applyAlignmentFormats="0" applyWidthHeightFormats="1" dataCaption="Values" tag="bdd382aa-a2df-4262-ac6d-ec10776cc158" updatedVersion="8" minRefreshableVersion="3" useAutoFormatting="1" itemPrintTitles="1" createdVersion="8" indent="0" outline="1" outlineData="1" multipleFieldFilters="0" chartFormat="5">
  <location ref="A3:D8" firstHeaderRow="1" firstDataRow="2"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A6749-1808-4727-9912-A4FC29B1868F}" name="Gender" cacheId="6" applyNumberFormats="0" applyBorderFormats="0" applyFontFormats="0" applyPatternFormats="0" applyAlignmentFormats="0" applyWidthHeightFormats="1" dataCaption="Values" tag="04f1c37e-cab1-4eb7-ac6f-05e3624e2880" updatedVersion="8" minRefreshableVersion="3" useAutoFormatting="1" subtotalHiddenItems="1" itemPrintTitles="1" createdVersion="8" indent="0" outline="1" outlineData="1" multipleFieldFilters="0">
  <location ref="A3:C6"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fld="1" subtotal="count" showDataAs="percentOfTotal" baseField="0" baseItem="0" numFmtId="10"/>
    <dataField name="EmpCount2" fld="5" subtotal="count" baseField="0" baseItem="0">
      <extLst>
        <ext xmlns:x14="http://schemas.microsoft.com/office/spreadsheetml/2009/9/main" uri="{E15A36E0-9728-4e99-A89B-3F7291B0FE68}">
          <x14:dataField sourceField="1" uniqueName="[__Xl2].[Measures].[EmpCount]"/>
        </ext>
      </extLst>
    </dataField>
  </dataFields>
  <pivotHierarchies count="36">
    <pivotHierarchy dragToData="1"/>
    <pivotHierarchy dragToData="1"/>
    <pivotHierarchy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8C0B3-8D99-442C-83D8-85533146075D}" name="paytype" cacheId="1" applyNumberFormats="0" applyBorderFormats="0" applyFontFormats="0" applyPatternFormats="0" applyAlignmentFormats="0" applyWidthHeightFormats="1" dataCaption="Values" tag="6ad469aa-94b9-4460-80df-6a71f9bc6e57" updatedVersion="8" minRefreshableVersion="3" useAutoFormatting="1" itemPrintTitles="1" createdVersion="8" indent="0" outline="1" outlineData="1" multipleFieldFilters="0">
  <location ref="A1:D5"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2" baseItem="0" numFmtId="10"/>
  </dataFields>
  <pivotHierarchies count="35">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6F7D53-05B8-45CB-AFD9-2825F99D56E9}" name="To%" cacheId="10" applyNumberFormats="0" applyBorderFormats="0" applyFontFormats="0" applyPatternFormats="0" applyAlignmentFormats="0" applyWidthHeightFormats="1" dataCaption="Values" tag="a6c19fe4-7268-4aaf-a5db-52d64b5bcee5" updatedVersion="8" minRefreshableVersion="3" useAutoFormatting="1" itemPrintTitles="1" createdVersion="8" indent="0" outline="1" outlineData="1" multipleFieldFilters="0">
  <location ref="A1:D7"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AE1EAA-5DE4-4A08-A7F2-ED9069D4F9C8}" name="Age Group" cacheId="2" applyNumberFormats="0" applyBorderFormats="0" applyFontFormats="0" applyPatternFormats="0" applyAlignmentFormats="0" applyWidthHeightFormats="1" dataCaption="Values" tag="f886efcf-fe3d-4bb8-82b2-60d791a55462" updatedVersion="8" minRefreshableVersion="3" useAutoFormatting="1" itemPrintTitles="1" createdVersion="8" indent="0" outline="1" outlineData="1" multipleFieldFilters="0" chartFormat="4">
  <location ref="A1:D6"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044572-36CA-478C-B8DE-B2E041D35812}" name="Seperations" cacheId="8" applyNumberFormats="0" applyBorderFormats="0" applyFontFormats="0" applyPatternFormats="0" applyAlignmentFormats="0" applyWidthHeightFormats="1" dataCaption="Values" tag="063348fb-565f-4417-9357-a852ed8758a8" updatedVersion="8" minRefreshableVersion="3" useAutoFormatting="1" itemPrintTitles="1" createdVersion="8" indent="0" outline="1" outlineData="1" multipleFieldFilters="0" chartFormat="4">
  <location ref="A3:C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name="Bad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D3A326-5139-45B9-BB30-6B7711AE1CF5}" name="Employee By Region" cacheId="4" applyNumberFormats="0" applyBorderFormats="0" applyFontFormats="0" applyPatternFormats="0" applyAlignmentFormats="0" applyWidthHeightFormats="1" dataCaption="Values" tag="fe410e95-068c-4489-a0de-62b9cf9ce5da" updatedVersion="8" minRefreshableVersion="3" useAutoFormatting="1" itemPrintTitles="1" createdVersion="8" indent="0" outline="1" outlineData="1" multipleFieldFilters="0" chartFormat="4">
  <location ref="A3:D1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n="FullTime" x="0"/>
        <item n="PartTime"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multipleItemSelectionAllowed="1" dragToData="1">
      <members count="1" level="1">
        <member name="[HR Data].[Gender].&amp;[M]"/>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E0FAD0-0E29-4E31-B6E5-ACA0AD492E78}" name="Average Tenue" cacheId="3" applyNumberFormats="0" applyBorderFormats="0" applyFontFormats="0" applyPatternFormats="0" applyAlignmentFormats="0" applyWidthHeightFormats="1" dataCaption="Values" tag="a8e0e94e-e1e0-4a74-a804-121799f7015a" updatedVersion="8" minRefreshableVersion="3" useAutoFormatting="1" itemPrintTitles="1" createdVersion="8"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n="FullTime" x="0"/>
        <item n="PartTime"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1" baseItem="0" numFmtId="1"/>
  </dataFields>
  <chartFormats count="4">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BU Region].&amp;[Ea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72CD5A1F-455B-4D25-AA59-3B8BBCBA5C6B}" sourceName="[HR Data].[FP]">
  <pivotTables>
    <pivotTable tabId="11" name="paytype"/>
    <pivotTable tabId="13" name="Age Group"/>
    <pivotTable tabId="10" name="Gender"/>
    <pivotTable tabId="1" name="Active Employees"/>
    <pivotTable tabId="5" name="Seperations"/>
    <pivotTable tabId="8" name="Termination Reason"/>
  </pivotTables>
  <data>
    <olap pivotCacheId="112035667">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D0AFE4-7226-4C0E-8739-9993E4F7BFFD}" sourceName="[HR Data].[Gender]">
  <pivotTables>
    <pivotTable tabId="4" name="Employee By Region"/>
    <pivotTable tabId="5" name="Seperations"/>
    <pivotTable tabId="8" name="Termination Reason"/>
    <pivotTable tabId="1" name="Active Employees"/>
  </pivotTables>
  <data>
    <olap pivotCacheId="112035667">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346F093F-29E0-4F19-88EC-8BC58EF42A57}" sourceName="[HR Data].[BU Region]">
  <pivotTables>
    <pivotTable tabId="11" name="paytype"/>
    <pivotTable tabId="13" name="Age Group"/>
    <pivotTable tabId="3" name="Average Tenue"/>
    <pivotTable tabId="2" name="Ethnicity"/>
    <pivotTable tabId="10" name="Gender"/>
    <pivotTable tabId="12" name="JobType"/>
    <pivotTable tabId="5" name="Seperations"/>
    <pivotTable tabId="8" name="Termination Reason"/>
    <pivotTable tabId="15" name="To%"/>
    <pivotTable tabId="1" name="Active Employees"/>
  </pivotTables>
  <data>
    <olap pivotCacheId="112035667">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mp;[Eas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38E67A9-9750-4DE9-88F0-2899E81C1D7A}" sourceName="[HR Data].[Date (Year)]">
  <pivotTables>
    <pivotTable tabId="11" name="paytype"/>
    <pivotTable tabId="13" name="Age Group"/>
    <pivotTable tabId="3" name="Average Tenue"/>
    <pivotTable tabId="4" name="Employee By Region"/>
    <pivotTable tabId="2" name="Ethnicity"/>
    <pivotTable tabId="10" name="Gender"/>
    <pivotTable tabId="12" name="JobType"/>
    <pivotTable tabId="5" name="Seperations"/>
    <pivotTable tabId="8" name="Termination Reason"/>
    <pivotTable tabId="15" name="To%"/>
  </pivotTables>
  <data>
    <olap pivotCacheId="112035667">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2073F50-C647-4A5A-B878-D72790C6B63C}" sourceName="[HR Data].[EthnicGroup]">
  <pivotTables>
    <pivotTable tabId="11" name="paytype"/>
    <pivotTable tabId="13" name="Age Group"/>
    <pivotTable tabId="4" name="Employee By Region"/>
    <pivotTable tabId="10" name="Gender"/>
    <pivotTable tabId="12" name="JobType"/>
    <pivotTable tabId="5" name="Seperations"/>
    <pivotTable tabId="8" name="Termination Reason"/>
    <pivotTable tabId="15" name="To%"/>
    <pivotTable tabId="1" name="Active Employees"/>
  </pivotTables>
  <data>
    <olap pivotCacheId="112035667">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Part Time" xr10:uid="{AC5D67CB-0E5B-410D-8634-E471C4EEF597}" cache="Slicer_FP" caption="Full/Part Time" level="1" rowHeight="241300"/>
  <slicer name="Gender" xr10:uid="{7E7B5D45-6283-44B5-AA95-FA2D4275943A}" cache="Slicer_Gender" caption="Gender" level="1" rowHeight="241300"/>
  <slicer name="BU Region" xr10:uid="{7ED558F7-A10B-4E23-9049-278111202AF5}" cache="Slicer_BU_Region" caption="BU Region" level="1" rowHeight="241300"/>
  <slicer name="Date (Year)" xr10:uid="{BBB2BA00-1682-417B-AF09-68489E83825E}" cache="Slicer_Date__Year" caption="Date (Year)" level="1" rowHeight="216000"/>
  <slicer name="EthnicGroup" xr10:uid="{7FC89B8D-6527-42E9-96CF-76D99F33EA6B}" cache="Slicer_EthnicGroup" caption="EthnicGroup" level="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9CBA-123A-4351-AC2C-81B086190CFF}">
  <sheetPr published="0"/>
  <dimension ref="A1:D5"/>
  <sheetViews>
    <sheetView workbookViewId="0">
      <selection activeCell="Z34" sqref="Z34"/>
    </sheetView>
  </sheetViews>
  <sheetFormatPr defaultRowHeight="15" x14ac:dyDescent="0.25"/>
  <cols>
    <col min="1" max="1" width="16.42578125" bestFit="1" customWidth="1"/>
    <col min="2" max="2" width="16.28515625" bestFit="1" customWidth="1"/>
    <col min="3" max="3" width="8.140625" bestFit="1" customWidth="1"/>
    <col min="4" max="4" width="11.28515625" bestFit="1" customWidth="1"/>
    <col min="5" max="5" width="16.42578125" bestFit="1" customWidth="1"/>
    <col min="6" max="6" width="15.140625" bestFit="1" customWidth="1"/>
    <col min="7" max="7" width="21.5703125" bestFit="1" customWidth="1"/>
  </cols>
  <sheetData>
    <row r="1" spans="1:4" x14ac:dyDescent="0.25">
      <c r="A1" s="1" t="s">
        <v>24</v>
      </c>
      <c r="B1" s="1" t="s">
        <v>0</v>
      </c>
    </row>
    <row r="2" spans="1:4" x14ac:dyDescent="0.25">
      <c r="A2" s="1" t="s">
        <v>22</v>
      </c>
      <c r="B2" t="s">
        <v>41</v>
      </c>
      <c r="C2" t="s">
        <v>42</v>
      </c>
      <c r="D2" t="s">
        <v>1</v>
      </c>
    </row>
    <row r="3" spans="1:4" x14ac:dyDescent="0.25">
      <c r="A3" s="3" t="s">
        <v>43</v>
      </c>
      <c r="B3" s="7">
        <v>0.79012345679012341</v>
      </c>
      <c r="C3" s="7">
        <v>0.6875</v>
      </c>
      <c r="D3" s="7">
        <v>0.76106194690265483</v>
      </c>
    </row>
    <row r="4" spans="1:4" x14ac:dyDescent="0.25">
      <c r="A4" s="3" t="s">
        <v>44</v>
      </c>
      <c r="B4" s="7">
        <v>0.20987654320987653</v>
      </c>
      <c r="C4" s="7">
        <v>0.3125</v>
      </c>
      <c r="D4" s="7">
        <v>0.23893805309734514</v>
      </c>
    </row>
    <row r="5" spans="1:4" x14ac:dyDescent="0.25">
      <c r="A5" s="3" t="s">
        <v>1</v>
      </c>
      <c r="B5" s="7">
        <v>1</v>
      </c>
      <c r="C5" s="7">
        <v>1</v>
      </c>
      <c r="D5" s="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5622-50A5-49B0-BEAA-016B05D7E6EC}">
  <sheetPr published="0"/>
  <dimension ref="A3:D26"/>
  <sheetViews>
    <sheetView workbookViewId="0">
      <selection activeCell="Z34" sqref="Z34"/>
    </sheetView>
  </sheetViews>
  <sheetFormatPr defaultRowHeight="15" x14ac:dyDescent="0.25"/>
  <cols>
    <col min="1" max="1" width="20.42578125" bestFit="1" customWidth="1"/>
    <col min="2" max="2" width="16.28515625" bestFit="1" customWidth="1"/>
    <col min="3" max="3" width="3.140625" bestFit="1" customWidth="1"/>
    <col min="4" max="4" width="11.28515625" bestFit="1" customWidth="1"/>
    <col min="5" max="5" width="20.42578125" bestFit="1" customWidth="1"/>
    <col min="6" max="6" width="29.7109375" bestFit="1" customWidth="1"/>
    <col min="7" max="7" width="25.5703125" bestFit="1" customWidth="1"/>
  </cols>
  <sheetData>
    <row r="3" spans="1:4" x14ac:dyDescent="0.25">
      <c r="A3" s="1" t="s">
        <v>45</v>
      </c>
      <c r="B3" s="1" t="s">
        <v>0</v>
      </c>
    </row>
    <row r="4" spans="1:4" x14ac:dyDescent="0.25">
      <c r="A4" s="1" t="s">
        <v>22</v>
      </c>
      <c r="B4" t="s">
        <v>72</v>
      </c>
      <c r="C4" t="s">
        <v>73</v>
      </c>
      <c r="D4" t="s">
        <v>1</v>
      </c>
    </row>
    <row r="5" spans="1:4" x14ac:dyDescent="0.25">
      <c r="A5" s="3" t="s">
        <v>34</v>
      </c>
      <c r="B5" s="6"/>
      <c r="C5" s="6"/>
      <c r="D5" s="6"/>
    </row>
    <row r="6" spans="1:4" x14ac:dyDescent="0.25">
      <c r="A6" s="4" t="s">
        <v>41</v>
      </c>
      <c r="B6" s="6">
        <v>104.22875000000001</v>
      </c>
      <c r="C6" s="6">
        <v>41.95</v>
      </c>
      <c r="D6" s="6">
        <v>91.772999999999996</v>
      </c>
    </row>
    <row r="7" spans="1:4" x14ac:dyDescent="0.25">
      <c r="A7" s="4" t="s">
        <v>42</v>
      </c>
      <c r="B7" s="6">
        <v>114</v>
      </c>
      <c r="C7" s="6">
        <v>13.215</v>
      </c>
      <c r="D7" s="6">
        <v>46.81</v>
      </c>
    </row>
    <row r="8" spans="1:4" x14ac:dyDescent="0.25">
      <c r="A8" s="3" t="s">
        <v>35</v>
      </c>
      <c r="B8" s="6"/>
      <c r="C8" s="6"/>
      <c r="D8" s="6"/>
    </row>
    <row r="9" spans="1:4" x14ac:dyDescent="0.25">
      <c r="A9" s="4" t="s">
        <v>41</v>
      </c>
      <c r="B9" s="6">
        <v>82.581666666666663</v>
      </c>
      <c r="C9" s="6">
        <v>7.2</v>
      </c>
      <c r="D9" s="6">
        <v>71.812857142857141</v>
      </c>
    </row>
    <row r="10" spans="1:4" x14ac:dyDescent="0.25">
      <c r="A10" s="4" t="s">
        <v>42</v>
      </c>
      <c r="B10" s="6">
        <v>55.833333333333336</v>
      </c>
      <c r="C10" s="6">
        <v>2.87</v>
      </c>
      <c r="D10" s="6">
        <v>55.833333333333336</v>
      </c>
    </row>
    <row r="11" spans="1:4" x14ac:dyDescent="0.25">
      <c r="A11" s="3" t="s">
        <v>36</v>
      </c>
      <c r="B11" s="6"/>
      <c r="C11" s="6"/>
      <c r="D11" s="6"/>
    </row>
    <row r="12" spans="1:4" x14ac:dyDescent="0.25">
      <c r="A12" s="4" t="s">
        <v>41</v>
      </c>
      <c r="B12" s="6">
        <v>45.843333333333334</v>
      </c>
      <c r="C12" s="6">
        <v>10.47</v>
      </c>
      <c r="D12" s="6">
        <v>40.79</v>
      </c>
    </row>
    <row r="13" spans="1:4" x14ac:dyDescent="0.25">
      <c r="A13" s="4" t="s">
        <v>42</v>
      </c>
      <c r="B13" s="6">
        <v>174.73666666666668</v>
      </c>
      <c r="C13" s="6">
        <v>3.1</v>
      </c>
      <c r="D13" s="6">
        <v>76.658571428571435</v>
      </c>
    </row>
    <row r="14" spans="1:4" x14ac:dyDescent="0.25">
      <c r="A14" s="3" t="s">
        <v>37</v>
      </c>
      <c r="B14" s="6"/>
      <c r="C14" s="6"/>
      <c r="D14" s="6"/>
    </row>
    <row r="15" spans="1:4" x14ac:dyDescent="0.25">
      <c r="A15" s="4" t="s">
        <v>41</v>
      </c>
      <c r="B15" s="6">
        <v>49.117777777777775</v>
      </c>
      <c r="C15" s="6">
        <v>8.02</v>
      </c>
      <c r="D15" s="6">
        <v>41.645454545454548</v>
      </c>
    </row>
    <row r="16" spans="1:4" x14ac:dyDescent="0.25">
      <c r="A16" s="4" t="s">
        <v>42</v>
      </c>
      <c r="B16" s="6">
        <v>48.023333333333333</v>
      </c>
      <c r="C16" s="6">
        <v>40.085000000000001</v>
      </c>
      <c r="D16" s="6">
        <v>44.847999999999999</v>
      </c>
    </row>
    <row r="17" spans="1:4" x14ac:dyDescent="0.25">
      <c r="A17" s="3" t="s">
        <v>38</v>
      </c>
      <c r="B17" s="6"/>
      <c r="C17" s="6"/>
      <c r="D17" s="6"/>
    </row>
    <row r="18" spans="1:4" x14ac:dyDescent="0.25">
      <c r="A18" s="4" t="s">
        <v>41</v>
      </c>
      <c r="B18" s="6">
        <v>90.1875</v>
      </c>
      <c r="C18" s="6">
        <v>4.6566666666666672</v>
      </c>
      <c r="D18" s="6">
        <v>61.677222222222227</v>
      </c>
    </row>
    <row r="19" spans="1:4" x14ac:dyDescent="0.25">
      <c r="A19" s="4" t="s">
        <v>42</v>
      </c>
      <c r="B19" s="6">
        <v>80.723333333333329</v>
      </c>
      <c r="C19" s="6">
        <v>0.67</v>
      </c>
      <c r="D19" s="6">
        <v>60.71</v>
      </c>
    </row>
    <row r="20" spans="1:4" x14ac:dyDescent="0.25">
      <c r="A20" s="3" t="s">
        <v>39</v>
      </c>
      <c r="B20" s="6"/>
      <c r="C20" s="6"/>
      <c r="D20" s="6"/>
    </row>
    <row r="21" spans="1:4" x14ac:dyDescent="0.25">
      <c r="A21" s="4" t="s">
        <v>41</v>
      </c>
      <c r="B21" s="6">
        <v>57.931428571428569</v>
      </c>
      <c r="C21" s="6">
        <v>0.4</v>
      </c>
      <c r="D21" s="6">
        <v>50.74</v>
      </c>
    </row>
    <row r="22" spans="1:4" x14ac:dyDescent="0.25">
      <c r="A22" s="4" t="s">
        <v>42</v>
      </c>
      <c r="B22" s="6">
        <v>60.587142857142858</v>
      </c>
      <c r="C22" s="6">
        <v>2</v>
      </c>
      <c r="D22" s="6">
        <v>60.587142857142858</v>
      </c>
    </row>
    <row r="23" spans="1:4" x14ac:dyDescent="0.25">
      <c r="A23" s="3" t="s">
        <v>40</v>
      </c>
      <c r="B23" s="6"/>
      <c r="C23" s="6"/>
      <c r="D23" s="6"/>
    </row>
    <row r="24" spans="1:4" x14ac:dyDescent="0.25">
      <c r="A24" s="4" t="s">
        <v>41</v>
      </c>
      <c r="B24" s="6">
        <v>56.333333333333336</v>
      </c>
      <c r="C24" s="6">
        <v>6.5</v>
      </c>
      <c r="D24" s="6">
        <v>36.4</v>
      </c>
    </row>
    <row r="25" spans="1:4" x14ac:dyDescent="0.25">
      <c r="A25" s="4" t="s">
        <v>42</v>
      </c>
      <c r="B25" s="6">
        <v>53.68</v>
      </c>
      <c r="C25" s="6">
        <v>1.83</v>
      </c>
      <c r="D25" s="6">
        <v>36.396666666666668</v>
      </c>
    </row>
    <row r="26" spans="1:4" x14ac:dyDescent="0.25">
      <c r="A26" s="3" t="s">
        <v>1</v>
      </c>
      <c r="B26" s="6">
        <v>73.577209302325585</v>
      </c>
      <c r="C26" s="6">
        <v>10.668518518518519</v>
      </c>
      <c r="D26" s="6">
        <v>58.545929203539821</v>
      </c>
    </row>
  </sheetData>
  <pageMargins left="0.7" right="0.7" top="0.75" bottom="0.75" header="0.3" footer="0.3"/>
  <pageSetup paperSize="9" orientation="portrait" horizontalDpi="4294967293" verticalDpi="4294967293"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9D730-836D-4B59-B3A8-8A2C0B76075B}">
  <sheetPr published="0"/>
  <dimension ref="A3:D26"/>
  <sheetViews>
    <sheetView workbookViewId="0">
      <selection activeCell="Z34" sqref="Z34"/>
    </sheetView>
  </sheetViews>
  <sheetFormatPr defaultRowHeight="15" x14ac:dyDescent="0.25"/>
  <cols>
    <col min="1" max="1" width="16.42578125" bestFit="1" customWidth="1"/>
    <col min="2" max="2" width="16.28515625" bestFit="1" customWidth="1"/>
    <col min="3" max="3" width="9" bestFit="1" customWidth="1"/>
    <col min="4" max="4" width="11.28515625" bestFit="1" customWidth="1"/>
    <col min="5" max="14" width="16.28515625" bestFit="1" customWidth="1"/>
    <col min="15" max="15" width="11.28515625" bestFit="1" customWidth="1"/>
  </cols>
  <sheetData>
    <row r="3" spans="1:4" x14ac:dyDescent="0.25">
      <c r="A3" s="1" t="s">
        <v>24</v>
      </c>
      <c r="B3" s="1" t="s">
        <v>0</v>
      </c>
    </row>
    <row r="4" spans="1:4" x14ac:dyDescent="0.25">
      <c r="A4" s="1" t="s">
        <v>22</v>
      </c>
      <c r="B4" t="s">
        <v>72</v>
      </c>
      <c r="C4" t="s">
        <v>73</v>
      </c>
      <c r="D4" t="s">
        <v>1</v>
      </c>
    </row>
    <row r="5" spans="1:4" x14ac:dyDescent="0.25">
      <c r="A5" s="3" t="s">
        <v>34</v>
      </c>
      <c r="B5" s="2"/>
      <c r="C5" s="2"/>
      <c r="D5" s="2"/>
    </row>
    <row r="6" spans="1:4" x14ac:dyDescent="0.25">
      <c r="A6" s="4" t="s">
        <v>41</v>
      </c>
      <c r="B6" s="2">
        <v>8</v>
      </c>
      <c r="C6" s="2">
        <v>2</v>
      </c>
      <c r="D6" s="2">
        <v>10</v>
      </c>
    </row>
    <row r="7" spans="1:4" x14ac:dyDescent="0.25">
      <c r="A7" s="4" t="s">
        <v>42</v>
      </c>
      <c r="B7" s="2">
        <v>1</v>
      </c>
      <c r="C7" s="2">
        <v>2</v>
      </c>
      <c r="D7" s="2">
        <v>3</v>
      </c>
    </row>
    <row r="8" spans="1:4" x14ac:dyDescent="0.25">
      <c r="A8" s="3" t="s">
        <v>35</v>
      </c>
      <c r="B8" s="2"/>
      <c r="C8" s="2"/>
      <c r="D8" s="2"/>
    </row>
    <row r="9" spans="1:4" x14ac:dyDescent="0.25">
      <c r="A9" s="4" t="s">
        <v>41</v>
      </c>
      <c r="B9" s="2">
        <v>12</v>
      </c>
      <c r="C9" s="2">
        <v>2</v>
      </c>
      <c r="D9" s="2">
        <v>14</v>
      </c>
    </row>
    <row r="10" spans="1:4" x14ac:dyDescent="0.25">
      <c r="A10" s="4" t="s">
        <v>42</v>
      </c>
      <c r="B10" s="2">
        <v>3</v>
      </c>
      <c r="C10" s="2">
        <v>1</v>
      </c>
      <c r="D10" s="2">
        <v>3</v>
      </c>
    </row>
    <row r="11" spans="1:4" x14ac:dyDescent="0.25">
      <c r="A11" s="3" t="s">
        <v>36</v>
      </c>
      <c r="B11" s="2"/>
      <c r="C11" s="2"/>
      <c r="D11" s="2"/>
    </row>
    <row r="12" spans="1:4" x14ac:dyDescent="0.25">
      <c r="A12" s="4" t="s">
        <v>41</v>
      </c>
      <c r="B12" s="2">
        <v>6</v>
      </c>
      <c r="C12" s="2">
        <v>1</v>
      </c>
      <c r="D12" s="2">
        <v>7</v>
      </c>
    </row>
    <row r="13" spans="1:4" x14ac:dyDescent="0.25">
      <c r="A13" s="4" t="s">
        <v>42</v>
      </c>
      <c r="B13" s="2">
        <v>3</v>
      </c>
      <c r="C13" s="2">
        <v>4</v>
      </c>
      <c r="D13" s="2">
        <v>7</v>
      </c>
    </row>
    <row r="14" spans="1:4" x14ac:dyDescent="0.25">
      <c r="A14" s="3" t="s">
        <v>37</v>
      </c>
      <c r="B14" s="2"/>
      <c r="C14" s="2"/>
      <c r="D14" s="2"/>
    </row>
    <row r="15" spans="1:4" x14ac:dyDescent="0.25">
      <c r="A15" s="4" t="s">
        <v>41</v>
      </c>
      <c r="B15" s="2">
        <v>9</v>
      </c>
      <c r="C15" s="2">
        <v>2</v>
      </c>
      <c r="D15" s="2">
        <v>11</v>
      </c>
    </row>
    <row r="16" spans="1:4" x14ac:dyDescent="0.25">
      <c r="A16" s="4" t="s">
        <v>42</v>
      </c>
      <c r="B16" s="2">
        <v>3</v>
      </c>
      <c r="C16" s="2">
        <v>2</v>
      </c>
      <c r="D16" s="2">
        <v>5</v>
      </c>
    </row>
    <row r="17" spans="1:4" x14ac:dyDescent="0.25">
      <c r="A17" s="3" t="s">
        <v>38</v>
      </c>
      <c r="B17" s="2"/>
      <c r="C17" s="2"/>
      <c r="D17" s="2"/>
    </row>
    <row r="18" spans="1:4" x14ac:dyDescent="0.25">
      <c r="A18" s="4" t="s">
        <v>41</v>
      </c>
      <c r="B18" s="2">
        <v>12</v>
      </c>
      <c r="C18" s="2">
        <v>6</v>
      </c>
      <c r="D18" s="2">
        <v>18</v>
      </c>
    </row>
    <row r="19" spans="1:4" x14ac:dyDescent="0.25">
      <c r="A19" s="4" t="s">
        <v>42</v>
      </c>
      <c r="B19" s="2">
        <v>3</v>
      </c>
      <c r="C19" s="2">
        <v>1</v>
      </c>
      <c r="D19" s="2">
        <v>4</v>
      </c>
    </row>
    <row r="20" spans="1:4" x14ac:dyDescent="0.25">
      <c r="A20" s="3" t="s">
        <v>39</v>
      </c>
      <c r="B20" s="2"/>
      <c r="C20" s="2"/>
      <c r="D20" s="2"/>
    </row>
    <row r="21" spans="1:4" x14ac:dyDescent="0.25">
      <c r="A21" s="4" t="s">
        <v>41</v>
      </c>
      <c r="B21" s="2">
        <v>14</v>
      </c>
      <c r="C21" s="2">
        <v>2</v>
      </c>
      <c r="D21" s="2">
        <v>16</v>
      </c>
    </row>
    <row r="22" spans="1:4" x14ac:dyDescent="0.25">
      <c r="A22" s="4" t="s">
        <v>42</v>
      </c>
      <c r="B22" s="2">
        <v>7</v>
      </c>
      <c r="C22" s="2">
        <v>1</v>
      </c>
      <c r="D22" s="2">
        <v>7</v>
      </c>
    </row>
    <row r="23" spans="1:4" x14ac:dyDescent="0.25">
      <c r="A23" s="3" t="s">
        <v>40</v>
      </c>
      <c r="B23" s="2"/>
      <c r="C23" s="2"/>
      <c r="D23" s="2"/>
    </row>
    <row r="24" spans="1:4" x14ac:dyDescent="0.25">
      <c r="A24" s="4" t="s">
        <v>41</v>
      </c>
      <c r="B24" s="2">
        <v>3</v>
      </c>
      <c r="C24" s="2">
        <v>2</v>
      </c>
      <c r="D24" s="2">
        <v>5</v>
      </c>
    </row>
    <row r="25" spans="1:4" x14ac:dyDescent="0.25">
      <c r="A25" s="4" t="s">
        <v>42</v>
      </c>
      <c r="B25" s="2">
        <v>2</v>
      </c>
      <c r="C25" s="2">
        <v>1</v>
      </c>
      <c r="D25" s="2">
        <v>3</v>
      </c>
    </row>
    <row r="26" spans="1:4" x14ac:dyDescent="0.25">
      <c r="A26" s="3" t="s">
        <v>1</v>
      </c>
      <c r="B26" s="2">
        <v>86</v>
      </c>
      <c r="C26" s="2">
        <v>27</v>
      </c>
      <c r="D26" s="2">
        <v>113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A761-7359-4F26-B26F-966358E46632}">
  <sheetPr published="0"/>
  <dimension ref="A1:C90"/>
  <sheetViews>
    <sheetView workbookViewId="0">
      <selection activeCell="Z34" sqref="Z34"/>
    </sheetView>
  </sheetViews>
  <sheetFormatPr defaultRowHeight="15" x14ac:dyDescent="0.25"/>
  <cols>
    <col min="1" max="1" width="13.140625" bestFit="1" customWidth="1"/>
    <col min="2" max="2" width="16.42578125" bestFit="1" customWidth="1"/>
    <col min="3" max="3" width="9.7109375" bestFit="1" customWidth="1"/>
    <col min="4" max="49" width="10.42578125" bestFit="1" customWidth="1"/>
    <col min="50" max="50" width="11.28515625" bestFit="1" customWidth="1"/>
  </cols>
  <sheetData>
    <row r="1" spans="1:3" x14ac:dyDescent="0.25">
      <c r="A1" s="1" t="s">
        <v>22</v>
      </c>
      <c r="B1" t="s">
        <v>24</v>
      </c>
      <c r="C1" t="s">
        <v>25</v>
      </c>
    </row>
    <row r="2" spans="1:3" x14ac:dyDescent="0.25">
      <c r="A2" s="3" t="s">
        <v>2</v>
      </c>
      <c r="B2" s="2"/>
      <c r="C2" s="2"/>
    </row>
    <row r="3" spans="1:3" x14ac:dyDescent="0.25">
      <c r="A3" s="4" t="s">
        <v>6</v>
      </c>
      <c r="B3" s="2"/>
      <c r="C3" s="2"/>
    </row>
    <row r="4" spans="1:3" x14ac:dyDescent="0.25">
      <c r="A4" s="5" t="s">
        <v>10</v>
      </c>
      <c r="B4" s="2">
        <v>14</v>
      </c>
      <c r="C4" s="2"/>
    </row>
    <row r="5" spans="1:3" x14ac:dyDescent="0.25">
      <c r="A5" s="5" t="s">
        <v>11</v>
      </c>
      <c r="B5" s="2">
        <v>15</v>
      </c>
      <c r="C5" s="2">
        <v>1</v>
      </c>
    </row>
    <row r="6" spans="1:3" x14ac:dyDescent="0.25">
      <c r="A6" s="5" t="s">
        <v>12</v>
      </c>
      <c r="B6" s="2">
        <v>15</v>
      </c>
      <c r="C6" s="2"/>
    </row>
    <row r="7" spans="1:3" x14ac:dyDescent="0.25">
      <c r="A7" s="4" t="s">
        <v>26</v>
      </c>
      <c r="B7" s="2">
        <v>15</v>
      </c>
      <c r="C7" s="2">
        <v>1</v>
      </c>
    </row>
    <row r="8" spans="1:3" x14ac:dyDescent="0.25">
      <c r="A8" s="4" t="s">
        <v>7</v>
      </c>
      <c r="B8" s="2"/>
      <c r="C8" s="2"/>
    </row>
    <row r="9" spans="1:3" x14ac:dyDescent="0.25">
      <c r="A9" s="5" t="s">
        <v>13</v>
      </c>
      <c r="B9" s="2">
        <v>15</v>
      </c>
      <c r="C9" s="2"/>
    </row>
    <row r="10" spans="1:3" x14ac:dyDescent="0.25">
      <c r="A10" s="5" t="s">
        <v>14</v>
      </c>
      <c r="B10" s="2">
        <v>15</v>
      </c>
      <c r="C10" s="2"/>
    </row>
    <row r="11" spans="1:3" x14ac:dyDescent="0.25">
      <c r="A11" s="5" t="s">
        <v>15</v>
      </c>
      <c r="B11" s="2">
        <v>15</v>
      </c>
      <c r="C11" s="2"/>
    </row>
    <row r="12" spans="1:3" x14ac:dyDescent="0.25">
      <c r="A12" s="4" t="s">
        <v>27</v>
      </c>
      <c r="B12" s="2">
        <v>15</v>
      </c>
      <c r="C12" s="2"/>
    </row>
    <row r="13" spans="1:3" x14ac:dyDescent="0.25">
      <c r="A13" s="4" t="s">
        <v>8</v>
      </c>
      <c r="B13" s="2"/>
      <c r="C13" s="2"/>
    </row>
    <row r="14" spans="1:3" x14ac:dyDescent="0.25">
      <c r="A14" s="5" t="s">
        <v>16</v>
      </c>
      <c r="B14" s="2">
        <v>15</v>
      </c>
      <c r="C14" s="2"/>
    </row>
    <row r="15" spans="1:3" x14ac:dyDescent="0.25">
      <c r="A15" s="5" t="s">
        <v>17</v>
      </c>
      <c r="B15" s="2">
        <v>15</v>
      </c>
      <c r="C15" s="2"/>
    </row>
    <row r="16" spans="1:3" x14ac:dyDescent="0.25">
      <c r="A16" s="5" t="s">
        <v>18</v>
      </c>
      <c r="B16" s="2">
        <v>15</v>
      </c>
      <c r="C16" s="2"/>
    </row>
    <row r="17" spans="1:3" x14ac:dyDescent="0.25">
      <c r="A17" s="4" t="s">
        <v>28</v>
      </c>
      <c r="B17" s="2">
        <v>15</v>
      </c>
      <c r="C17" s="2"/>
    </row>
    <row r="18" spans="1:3" x14ac:dyDescent="0.25">
      <c r="A18" s="4" t="s">
        <v>9</v>
      </c>
      <c r="B18" s="2"/>
      <c r="C18" s="2"/>
    </row>
    <row r="19" spans="1:3" x14ac:dyDescent="0.25">
      <c r="A19" s="5" t="s">
        <v>19</v>
      </c>
      <c r="B19" s="2">
        <v>15</v>
      </c>
      <c r="C19" s="2"/>
    </row>
    <row r="20" spans="1:3" x14ac:dyDescent="0.25">
      <c r="A20" s="5" t="s">
        <v>20</v>
      </c>
      <c r="B20" s="2">
        <v>16</v>
      </c>
      <c r="C20" s="2">
        <v>1</v>
      </c>
    </row>
    <row r="21" spans="1:3" x14ac:dyDescent="0.25">
      <c r="A21" s="5" t="s">
        <v>21</v>
      </c>
      <c r="B21" s="2">
        <v>16</v>
      </c>
      <c r="C21" s="2"/>
    </row>
    <row r="22" spans="1:3" x14ac:dyDescent="0.25">
      <c r="A22" s="4" t="s">
        <v>29</v>
      </c>
      <c r="B22" s="2">
        <v>16</v>
      </c>
      <c r="C22" s="2">
        <v>1</v>
      </c>
    </row>
    <row r="23" spans="1:3" x14ac:dyDescent="0.25">
      <c r="A23" s="3" t="s">
        <v>30</v>
      </c>
      <c r="B23" s="2">
        <v>16</v>
      </c>
      <c r="C23" s="2">
        <v>2</v>
      </c>
    </row>
    <row r="24" spans="1:3" x14ac:dyDescent="0.25">
      <c r="A24" s="3" t="s">
        <v>3</v>
      </c>
      <c r="B24" s="2"/>
      <c r="C24" s="2"/>
    </row>
    <row r="25" spans="1:3" x14ac:dyDescent="0.25">
      <c r="A25" s="4" t="s">
        <v>6</v>
      </c>
      <c r="B25" s="2"/>
      <c r="C25" s="2"/>
    </row>
    <row r="26" spans="1:3" x14ac:dyDescent="0.25">
      <c r="A26" s="5" t="s">
        <v>10</v>
      </c>
      <c r="B26" s="2">
        <v>15</v>
      </c>
      <c r="C26" s="2"/>
    </row>
    <row r="27" spans="1:3" x14ac:dyDescent="0.25">
      <c r="A27" s="5" t="s">
        <v>11</v>
      </c>
      <c r="B27" s="2">
        <v>16</v>
      </c>
      <c r="C27" s="2"/>
    </row>
    <row r="28" spans="1:3" x14ac:dyDescent="0.25">
      <c r="A28" s="5" t="s">
        <v>12</v>
      </c>
      <c r="B28" s="2">
        <v>16</v>
      </c>
      <c r="C28" s="2"/>
    </row>
    <row r="29" spans="1:3" x14ac:dyDescent="0.25">
      <c r="A29" s="4" t="s">
        <v>26</v>
      </c>
      <c r="B29" s="2">
        <v>16</v>
      </c>
      <c r="C29" s="2"/>
    </row>
    <row r="30" spans="1:3" x14ac:dyDescent="0.25">
      <c r="A30" s="4" t="s">
        <v>7</v>
      </c>
      <c r="B30" s="2"/>
      <c r="C30" s="2"/>
    </row>
    <row r="31" spans="1:3" x14ac:dyDescent="0.25">
      <c r="A31" s="5" t="s">
        <v>13</v>
      </c>
      <c r="B31" s="2">
        <v>16</v>
      </c>
      <c r="C31" s="2"/>
    </row>
    <row r="32" spans="1:3" x14ac:dyDescent="0.25">
      <c r="A32" s="5" t="s">
        <v>14</v>
      </c>
      <c r="B32" s="2">
        <v>16</v>
      </c>
      <c r="C32" s="2"/>
    </row>
    <row r="33" spans="1:3" x14ac:dyDescent="0.25">
      <c r="A33" s="5" t="s">
        <v>15</v>
      </c>
      <c r="B33" s="2">
        <v>16</v>
      </c>
      <c r="C33" s="2"/>
    </row>
    <row r="34" spans="1:3" x14ac:dyDescent="0.25">
      <c r="A34" s="4" t="s">
        <v>27</v>
      </c>
      <c r="B34" s="2">
        <v>16</v>
      </c>
      <c r="C34" s="2"/>
    </row>
    <row r="35" spans="1:3" x14ac:dyDescent="0.25">
      <c r="A35" s="4" t="s">
        <v>8</v>
      </c>
      <c r="B35" s="2"/>
      <c r="C35" s="2"/>
    </row>
    <row r="36" spans="1:3" x14ac:dyDescent="0.25">
      <c r="A36" s="5" t="s">
        <v>16</v>
      </c>
      <c r="B36" s="2">
        <v>16</v>
      </c>
      <c r="C36" s="2"/>
    </row>
    <row r="37" spans="1:3" x14ac:dyDescent="0.25">
      <c r="A37" s="5" t="s">
        <v>17</v>
      </c>
      <c r="B37" s="2">
        <v>16</v>
      </c>
      <c r="C37" s="2"/>
    </row>
    <row r="38" spans="1:3" x14ac:dyDescent="0.25">
      <c r="A38" s="5" t="s">
        <v>18</v>
      </c>
      <c r="B38" s="2">
        <v>16</v>
      </c>
      <c r="C38" s="2"/>
    </row>
    <row r="39" spans="1:3" x14ac:dyDescent="0.25">
      <c r="A39" s="4" t="s">
        <v>28</v>
      </c>
      <c r="B39" s="2">
        <v>16</v>
      </c>
      <c r="C39" s="2"/>
    </row>
    <row r="40" spans="1:3" x14ac:dyDescent="0.25">
      <c r="A40" s="4" t="s">
        <v>9</v>
      </c>
      <c r="B40" s="2"/>
      <c r="C40" s="2"/>
    </row>
    <row r="41" spans="1:3" x14ac:dyDescent="0.25">
      <c r="A41" s="5" t="s">
        <v>19</v>
      </c>
      <c r="B41" s="2">
        <v>16</v>
      </c>
      <c r="C41" s="2"/>
    </row>
    <row r="42" spans="1:3" x14ac:dyDescent="0.25">
      <c r="A42" s="5" t="s">
        <v>20</v>
      </c>
      <c r="B42" s="2">
        <v>16</v>
      </c>
      <c r="C42" s="2"/>
    </row>
    <row r="43" spans="1:3" x14ac:dyDescent="0.25">
      <c r="A43" s="5" t="s">
        <v>21</v>
      </c>
      <c r="B43" s="2">
        <v>16</v>
      </c>
      <c r="C43" s="2"/>
    </row>
    <row r="44" spans="1:3" x14ac:dyDescent="0.25">
      <c r="A44" s="4" t="s">
        <v>29</v>
      </c>
      <c r="B44" s="2">
        <v>16</v>
      </c>
      <c r="C44" s="2"/>
    </row>
    <row r="45" spans="1:3" x14ac:dyDescent="0.25">
      <c r="A45" s="3" t="s">
        <v>31</v>
      </c>
      <c r="B45" s="2">
        <v>16</v>
      </c>
      <c r="C45" s="2"/>
    </row>
    <row r="46" spans="1:3" x14ac:dyDescent="0.25">
      <c r="A46" s="3" t="s">
        <v>4</v>
      </c>
      <c r="B46" s="2"/>
      <c r="C46" s="2"/>
    </row>
    <row r="47" spans="1:3" x14ac:dyDescent="0.25">
      <c r="A47" s="4" t="s">
        <v>6</v>
      </c>
      <c r="B47" s="2"/>
      <c r="C47" s="2"/>
    </row>
    <row r="48" spans="1:3" x14ac:dyDescent="0.25">
      <c r="A48" s="5" t="s">
        <v>10</v>
      </c>
      <c r="B48" s="2">
        <v>16</v>
      </c>
      <c r="C48" s="2"/>
    </row>
    <row r="49" spans="1:3" x14ac:dyDescent="0.25">
      <c r="A49" s="5" t="s">
        <v>11</v>
      </c>
      <c r="B49" s="2">
        <v>16</v>
      </c>
      <c r="C49" s="2"/>
    </row>
    <row r="50" spans="1:3" x14ac:dyDescent="0.25">
      <c r="A50" s="5" t="s">
        <v>12</v>
      </c>
      <c r="B50" s="2">
        <v>16</v>
      </c>
      <c r="C50" s="2"/>
    </row>
    <row r="51" spans="1:3" x14ac:dyDescent="0.25">
      <c r="A51" s="4" t="s">
        <v>26</v>
      </c>
      <c r="B51" s="2">
        <v>16</v>
      </c>
      <c r="C51" s="2"/>
    </row>
    <row r="52" spans="1:3" x14ac:dyDescent="0.25">
      <c r="A52" s="4" t="s">
        <v>7</v>
      </c>
      <c r="B52" s="2"/>
      <c r="C52" s="2"/>
    </row>
    <row r="53" spans="1:3" x14ac:dyDescent="0.25">
      <c r="A53" s="5" t="s">
        <v>13</v>
      </c>
      <c r="B53" s="2">
        <v>16</v>
      </c>
      <c r="C53" s="2"/>
    </row>
    <row r="54" spans="1:3" x14ac:dyDescent="0.25">
      <c r="A54" s="5" t="s">
        <v>14</v>
      </c>
      <c r="B54" s="2">
        <v>17</v>
      </c>
      <c r="C54" s="2">
        <v>1</v>
      </c>
    </row>
    <row r="55" spans="1:3" x14ac:dyDescent="0.25">
      <c r="A55" s="5" t="s">
        <v>15</v>
      </c>
      <c r="B55" s="2">
        <v>18</v>
      </c>
      <c r="C55" s="2">
        <v>1</v>
      </c>
    </row>
    <row r="56" spans="1:3" x14ac:dyDescent="0.25">
      <c r="A56" s="4" t="s">
        <v>27</v>
      </c>
      <c r="B56" s="2">
        <v>18</v>
      </c>
      <c r="C56" s="2">
        <v>2</v>
      </c>
    </row>
    <row r="57" spans="1:3" x14ac:dyDescent="0.25">
      <c r="A57" s="4" t="s">
        <v>8</v>
      </c>
      <c r="B57" s="2"/>
      <c r="C57" s="2"/>
    </row>
    <row r="58" spans="1:3" x14ac:dyDescent="0.25">
      <c r="A58" s="5" t="s">
        <v>16</v>
      </c>
      <c r="B58" s="2">
        <v>18</v>
      </c>
      <c r="C58" s="2">
        <v>1</v>
      </c>
    </row>
    <row r="59" spans="1:3" x14ac:dyDescent="0.25">
      <c r="A59" s="5" t="s">
        <v>17</v>
      </c>
      <c r="B59" s="2">
        <v>17</v>
      </c>
      <c r="C59" s="2"/>
    </row>
    <row r="60" spans="1:3" x14ac:dyDescent="0.25">
      <c r="A60" s="5" t="s">
        <v>18</v>
      </c>
      <c r="B60" s="2">
        <v>17</v>
      </c>
      <c r="C60" s="2"/>
    </row>
    <row r="61" spans="1:3" x14ac:dyDescent="0.25">
      <c r="A61" s="4" t="s">
        <v>28</v>
      </c>
      <c r="B61" s="2">
        <v>17</v>
      </c>
      <c r="C61" s="2">
        <v>1</v>
      </c>
    </row>
    <row r="62" spans="1:3" x14ac:dyDescent="0.25">
      <c r="A62" s="4" t="s">
        <v>9</v>
      </c>
      <c r="B62" s="2"/>
      <c r="C62" s="2"/>
    </row>
    <row r="63" spans="1:3" x14ac:dyDescent="0.25">
      <c r="A63" s="5" t="s">
        <v>19</v>
      </c>
      <c r="B63" s="2">
        <v>17</v>
      </c>
      <c r="C63" s="2"/>
    </row>
    <row r="64" spans="1:3" x14ac:dyDescent="0.25">
      <c r="A64" s="5" t="s">
        <v>20</v>
      </c>
      <c r="B64" s="2">
        <v>17</v>
      </c>
      <c r="C64" s="2"/>
    </row>
    <row r="65" spans="1:3" x14ac:dyDescent="0.25">
      <c r="A65" s="5" t="s">
        <v>21</v>
      </c>
      <c r="B65" s="2">
        <v>18</v>
      </c>
      <c r="C65" s="2">
        <v>1</v>
      </c>
    </row>
    <row r="66" spans="1:3" x14ac:dyDescent="0.25">
      <c r="A66" s="4" t="s">
        <v>29</v>
      </c>
      <c r="B66" s="2">
        <v>18</v>
      </c>
      <c r="C66" s="2">
        <v>1</v>
      </c>
    </row>
    <row r="67" spans="1:3" x14ac:dyDescent="0.25">
      <c r="A67" s="3" t="s">
        <v>32</v>
      </c>
      <c r="B67" s="2">
        <v>18</v>
      </c>
      <c r="C67" s="2">
        <v>4</v>
      </c>
    </row>
    <row r="68" spans="1:3" x14ac:dyDescent="0.25">
      <c r="A68" s="3" t="s">
        <v>5</v>
      </c>
      <c r="B68" s="2"/>
      <c r="C68" s="2"/>
    </row>
    <row r="69" spans="1:3" x14ac:dyDescent="0.25">
      <c r="A69" s="4" t="s">
        <v>6</v>
      </c>
      <c r="B69" s="2"/>
      <c r="C69" s="2"/>
    </row>
    <row r="70" spans="1:3" x14ac:dyDescent="0.25">
      <c r="A70" s="5" t="s">
        <v>10</v>
      </c>
      <c r="B70" s="2">
        <v>19</v>
      </c>
      <c r="C70" s="2">
        <v>1</v>
      </c>
    </row>
    <row r="71" spans="1:3" x14ac:dyDescent="0.25">
      <c r="A71" s="5" t="s">
        <v>11</v>
      </c>
      <c r="B71" s="2">
        <v>19</v>
      </c>
      <c r="C71" s="2"/>
    </row>
    <row r="72" spans="1:3" x14ac:dyDescent="0.25">
      <c r="A72" s="5" t="s">
        <v>12</v>
      </c>
      <c r="B72" s="2">
        <v>19</v>
      </c>
      <c r="C72" s="2"/>
    </row>
    <row r="73" spans="1:3" x14ac:dyDescent="0.25">
      <c r="A73" s="4" t="s">
        <v>26</v>
      </c>
      <c r="B73" s="2">
        <v>19</v>
      </c>
      <c r="C73" s="2">
        <v>1</v>
      </c>
    </row>
    <row r="74" spans="1:3" x14ac:dyDescent="0.25">
      <c r="A74" s="4" t="s">
        <v>7</v>
      </c>
      <c r="B74" s="2"/>
      <c r="C74" s="2"/>
    </row>
    <row r="75" spans="1:3" x14ac:dyDescent="0.25">
      <c r="A75" s="5" t="s">
        <v>13</v>
      </c>
      <c r="B75" s="2">
        <v>20</v>
      </c>
      <c r="C75" s="2">
        <v>1</v>
      </c>
    </row>
    <row r="76" spans="1:3" x14ac:dyDescent="0.25">
      <c r="A76" s="5" t="s">
        <v>14</v>
      </c>
      <c r="B76" s="2">
        <v>20</v>
      </c>
      <c r="C76" s="2"/>
    </row>
    <row r="77" spans="1:3" x14ac:dyDescent="0.25">
      <c r="A77" s="5" t="s">
        <v>15</v>
      </c>
      <c r="B77" s="2">
        <v>21</v>
      </c>
      <c r="C77" s="2">
        <v>1</v>
      </c>
    </row>
    <row r="78" spans="1:3" x14ac:dyDescent="0.25">
      <c r="A78" s="4" t="s">
        <v>27</v>
      </c>
      <c r="B78" s="2">
        <v>21</v>
      </c>
      <c r="C78" s="2">
        <v>2</v>
      </c>
    </row>
    <row r="79" spans="1:3" x14ac:dyDescent="0.25">
      <c r="A79" s="4" t="s">
        <v>8</v>
      </c>
      <c r="B79" s="2"/>
      <c r="C79" s="2"/>
    </row>
    <row r="80" spans="1:3" x14ac:dyDescent="0.25">
      <c r="A80" s="5" t="s">
        <v>16</v>
      </c>
      <c r="B80" s="2">
        <v>23</v>
      </c>
      <c r="C80" s="2">
        <v>2</v>
      </c>
    </row>
    <row r="81" spans="1:3" x14ac:dyDescent="0.25">
      <c r="A81" s="5" t="s">
        <v>17</v>
      </c>
      <c r="B81" s="2">
        <v>23</v>
      </c>
      <c r="C81" s="2">
        <v>4</v>
      </c>
    </row>
    <row r="82" spans="1:3" x14ac:dyDescent="0.25">
      <c r="A82" s="5" t="s">
        <v>18</v>
      </c>
      <c r="B82" s="2">
        <v>23</v>
      </c>
      <c r="C82" s="2">
        <v>1</v>
      </c>
    </row>
    <row r="83" spans="1:3" x14ac:dyDescent="0.25">
      <c r="A83" s="4" t="s">
        <v>28</v>
      </c>
      <c r="B83" s="2">
        <v>23</v>
      </c>
      <c r="C83" s="2">
        <v>7</v>
      </c>
    </row>
    <row r="84" spans="1:3" x14ac:dyDescent="0.25">
      <c r="A84" s="4" t="s">
        <v>9</v>
      </c>
      <c r="B84" s="2"/>
      <c r="C84" s="2"/>
    </row>
    <row r="85" spans="1:3" x14ac:dyDescent="0.25">
      <c r="A85" s="5" t="s">
        <v>19</v>
      </c>
      <c r="B85" s="2">
        <v>22</v>
      </c>
      <c r="C85" s="2"/>
    </row>
    <row r="86" spans="1:3" x14ac:dyDescent="0.25">
      <c r="A86" s="5" t="s">
        <v>20</v>
      </c>
      <c r="B86" s="2">
        <v>22</v>
      </c>
      <c r="C86" s="2"/>
    </row>
    <row r="87" spans="1:3" x14ac:dyDescent="0.25">
      <c r="A87" s="5" t="s">
        <v>21</v>
      </c>
      <c r="B87" s="2">
        <v>22</v>
      </c>
      <c r="C87" s="2"/>
    </row>
    <row r="88" spans="1:3" x14ac:dyDescent="0.25">
      <c r="A88" s="4" t="s">
        <v>29</v>
      </c>
      <c r="B88" s="2">
        <v>22</v>
      </c>
      <c r="C88" s="2"/>
    </row>
    <row r="89" spans="1:3" x14ac:dyDescent="0.25">
      <c r="A89" s="3" t="s">
        <v>33</v>
      </c>
      <c r="B89" s="2">
        <v>22</v>
      </c>
      <c r="C89" s="2">
        <v>10</v>
      </c>
    </row>
    <row r="90" spans="1:3" x14ac:dyDescent="0.25">
      <c r="A90" s="3" t="s">
        <v>1</v>
      </c>
      <c r="B90" s="2">
        <v>22</v>
      </c>
      <c r="C90" s="2">
        <v>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A167E-2327-43CE-9DFB-E9BB90A95FA0}">
  <sheetPr published="0"/>
  <dimension ref="A3:D8"/>
  <sheetViews>
    <sheetView workbookViewId="0">
      <selection activeCell="Z34" sqref="Z34"/>
    </sheetView>
  </sheetViews>
  <sheetFormatPr defaultRowHeight="15" x14ac:dyDescent="0.25"/>
  <cols>
    <col min="1" max="1" width="16.140625" bestFit="1" customWidth="1"/>
    <col min="2" max="2" width="16.28515625" bestFit="1" customWidth="1"/>
    <col min="3" max="3" width="9.7109375" bestFit="1" customWidth="1"/>
    <col min="4" max="4" width="11.28515625" bestFit="1" customWidth="1"/>
  </cols>
  <sheetData>
    <row r="3" spans="1:4" x14ac:dyDescent="0.25">
      <c r="A3" s="1" t="s">
        <v>53</v>
      </c>
      <c r="B3" s="1" t="s">
        <v>0</v>
      </c>
    </row>
    <row r="4" spans="1:4" x14ac:dyDescent="0.25">
      <c r="A4" s="1" t="s">
        <v>22</v>
      </c>
      <c r="B4" t="s">
        <v>55</v>
      </c>
      <c r="C4" t="s">
        <v>56</v>
      </c>
      <c r="D4" t="s">
        <v>1</v>
      </c>
    </row>
    <row r="5" spans="1:4" x14ac:dyDescent="0.25">
      <c r="A5" s="3" t="s">
        <v>3</v>
      </c>
      <c r="B5" s="2">
        <v>1</v>
      </c>
      <c r="C5" s="2"/>
      <c r="D5" s="2">
        <v>1</v>
      </c>
    </row>
    <row r="6" spans="1:4" x14ac:dyDescent="0.25">
      <c r="A6" s="3" t="s">
        <v>4</v>
      </c>
      <c r="B6" s="2">
        <v>1</v>
      </c>
      <c r="C6" s="2">
        <v>1</v>
      </c>
      <c r="D6" s="2">
        <v>2</v>
      </c>
    </row>
    <row r="7" spans="1:4" x14ac:dyDescent="0.25">
      <c r="A7" s="3" t="s">
        <v>5</v>
      </c>
      <c r="B7" s="2">
        <v>1</v>
      </c>
      <c r="C7" s="2">
        <v>5</v>
      </c>
      <c r="D7" s="2">
        <v>6</v>
      </c>
    </row>
    <row r="8" spans="1:4" x14ac:dyDescent="0.25">
      <c r="A8" s="3" t="s">
        <v>1</v>
      </c>
      <c r="B8" s="2">
        <v>3</v>
      </c>
      <c r="C8" s="2">
        <v>6</v>
      </c>
      <c r="D8" s="2">
        <v>9</v>
      </c>
    </row>
  </sheetData>
  <pageMargins left="0.7" right="0.7" top="0.75" bottom="0.75" header="0.3" footer="0.3"/>
  <pageSetup paperSize="9" orientation="portrait" horizontalDpi="4294967293" verticalDpi="4294967293"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256B-3D55-4B58-B657-72F551E59610}">
  <sheetPr published="0"/>
  <dimension ref="A3:C6"/>
  <sheetViews>
    <sheetView workbookViewId="0">
      <selection activeCell="Z34" sqref="Z34"/>
    </sheetView>
  </sheetViews>
  <sheetFormatPr defaultRowHeight="15" x14ac:dyDescent="0.25"/>
  <cols>
    <col min="1" max="1" width="13.140625" bestFit="1" customWidth="1"/>
    <col min="2" max="2" width="10.140625" bestFit="1" customWidth="1"/>
    <col min="3" max="3" width="11.140625" bestFit="1" customWidth="1"/>
  </cols>
  <sheetData>
    <row r="3" spans="1:3" x14ac:dyDescent="0.25">
      <c r="A3" s="1" t="s">
        <v>22</v>
      </c>
      <c r="B3" t="s">
        <v>23</v>
      </c>
      <c r="C3" t="s">
        <v>63</v>
      </c>
    </row>
    <row r="4" spans="1:3" x14ac:dyDescent="0.25">
      <c r="A4" s="3" t="s">
        <v>41</v>
      </c>
      <c r="B4" s="7">
        <v>0.7441860465116279</v>
      </c>
      <c r="C4" s="2">
        <v>64</v>
      </c>
    </row>
    <row r="5" spans="1:3" x14ac:dyDescent="0.25">
      <c r="A5" s="3" t="s">
        <v>42</v>
      </c>
      <c r="B5" s="7">
        <v>0.2558139534883721</v>
      </c>
      <c r="C5" s="2">
        <v>22</v>
      </c>
    </row>
    <row r="6" spans="1:3" x14ac:dyDescent="0.25">
      <c r="A6" s="3" t="s">
        <v>1</v>
      </c>
      <c r="B6" s="7">
        <v>1</v>
      </c>
      <c r="C6" s="2">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D2B9-C8AB-49E4-81BF-5810005F717B}">
  <sheetPr published="0"/>
  <dimension ref="A1:D5"/>
  <sheetViews>
    <sheetView workbookViewId="0">
      <selection activeCell="Z34" sqref="Z34"/>
    </sheetView>
  </sheetViews>
  <sheetFormatPr defaultRowHeight="15" x14ac:dyDescent="0.25"/>
  <cols>
    <col min="1" max="1" width="16.42578125" bestFit="1" customWidth="1"/>
    <col min="2" max="2" width="16.28515625" bestFit="1" customWidth="1"/>
    <col min="3" max="3" width="8.140625" bestFit="1" customWidth="1"/>
    <col min="4" max="4" width="11.28515625" bestFit="1" customWidth="1"/>
    <col min="5" max="5" width="16.42578125" bestFit="1" customWidth="1"/>
    <col min="6" max="6" width="15.140625" bestFit="1" customWidth="1"/>
    <col min="7" max="7" width="21.5703125" bestFit="1" customWidth="1"/>
  </cols>
  <sheetData>
    <row r="1" spans="1:4" x14ac:dyDescent="0.25">
      <c r="A1" s="1" t="s">
        <v>24</v>
      </c>
      <c r="B1" s="1" t="s">
        <v>0</v>
      </c>
    </row>
    <row r="2" spans="1:4" x14ac:dyDescent="0.25">
      <c r="A2" s="1" t="s">
        <v>22</v>
      </c>
      <c r="B2" t="s">
        <v>41</v>
      </c>
      <c r="C2" t="s">
        <v>42</v>
      </c>
      <c r="D2" t="s">
        <v>1</v>
      </c>
    </row>
    <row r="3" spans="1:4" x14ac:dyDescent="0.25">
      <c r="A3" s="3" t="s">
        <v>57</v>
      </c>
      <c r="B3" s="7">
        <v>0.5</v>
      </c>
      <c r="C3" s="7">
        <v>0.27272727272727271</v>
      </c>
      <c r="D3" s="7">
        <v>0.44186046511627908</v>
      </c>
    </row>
    <row r="4" spans="1:4" x14ac:dyDescent="0.25">
      <c r="A4" s="3" t="s">
        <v>64</v>
      </c>
      <c r="B4" s="7">
        <v>0.5</v>
      </c>
      <c r="C4" s="7">
        <v>0.72727272727272729</v>
      </c>
      <c r="D4" s="7">
        <v>0.55813953488372092</v>
      </c>
    </row>
    <row r="5" spans="1:4" x14ac:dyDescent="0.25">
      <c r="A5" s="3" t="s">
        <v>1</v>
      </c>
      <c r="B5" s="7">
        <v>1</v>
      </c>
      <c r="C5" s="7">
        <v>1</v>
      </c>
      <c r="D5"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8293F-E88C-4722-8533-7E6C7122DDBC}">
  <sheetPr>
    <tabColor theme="4" tint="-0.249977111117893"/>
  </sheetPr>
  <dimension ref="A1:V12"/>
  <sheetViews>
    <sheetView showGridLines="0" tabSelected="1" zoomScale="80" zoomScaleNormal="80" workbookViewId="0">
      <selection activeCell="Z34" sqref="Z34"/>
    </sheetView>
  </sheetViews>
  <sheetFormatPr defaultRowHeight="15" x14ac:dyDescent="0.25"/>
  <cols>
    <col min="6" max="6" width="7.7109375" customWidth="1"/>
    <col min="7" max="8" width="9.5703125" bestFit="1" customWidth="1"/>
    <col min="13" max="13" width="10.7109375" customWidth="1"/>
  </cols>
  <sheetData>
    <row r="1" spans="1:22" ht="26.25" customHeight="1" x14ac:dyDescent="0.4">
      <c r="A1" s="22" t="s">
        <v>61</v>
      </c>
      <c r="B1" s="22"/>
      <c r="C1" s="22"/>
      <c r="D1" s="22"/>
      <c r="E1" s="22"/>
      <c r="G1" s="20" t="s">
        <v>62</v>
      </c>
      <c r="H1" s="21"/>
      <c r="I1" s="21"/>
      <c r="J1" s="20" t="s">
        <v>66</v>
      </c>
      <c r="K1" s="21"/>
      <c r="L1" s="21"/>
      <c r="M1" s="20" t="s">
        <v>67</v>
      </c>
      <c r="N1" s="21"/>
      <c r="O1" s="21"/>
      <c r="T1" s="20" t="s">
        <v>71</v>
      </c>
      <c r="U1" s="20"/>
      <c r="V1" s="20"/>
    </row>
    <row r="2" spans="1:22" ht="15" customHeight="1" x14ac:dyDescent="0.4">
      <c r="A2" s="14"/>
      <c r="B2" s="14"/>
      <c r="C2" s="14"/>
      <c r="D2" s="14"/>
      <c r="E2" s="14"/>
      <c r="H2" s="8">
        <f>+GETPIVOTDATA("[Measures].[EmpCount]",Gender!$A$3,"[HR Data].[Gender]","[HR Data].[Gender].&amp;[F]")</f>
        <v>0.7441860465116279</v>
      </c>
      <c r="I2" s="9">
        <f>+GETPIVOTDATA("[Measures].[EmpCount]",Gender!$A$3,"[HR Data].[Gender]","[HR Data].[Gender].&amp;[M]")</f>
        <v>0.2558139534883721</v>
      </c>
    </row>
    <row r="3" spans="1:22" ht="15" customHeight="1" x14ac:dyDescent="0.4">
      <c r="A3" s="14"/>
      <c r="B3" s="14"/>
      <c r="C3" s="14"/>
      <c r="D3" s="14"/>
      <c r="E3" s="14"/>
    </row>
    <row r="4" spans="1:22" ht="15" customHeight="1" x14ac:dyDescent="0.4">
      <c r="A4" s="14"/>
      <c r="B4" s="14"/>
      <c r="C4" s="14"/>
      <c r="D4" s="14"/>
      <c r="E4" s="14"/>
    </row>
    <row r="5" spans="1:22" ht="18.75" customHeight="1" x14ac:dyDescent="0.4">
      <c r="A5" s="14"/>
      <c r="B5" s="14"/>
      <c r="C5" s="14"/>
      <c r="D5" s="14"/>
      <c r="E5" s="14"/>
      <c r="J5" s="10" t="s">
        <v>57</v>
      </c>
      <c r="K5" s="12">
        <f>GETPIVOTDATA("[Measures].[ActiveEmployees]",Paytype!$A$1,"[HR Data].[Gender]","[HR Data].[Gender].&amp;[F]","[HR Data].[PayType]","[HR Data].[PayType].&amp;[Hourly]")</f>
        <v>0.5</v>
      </c>
      <c r="L5" s="12">
        <f>GETPIVOTDATA("[Measures].[ActiveEmployees]",Paytype!$A$1,"[HR Data].[Gender]","[HR Data].[Gender].&amp;[M]","[HR Data].[PayType]","[HR Data].[PayType].&amp;[Hourly]")</f>
        <v>0.27272727272727271</v>
      </c>
      <c r="M5" s="10" t="s">
        <v>68</v>
      </c>
      <c r="N5" s="12">
        <f>+GETPIVOTDATA("[Measures].[ActiveEmployees]",'Job Type'!$A$1,"[HR Data].[Gender]","[HR Data].[Gender].&amp;[F]","[HR Data].[FP]","[HR Data].[FP].&amp;[FT]")</f>
        <v>0.79012345679012341</v>
      </c>
      <c r="O5" s="12">
        <f>+GETPIVOTDATA("[Measures].[ActiveEmployees]",'Job Type'!$A$1,"[HR Data].[Gender]","[HR Data].[Gender].&amp;[M]","[HR Data].[FP]","[HR Data].[FP].&amp;[FT]")</f>
        <v>0.6875</v>
      </c>
    </row>
    <row r="6" spans="1:22" ht="21" customHeight="1" x14ac:dyDescent="0.4">
      <c r="A6" s="14"/>
      <c r="B6" s="14"/>
      <c r="C6" s="14"/>
      <c r="D6" s="14"/>
      <c r="E6" s="14"/>
      <c r="G6" s="17">
        <f>+GETPIVOTDATA("[__Xl2].[Measures].[EmpCount]",Gender!$A$3)</f>
        <v>86</v>
      </c>
      <c r="H6" s="18">
        <f>+GETPIVOTDATA("[__Xl2].[Measures].[EmpCount]",Gender!$A$3,"[HR Data].[Gender]","[HR Data].[Gender].&amp;[F]")</f>
        <v>64</v>
      </c>
      <c r="I6" s="19">
        <f>+GETPIVOTDATA("[__Xl2].[Measures].[EmpCount]",Gender!$A$3,"[HR Data].[Gender]","[HR Data].[Gender].&amp;[M]")</f>
        <v>22</v>
      </c>
      <c r="J6" s="11" t="s">
        <v>65</v>
      </c>
      <c r="K6" s="12">
        <f>GETPIVOTDATA("[Measures].[ActiveEmployees]",Paytype!$A$1,"[HR Data].[Gender]","[HR Data].[Gender].&amp;[F]","[HR Data].[PayType]","[HR Data].[PayType].&amp;[Salary]")</f>
        <v>0.5</v>
      </c>
      <c r="L6" s="12">
        <f>GETPIVOTDATA("[Measures].[ActiveEmployees]",Paytype!$A$1,"[HR Data].[Gender]","[HR Data].[Gender].&amp;[M]","[HR Data].[PayType]","[HR Data].[PayType].&amp;[Salary]")</f>
        <v>0.72727272727272729</v>
      </c>
      <c r="M6" s="11" t="s">
        <v>69</v>
      </c>
      <c r="N6" s="12">
        <f>+GETPIVOTDATA("[Measures].[ActiveEmployees]",'Job Type'!$A$1,"[HR Data].[Gender]","[HR Data].[Gender].&amp;[F]","[HR Data].[FP]","[HR Data].[FP].&amp;[PT]")</f>
        <v>0.20987654320987653</v>
      </c>
      <c r="O6" s="12">
        <f>GETPIVOTDATA("[Measures].[ActiveEmployees]",'Job Type'!$A$1,"[HR Data].[Gender]","[HR Data].[Gender].&amp;[M]","[HR Data].[FP]","[HR Data].[FP].&amp;[PT]")</f>
        <v>0.3125</v>
      </c>
      <c r="T6" s="16">
        <f>GETPIVOTDATA("[Measures].[TO%]",'TO%'!$A$1)</f>
        <v>1.1150442477876106</v>
      </c>
      <c r="U6" s="16">
        <f>GETPIVOTDATA("[Measures].[TO%]",'TO%'!$A$1,"[HR Data].[Gender]","[HR Data].[Gender].&amp;[F]")</f>
        <v>1.1851851851851851</v>
      </c>
      <c r="V6" s="16">
        <f>GETPIVOTDATA("[Measures].[TO%]",'TO%'!$A$1,"[HR Data].[Gender]","[HR Data].[Gender].&amp;[M]")</f>
        <v>0.9375</v>
      </c>
    </row>
    <row r="7" spans="1:22" ht="15" customHeight="1" x14ac:dyDescent="0.4">
      <c r="A7" s="14"/>
      <c r="B7" s="14"/>
      <c r="C7" s="14"/>
      <c r="D7" s="14"/>
      <c r="E7" s="14"/>
    </row>
    <row r="12" spans="1:22" x14ac:dyDescent="0.25">
      <c r="F12" s="13"/>
    </row>
  </sheetData>
  <mergeCells count="5">
    <mergeCell ref="T1:V1"/>
    <mergeCell ref="M1:O1"/>
    <mergeCell ref="J1:L1"/>
    <mergeCell ref="G1:I1"/>
    <mergeCell ref="A1:E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D12D-3193-42A3-AA9F-DEEB3AABCAA4}">
  <sheetPr published="0"/>
  <dimension ref="A1:D7"/>
  <sheetViews>
    <sheetView workbookViewId="0">
      <selection activeCell="Z34" sqref="Z34"/>
    </sheetView>
  </sheetViews>
  <sheetFormatPr defaultRowHeight="15" x14ac:dyDescent="0.25"/>
  <cols>
    <col min="1" max="1" width="13.140625" bestFit="1" customWidth="1"/>
    <col min="2" max="2" width="16.28515625" bestFit="1" customWidth="1"/>
    <col min="3" max="3" width="7.140625" bestFit="1" customWidth="1"/>
    <col min="4" max="4" width="11.28515625" bestFit="1" customWidth="1"/>
  </cols>
  <sheetData>
    <row r="1" spans="1:4" x14ac:dyDescent="0.25">
      <c r="A1" s="1" t="s">
        <v>70</v>
      </c>
      <c r="B1" s="1" t="s">
        <v>0</v>
      </c>
    </row>
    <row r="2" spans="1:4" x14ac:dyDescent="0.25">
      <c r="A2" s="1" t="s">
        <v>22</v>
      </c>
      <c r="B2" t="s">
        <v>41</v>
      </c>
      <c r="C2" t="s">
        <v>42</v>
      </c>
      <c r="D2" t="s">
        <v>1</v>
      </c>
    </row>
    <row r="3" spans="1:4" x14ac:dyDescent="0.25">
      <c r="A3" s="3" t="s">
        <v>2</v>
      </c>
      <c r="B3" s="15">
        <v>1.9230769230769232E-2</v>
      </c>
      <c r="C3" s="15"/>
      <c r="D3" s="15">
        <v>1.4492753623188406E-2</v>
      </c>
    </row>
    <row r="4" spans="1:4" x14ac:dyDescent="0.25">
      <c r="A4" s="3" t="s">
        <v>3</v>
      </c>
      <c r="B4" s="15">
        <v>8.3333333333333329E-2</v>
      </c>
      <c r="C4" s="15">
        <v>0.15789473684210525</v>
      </c>
      <c r="D4" s="15">
        <v>0.10126582278481013</v>
      </c>
    </row>
    <row r="5" spans="1:4" x14ac:dyDescent="0.25">
      <c r="A5" s="3" t="s">
        <v>4</v>
      </c>
      <c r="B5" s="15">
        <v>0.74193548387096775</v>
      </c>
      <c r="C5" s="15">
        <v>0.54545454545454541</v>
      </c>
      <c r="D5" s="15">
        <v>0.69047619047619047</v>
      </c>
    </row>
    <row r="6" spans="1:4" x14ac:dyDescent="0.25">
      <c r="A6" s="3" t="s">
        <v>5</v>
      </c>
      <c r="B6" s="15">
        <v>0.54320987654320985</v>
      </c>
      <c r="C6" s="15">
        <v>0.46875</v>
      </c>
      <c r="D6" s="15">
        <v>0.52212389380530977</v>
      </c>
    </row>
    <row r="7" spans="1:4" x14ac:dyDescent="0.25">
      <c r="A7" s="3" t="s">
        <v>1</v>
      </c>
      <c r="B7" s="15">
        <v>1.1851851851851851</v>
      </c>
      <c r="C7" s="15">
        <v>0.9375</v>
      </c>
      <c r="D7" s="15">
        <v>1.1150442477876106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51E4-860A-4363-A71A-29675539EDCE}">
  <sheetPr published="0"/>
  <dimension ref="A1:D6"/>
  <sheetViews>
    <sheetView workbookViewId="0">
      <selection activeCell="Z34" sqref="Z34"/>
    </sheetView>
  </sheetViews>
  <sheetFormatPr defaultRowHeight="15" x14ac:dyDescent="0.25"/>
  <cols>
    <col min="1" max="1" width="16.42578125" bestFit="1" customWidth="1"/>
    <col min="2" max="2" width="16.28515625" bestFit="1" customWidth="1"/>
    <col min="3" max="3" width="3" bestFit="1" customWidth="1"/>
    <col min="4" max="4" width="11.28515625" bestFit="1" customWidth="1"/>
  </cols>
  <sheetData>
    <row r="1" spans="1:4" x14ac:dyDescent="0.25">
      <c r="A1" s="1" t="s">
        <v>24</v>
      </c>
      <c r="B1" s="1" t="s">
        <v>0</v>
      </c>
    </row>
    <row r="2" spans="1:4" x14ac:dyDescent="0.25">
      <c r="A2" s="1" t="s">
        <v>22</v>
      </c>
      <c r="B2" t="s">
        <v>41</v>
      </c>
      <c r="C2" t="s">
        <v>42</v>
      </c>
      <c r="D2" t="s">
        <v>1</v>
      </c>
    </row>
    <row r="3" spans="1:4" x14ac:dyDescent="0.25">
      <c r="A3" s="3" t="s">
        <v>58</v>
      </c>
      <c r="B3" s="2">
        <v>13</v>
      </c>
      <c r="C3" s="2">
        <v>6</v>
      </c>
      <c r="D3" s="2">
        <v>19</v>
      </c>
    </row>
    <row r="4" spans="1:4" x14ac:dyDescent="0.25">
      <c r="A4" s="3" t="s">
        <v>59</v>
      </c>
      <c r="B4" s="2">
        <v>31</v>
      </c>
      <c r="C4" s="2">
        <v>8</v>
      </c>
      <c r="D4" s="2">
        <v>39</v>
      </c>
    </row>
    <row r="5" spans="1:4" x14ac:dyDescent="0.25">
      <c r="A5" s="3" t="s">
        <v>60</v>
      </c>
      <c r="B5" s="2">
        <v>20</v>
      </c>
      <c r="C5" s="2">
        <v>8</v>
      </c>
      <c r="D5" s="2">
        <v>28</v>
      </c>
    </row>
    <row r="6" spans="1:4" x14ac:dyDescent="0.25">
      <c r="A6" s="3" t="s">
        <v>1</v>
      </c>
      <c r="B6" s="2">
        <v>64</v>
      </c>
      <c r="C6" s="2">
        <v>22</v>
      </c>
      <c r="D6" s="2">
        <v>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F115-B727-45B9-8793-52619EFB444C}">
  <sheetPr published="0"/>
  <dimension ref="A3:C8"/>
  <sheetViews>
    <sheetView workbookViewId="0">
      <selection activeCell="Z34" sqref="Z34"/>
    </sheetView>
  </sheetViews>
  <sheetFormatPr defaultRowHeight="15" x14ac:dyDescent="0.25"/>
  <cols>
    <col min="1" max="1" width="13.140625" bestFit="1" customWidth="1"/>
    <col min="2" max="2" width="16.140625" bestFit="1" customWidth="1"/>
    <col min="3" max="3" width="8.85546875" bestFit="1" customWidth="1"/>
  </cols>
  <sheetData>
    <row r="3" spans="1:3" x14ac:dyDescent="0.25">
      <c r="A3" s="1" t="s">
        <v>22</v>
      </c>
      <c r="B3" t="s">
        <v>53</v>
      </c>
      <c r="C3" t="s">
        <v>54</v>
      </c>
    </row>
    <row r="4" spans="1:3" x14ac:dyDescent="0.25">
      <c r="A4" s="3" t="s">
        <v>2</v>
      </c>
      <c r="B4" s="2"/>
      <c r="C4" s="2">
        <v>0</v>
      </c>
    </row>
    <row r="5" spans="1:3" x14ac:dyDescent="0.25">
      <c r="A5" s="3" t="s">
        <v>3</v>
      </c>
      <c r="B5" s="2">
        <v>1</v>
      </c>
      <c r="C5" s="2">
        <v>1</v>
      </c>
    </row>
    <row r="6" spans="1:3" x14ac:dyDescent="0.25">
      <c r="A6" s="3" t="s">
        <v>4</v>
      </c>
      <c r="B6" s="2">
        <v>2</v>
      </c>
      <c r="C6" s="2">
        <v>0</v>
      </c>
    </row>
    <row r="7" spans="1:3" x14ac:dyDescent="0.25">
      <c r="A7" s="3" t="s">
        <v>5</v>
      </c>
      <c r="B7" s="2">
        <v>6</v>
      </c>
      <c r="C7" s="2">
        <v>5</v>
      </c>
    </row>
    <row r="8" spans="1:3" x14ac:dyDescent="0.25">
      <c r="A8" s="3" t="s">
        <v>1</v>
      </c>
      <c r="B8" s="2">
        <v>9</v>
      </c>
      <c r="C8" s="2">
        <v>6</v>
      </c>
    </row>
  </sheetData>
  <pageMargins left="0.7" right="0.7" top="0.75" bottom="0.75" header="0.3" footer="0.3"/>
  <pageSetup paperSize="9" orientation="portrait" horizontalDpi="4294967293" verticalDpi="4294967293"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AB60-8EBF-49ED-845C-203945BC5455}">
  <sheetPr published="0"/>
  <dimension ref="A3:D12"/>
  <sheetViews>
    <sheetView workbookViewId="0">
      <selection activeCell="Z34" sqref="Z34"/>
    </sheetView>
  </sheetViews>
  <sheetFormatPr defaultRowHeight="15" x14ac:dyDescent="0.25"/>
  <cols>
    <col min="1" max="1" width="16.42578125" bestFit="1" customWidth="1"/>
    <col min="2" max="2" width="16.28515625" bestFit="1" customWidth="1"/>
    <col min="3" max="3" width="9" bestFit="1" customWidth="1"/>
    <col min="4" max="4" width="11.28515625" bestFit="1" customWidth="1"/>
  </cols>
  <sheetData>
    <row r="3" spans="1:4" x14ac:dyDescent="0.25">
      <c r="A3" s="1" t="s">
        <v>24</v>
      </c>
      <c r="B3" s="1" t="s">
        <v>0</v>
      </c>
    </row>
    <row r="4" spans="1:4" x14ac:dyDescent="0.25">
      <c r="A4" s="1" t="s">
        <v>22</v>
      </c>
      <c r="B4" t="s">
        <v>72</v>
      </c>
      <c r="C4" t="s">
        <v>73</v>
      </c>
      <c r="D4" t="s">
        <v>1</v>
      </c>
    </row>
    <row r="5" spans="1:4" x14ac:dyDescent="0.25">
      <c r="A5" s="3" t="s">
        <v>46</v>
      </c>
      <c r="B5" s="2">
        <v>10</v>
      </c>
      <c r="C5" s="2">
        <v>32</v>
      </c>
      <c r="D5" s="2">
        <v>42</v>
      </c>
    </row>
    <row r="6" spans="1:4" x14ac:dyDescent="0.25">
      <c r="A6" s="3" t="s">
        <v>47</v>
      </c>
      <c r="B6" s="2">
        <v>22</v>
      </c>
      <c r="C6" s="2">
        <v>10</v>
      </c>
      <c r="D6" s="2">
        <v>32</v>
      </c>
    </row>
    <row r="7" spans="1:4" x14ac:dyDescent="0.25">
      <c r="A7" s="3" t="s">
        <v>48</v>
      </c>
      <c r="B7" s="2">
        <v>8</v>
      </c>
      <c r="C7" s="2">
        <v>26</v>
      </c>
      <c r="D7" s="2">
        <v>34</v>
      </c>
    </row>
    <row r="8" spans="1:4" x14ac:dyDescent="0.25">
      <c r="A8" s="3" t="s">
        <v>49</v>
      </c>
      <c r="B8" s="2">
        <v>17</v>
      </c>
      <c r="C8" s="2">
        <v>52</v>
      </c>
      <c r="D8" s="2">
        <v>69</v>
      </c>
    </row>
    <row r="9" spans="1:4" x14ac:dyDescent="0.25">
      <c r="A9" s="3" t="s">
        <v>50</v>
      </c>
      <c r="B9" s="2">
        <v>13</v>
      </c>
      <c r="C9" s="2">
        <v>49</v>
      </c>
      <c r="D9" s="2">
        <v>62</v>
      </c>
    </row>
    <row r="10" spans="1:4" x14ac:dyDescent="0.25">
      <c r="A10" s="3" t="s">
        <v>51</v>
      </c>
      <c r="B10" s="2">
        <v>15</v>
      </c>
      <c r="C10" s="2">
        <v>63</v>
      </c>
      <c r="D10" s="2">
        <v>78</v>
      </c>
    </row>
    <row r="11" spans="1:4" x14ac:dyDescent="0.25">
      <c r="A11" s="3" t="s">
        <v>52</v>
      </c>
      <c r="B11" s="2">
        <v>13</v>
      </c>
      <c r="C11" s="2">
        <v>23</v>
      </c>
      <c r="D11" s="2">
        <v>36</v>
      </c>
    </row>
    <row r="12" spans="1:4" x14ac:dyDescent="0.25">
      <c r="A12" s="3" t="s">
        <v>1</v>
      </c>
      <c r="B12" s="2">
        <v>98</v>
      </c>
      <c r="C12" s="2">
        <v>255</v>
      </c>
      <c r="D12" s="2">
        <v>353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 T e n u r e D a y s < / K e y > < / D i a g r a m O b j e c t K e y > < D i a g r a m O b j e c t K e y > < K e y > M e a s u r e s \ S u m   o f   T e n u r e D a y s \ T a g I n f o \ F o r m u l a < / K e y > < / D i a g r a m O b j e c t K e y > < D i a g r a m O b j e c t K e y > < K e y > M e a s u r e s \ S u m   o f   T e n u r e D a y s \ T a g I n f o \ V a l u e 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 M e a s u r e s \ S u m   o f   A g e < / K e y > < / D i a g r a m O b j e c t K e y > < D i a g r a m O b j e c t K e y > < K e y > M e a s u r e s \ S u m   o f   A g e \ T a g I n f o \ F o r m u l a < / K e y > < / D i a g r a m O b j e c t K e y > < D i a g r a m O b j e c t K e y > < K e y > M e a s u r e s \ S u m   o f   A g e \ T a g I n f o \ V a l u e < / K e y > < / D i a g r a m O b j e c t K e y > < D i a g r a m O b j e c t K e y > < K e y > M e a s u r e s \ E m p C o u n t < / K e y > < / D i a g r a m O b j e c t K e y > < D i a g r a m O b j e c t K e y > < K e y > M e a s u r e s \ E m p C o u n t \ T a g I n f o \ F o r m u l a < / K e y > < / D i a g r a m O b j e c t K e y > < D i a g r a m O b j e c t K e y > < K e y > M e a s u r e s \ E m p C o u n t \ T a g I n f o \ V a l u e < / K e y > < / D i a g r a m O b j e c t K e y > < D i a g r a m O b j e c t K e y > < K e y > M e a s u r e s \ A c t i v e E m p l o y e e s < / K e y > < / D i a g r a m O b j e c t K e y > < D i a g r a m O b j e c t K e y > < K e y > M e a s u r e s \ A c t i v e E m p l o y e e s \ T a g I n f o \ F o r m u l a < / K e y > < / D i a g r a m O b j e c t K e y > < D i a g r a m O b j e c t K e y > < K e y > M e a s u r e s \ A c t i v e E m p l o y e e s \ T a g I n f o \ V a l u e < / K e y > < / D i a g r a m O b j e c t K e y > < D i a g r a m O b j e c t K e y > < K e y > M e a s u r e s \ N e w H i r e s < / K e y > < / D i a g r a m O b j e c t K e y > < D i a g r a m O b j e c t K e y > < K e y > M e a s u r e s \ N e w H i r e s \ T a g I n f o \ F o r m u l a < / K e y > < / D i a g r a m O b j e c t K e y > < D i a g r a m O b j e c t K e y > < K e y > M e a s u r e s \ N e w H i r e s \ T a g I n f o \ V a l u e < / K e y > < / D i a g r a m O b j e c t K e y > < D i a g r a m O b j e c t K e y > < K e y > M e a s u r e s \ a v g   t e n u r e   b y   m o n t h s < / K e y > < / D i a g r a m O b j e c t K e y > < D i a g r a m O b j e c t K e y > < K e y > M e a s u r e s \ a v g   t e n u r e   b y   m o n t h s \ T a g I n f o \ F o r m u l a < / K e y > < / D i a g r a m O b j e c t K e y > < D i a g r a m O b j e c t K e y > < K e y > M e a s u r e s \ a v g   t e n u r e   b y   m o n t h s \ T a g I n f o \ V a l u e < / K e y > < / D i a g r a m O b j e c t K e y > < D i a g r a m O b j e c t K e y > < K e y > M e a s u r e s \ t o t a l   s e p e r a t i o n s < / K e y > < / D i a g r a m O b j e c t K e y > < D i a g r a m O b j e c t K e y > < K e y > M e a s u r e s \ t o t a l   s e p e r a t i o n s \ T a g I n f o \ F o r m u l a < / K e y > < / D i a g r a m O b j e c t K e y > < D i a g r a m O b j e c t K e y > < K e y > M e a s u r e s \ t o t a l   s e p e r a t i o n s \ T a g I n f o \ V a l u e 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 T e n u r e D a y s & g t ; - & l t ; M e a s u r e s \ T e n u r e D a y s & g t ; < / K e y > < / D i a g r a m O b j e c t K e y > < D i a g r a m O b j e c t K e y > < K e y > L i n k s \ & l t ; C o l u m n s \ S u m   o f   T e n u r e D a y s & g t ; - & l t ; M e a s u r e s \ T e n u r e D a y s & g t ; \ C O L U M N < / K e y > < / D i a g r a m O b j e c t K e y > < D i a g r a m O b j e c t K e y > < K e y > L i n k s \ & l t ; C o l u m n s \ S u m   o f   T e n u r e D a y s & g t ; - & l t ; M e a s u r e s \ T e n u r e D a y s & g t ; \ M E A S U R E 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 T e n u r e D a y s < / K e y > < / a : K e y > < a : V a l u e   i : t y p e = " M e a s u r e G r i d N o d e V i e w S t a t e " > < C o l u m n > 1 3 < / C o l u m n > < L a y e d O u t > t r u e < / L a y e d O u t > < W a s U I I n v i s i b l e > t r u e < / W a s U I I n v i s i b l e > < / a : V a l u e > < / a : K e y V a l u e O f D i a g r a m O b j e c t K e y a n y T y p e z b w N T n L X > < a : K e y V a l u e O f D i a g r a m O b j e c t K e y a n y T y p e z b w N T n L X > < a : K e y > < K e y > M e a s u r e s \ S u m   o f   T e n u r e D a y s \ T a g I n f o \ F o r m u l a < / K e y > < / a : K e y > < a : V a l u e   i : t y p e = " M e a s u r e G r i d V i e w S t a t e I D i a g r a m T a g A d d i t i o n a l I n f o " / > < / a : K e y V a l u e O f D i a g r a m O b j e c t K e y a n y T y p e z b w N T n L X > < a : K e y V a l u e O f D i a g r a m O b j e c t K e y a n y T y p e z b w N T n L X > < a : K e y > < K e y > M e a s u r e s \ S u m   o f   T e n u r e D a y s \ T a g I n f o \ V a l u e 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 M e a s u r e s \ A c t i v e E m p l o y e e s < / K e y > < / a : K e y > < a : V a l u e   i : t y p e = " M e a s u r e G r i d N o d e V i e w S t a t e " > < L a y e d O u t > t r u e < / L a y e d O u t > < R o w > 1 < / R o w > < / a : V a l u e > < / a : K e y V a l u e O f D i a g r a m O b j e c t K e y a n y T y p e z b w N T n L X > < a : K e y V a l u e O f D i a g r a m O b j e c t K e y a n y T y p e z b w N T n L X > < a : K e y > < K e y > M e a s u r e s \ A c t i v e E m p l o y e e s \ T a g I n f o \ F o r m u l a < / K e y > < / a : K e y > < a : V a l u e   i : t y p e = " M e a s u r e G r i d V i e w S t a t e I D i a g r a m T a g A d d i t i o n a l I n f o " / > < / a : K e y V a l u e O f D i a g r a m O b j e c t K e y a n y T y p e z b w N T n L X > < a : K e y V a l u e O f D i a g r a m O b j e c t K e y a n y T y p e z b w N T n L X > < a : K e y > < K e y > M e a s u r e s \ A c t i v e E m p l o y e e s \ T a g I n f o \ V a l u e < / K e y > < / a : K e y > < a : V a l u e   i : t y p e = " M e a s u r e G r i d V i e w S t a t e I D i a g r a m T a g A d d i t i o n a l I n f o " / > < / a : K e y V a l u e O f D i a g r a m O b j e c t K e y a n y T y p e z b w N T n L X > < a : K e y V a l u e O f D i a g r a m O b j e c t K e y a n y T y p e z b w N T n L X > < a : K e y > < K e y > M e a s u r e s \ N e w H i r e s < / K e y > < / a : K e y > < a : V a l u e   i : t y p e = " M e a s u r e G r i d N o d e V i e w S t a t e " > < L a y e d O u t > t r u e < / L a y e d O u t > < R o w > 2 < / R o w > < / a : V a l u e > < / a : K e y V a l u e O f D i a g r a m O b j e c t K e y a n y T y p e z b w N T n L X > < a : K e y V a l u e O f D i a g r a m O b j e c t K e y a n y T y p e z b w N T n L X > < a : K e y > < K e y > M e a s u r e s \ N e w H i r e s \ T a g I n f o \ F o r m u l a < / K e y > < / a : K e y > < a : V a l u e   i : t y p e = " M e a s u r e G r i d V i e w S t a t e I D i a g r a m T a g A d d i t i o n a l I n f o " / > < / a : K e y V a l u e O f D i a g r a m O b j e c t K e y a n y T y p e z b w N T n L X > < a : K e y V a l u e O f D i a g r a m O b j e c t K e y a n y T y p e z b w N T n L X > < a : K e y > < K e y > M e a s u r e s \ N e w H i r e s \ T a g I n f o \ V a l u e < / K e y > < / a : K e y > < a : V a l u e   i : t y p e = " M e a s u r e G r i d V i e w S t a t e I D i a g r a m T a g A d d i t i o n a l I n f o " / > < / a : K e y V a l u e O f D i a g r a m O b j e c t K e y a n y T y p e z b w N T n L X > < a : K e y V a l u e O f D i a g r a m O b j e c t K e y a n y T y p e z b w N T n L X > < a : K e y > < K e y > M e a s u r e s \ a v g   t e n u r e   b y   m o n t h s < / K e y > < / a : K e y > < a : V a l u e   i : t y p e = " M e a s u r e G r i d N o d e V i e w S t a t e " > < L a y e d O u t > t r u e < / L a y e d O u t > < R o w > 3 < / R o w > < / a : V a l u e > < / a : K e y V a l u e O f D i a g r a m O b j e c t K e y a n y T y p e z b w N T n L X > < a : K e y V a l u e O f D i a g r a m O b j e c t K e y a n y T y p e z b w N T n L X > < a : K e y > < K e y > M e a s u r e s \ a v g   t e n u r e   b y   m o n t h s \ T a g I n f o \ F o r m u l a < / K e y > < / a : K e y > < a : V a l u e   i : t y p e = " M e a s u r e G r i d V i e w S t a t e I D i a g r a m T a g A d d i t i o n a l I n f o " / > < / a : K e y V a l u e O f D i a g r a m O b j e c t K e y a n y T y p e z b w N T n L X > < a : K e y V a l u e O f D i a g r a m O b j e c t K e y a n y T y p e z b w N T n L X > < a : K e y > < K e y > M e a s u r e s \ a v g   t e n u r e   b y   m o n t h s \ T a g I n f o \ V a l u e < / K e y > < / a : K e y > < a : V a l u e   i : t y p e = " M e a s u r e G r i d V i e w S t a t e I D i a g r a m T a g A d d i t i o n a l I n f o " / > < / a : K e y V a l u e O f D i a g r a m O b j e c t K e y a n y T y p e z b w N T n L X > < a : K e y V a l u e O f D i a g r a m O b j e c t K e y a n y T y p e z b w N T n L X > < a : K e y > < K e y > M e a s u r e s \ t o t a l   s e p e r a t i o n s < / K e y > < / a : K e y > < a : V a l u e   i : t y p e = " M e a s u r e G r i d N o d e V i e w S t a t e " > < L a y e d O u t > t r u e < / L a y e d O u t > < R o w > 4 < / R o w > < / a : V a l u e > < / a : K e y V a l u e O f D i a g r a m O b j e c t K e y a n y T y p e z b w N T n L X > < a : K e y V a l u e O f D i a g r a m O b j e c t K e y a n y T y p e z b w N T n L X > < a : K e y > < K e y > M e a s u r e s \ t o t a l   s e p e r a t i o n s \ T a g I n f o \ F o r m u l a < / K e y > < / a : K e y > < a : V a l u e   i : t y p e = " M e a s u r e G r i d V i e w S t a t e I D i a g r a m T a g A d d i t i o n a l I n f o " / > < / a : K e y V a l u e O f D i a g r a m O b j e c t K e y a n y T y p e z b w N T n L X > < a : K e y V a l u e O f D i a g r a m O b j e c t K e y a n y T y p e z b w N T n L X > < a : K e y > < K e y > M e a s u r e s \ t o t a l   s e p e r a t i o n s \ T a g I n f o \ V a l u e 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 T e n u r e D a y s & g t ; - & l t ; M e a s u r e s \ T e n u r e D a y s & g t ; < / K e y > < / a : K e y > < a : V a l u e   i : t y p e = " M e a s u r e G r i d V i e w S t a t e I D i a g r a m L i n k " / > < / a : K e y V a l u e O f D i a g r a m O b j e c t K e y a n y T y p e z b w N T n L X > < a : K e y V a l u e O f D i a g r a m O b j e c t K e y a n y T y p e z b w N T n L X > < a : K e y > < K e y > L i n k s \ & l t ; C o l u m n s \ S u m   o f   T e n u r e D a y s & g t ; - & l t ; M e a s u r e s \ T e n u r e D a y s & g t ; \ C O L U M N < / K e y > < / a : K e y > < a : V a l u e   i : t y p e = " M e a s u r e G r i d V i e w S t a t e I D i a g r a m L i n k E n d p o i n t " / > < / a : K e y V a l u e O f D i a g r a m O b j e c t K e y a n y T y p e z b w N T n L X > < a : K e y V a l u e O f D i a g r a m O b j e c t K e y a n y T y p e z b w N T n L X > < a : K e y > < K e y > L i n k s \ & l t ; C o l u m n s \ S u m   o f   T e n u r e D a y s & g t ; - & l t ; M e a s u r e s \ T e n u r e D a y s & g t ; \ M E A S U R E 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b d d 3 8 2 a a - a 2 d f - 4 2 6 2 - a c 6 d - e c 1 0 7 7 6 c c 1 5 8 " > < 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 T r u e < / V i s i b l e > < / i t e m > < i t e m > < M e a s u r e N a m e > T O % < / M e a s u r e N a m e > < D i s p l a y N a m e > T O % < / D i s p l a y N a m e > < V i s i b l e > F a l s e < / V i s i b l e > < / i t e m > < / C a l c u l a t e d F i e l d s > < S A H o s t H a s h > 0 < / S A H o s t H a s h > < G e m i n i F i e l d L i s t V i s i b l e > T r u e < / G e m i n i F i e l d L i s t V i s i b l e > < / S e t t i n g s > ] ] > < / C u s t o m C o n t e n t > < / G e m i n i > 
</file>

<file path=customXml/item14.xml>��< ? x m l   v e r s i o n = " 1 . 0 "   e n c o d i n g = " U T F - 1 6 " ? > < G e m i n i   x m l n s = " h t t p : / / g e m i n i / p i v o t c u s t o m i z a t i o n / f 8 8 6 e f c f - f e 3 d - 4 b b 8 - 8 2 b 2 - 6 0 d 7 9 1 a 5 5 4 6 2 " > < 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15.xml>��< ? x m l   v e r s i o n = " 1 . 0 "   e n c o d i n g = " U T F - 1 6 " ? > < G e m i n i   x m l n s = " h t t p : / / g e m i n i / p i v o t c u s t o m i z a t i o n / 6 a d 4 6 9 a a - 9 4 b 9 - 4 4 6 0 - 8 0 d f - 6 a 7 1 f 9 b c 6 e 5 7 " > < 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16.xml>��< ? x m l   v e r s i o n = " 1 . 0 "   e n c o d i n g = " U T F - 1 6 " ? > < G e m i n i   x m l n s = " h t t p : / / g e m i n i / p i v o t c u s t o m i z a t i o n / 0 6 3 3 4 8 f b - 5 6 5 f - 4 4 1 7 - 9 3 5 7 - a 8 5 2 e d 8 7 5 8 a 8 " > < 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 T r u e < / V i s i b l e > < / i t e m > < i t e m > < M e a s u r e N a m e > T O % < / M e a s u r e N a m e > < D i s p l a y N a m e > T O % < / 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H R   D a t a _ 3 5 3 c 2 b 0 2 - f e 0 4 - 4 6 1 a - b 5 b 8 - 5 c 7 9 a c 4 9 3 1 a d ] ] > < / 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7 f c e 2 1 b 1 - 7 2 c b - 4 2 f 7 - a f 2 9 - 2 2 9 9 9 2 1 0 0 7 7 4 " > < 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21.xml>��< ? x m l   v e r s i o n = " 1 . 0 "   e n c o d i n g = " U T F - 1 6 " ? > < G e m i n i   x m l n s = " h t t p : / / g e m i n i / p i v o t c u s t o m i z a t i o n / 6 d 0 7 6 9 8 e - 2 9 6 e - 4 b 7 6 - b e c d - 7 0 d f 5 1 c d 3 7 e 9 " > < 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C a l c u l a t e d F i e l d s > < S A H o s t H a s h > 0 < / S A H o s t H a s h > < G e m i n i F i e l d L i s t V i s i b l e > T r u e < / G e m i n i F i e l d L i s t V i s i b l e > < / S e t t i n g s > ] ] > < / C u s t o m C o n t e n t > < / G e m i n i > 
</file>

<file path=customXml/item22.xml>��< ? x m l   v e r s i o n = " 1 . 0 "   e n c o d i n g = " u t f - 1 6 " ? > < D a t a M a s h u p   x m l n s = " h t t p : / / s c h e m a s . m i c r o s o f t . c o m / D a t a M a s h u p " > A A A A A D 8 G A A B Q S w M E F A A C A A g A F A n t 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B Q J 7 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C e 1 U I + P 9 A z g D A A D U C Q A A E w A c A E Z v c m 1 1 b G F z L 1 N l Y 3 R p b 2 4 x L m 0 g o h g A K K A U A A A A A A A A A A A A A A A A A A A A A A A A A A A A x V V d T y I x F H 0 3 8 T 8 0 9 Q W S C V n M 7 j 7 o j k b 5 U D a K C J h s A s R U 5 s p M n G n Z t q N O C P 9 9 b 1 t k B g b i y y b y A O X 2 3 n P O P X P b U T D V k e B k 4 H 7 r p 4 c H h w c q Z B I C c k S v + 6 T J N K P E J z H o w w O C n 4 F I 5 R Q w 0 h Z x A L L W j m J Q F d o 4 G T 8 o k G o 8 C I X M 2 L g J 6 k W L + b j 1 p 9 G 6 c d + k 1 7 / 7 3 R o 2 B q T d v 7 s l d 9 2 b T r c 1 D u V j w F T 4 J J g M H p 8 N 2 G O m x x / M V c + x H l H k 0 W B k X U d B A J x Y 3 r q R N m R P M d Q G E G M P f f G m K k 6 i R 4 B N Q z K 6 0 F p G T 6 k G N T k f u e L J O f l 1 R r R M I c f v 8 F f x A q S R K i 0 S 0 k 6 5 M y Q n u A i C h o j T h F f 2 i v E I H U r G 1 b O Q i Y 3 R l Y i j 7 X h l 1 B B c A 9 e T a i 6 h D 5 w l C O p o i s 2 5 n V W 8 s l + s R x a 0 i 5 l G i X O h Z v 8 u i y S J e E W S O x 2 C 3 E H l f M y p S q I M R x G 7 3 H S B r f U + Z z z A c g u + A i m w u X 2 7 X p u 7 R + E u c x 2 I S z F i j O B t p 4 / o g C V z J L d / q w W / G y H j M 6 M t m 0 M u a V 3 v Y M 2 m g d 3 T i b f Y d k N j A d H w r p f G K Z z i d T D A t Q 2 2 k n m n i d E O 1 z + / 1 w y D D V 8 B E s g S x M U M y r k t H f J o e i V F O i 8 V t H u l 0 B B k U p T C e G b j k e r C 2 3 U k y 8 I v H 0 g f Z j h V p R 2 T v r O t H s u s l b v I + 8 B U j v V B j 6 3 t b m E I P D U s m S q 3 7 v Z u 8 f y E 6 q O Q p 8 k T S C e c B U b h V u G O E 7 C a r O I p M x v 5 6 G / M h 7 f Y d 6 K K a f V P 5 2 i b 3 Q z Q 9 t N Z O 1 p 2 z j q 0 r B 4 e R H w 3 / + Y N X h z 9 r 7 / F u + w 1 m j F 7 V S G 1 0 7 D 4 t l z f h X l X h c x i Q z 0 m 0 X y 8 e k 3 9 V n c Y Z 2 T U U e u c + x R k 5 p t b 3 i O X E W c y 6 + B d r a P n C K S / W e x Z 8 3 z q 0 s z k b M H 0 4 W + K Q x V Y u M m m x / m F 8 6 n b D f V a a 4 p p m q C O S t 6 M N 2 p C H C U R r n 3 q I f 1 q O P z 6 T 4 + 0 + F Q E E Z / 5 9 e M f x x 6 5 T 4 W G g c 5 i 8 P N l r S s 4 T P K R 7 E m R 4 B 6 + n 4 D h 4 y 3 M + G p n F V + / K k e r + E U c D 6 Y s Z l K 5 T j c G r Y R q f R i t 3 z / W K b T Q q E V C u q A U 3 g E t Y b K N 9 q Q x s 0 e H n t A 9 n t E l J Z O d z u 6 3 t G B j l f h n e c Y X G P / / z T e I H w 9 g D 3 r + h B z e 6 T 9 Q S w E C L Q A U A A I A C A A U C e 1 U 9 D d Q x q U A A A D 3 A A A A E g A A A A A A A A A A A A A A A A A A A A A A Q 2 9 u Z m l n L 1 B h Y 2 t h Z 2 U u e G 1 s U E s B A i 0 A F A A C A A g A F A n t V A / K 6 a u k A A A A 6 Q A A A B M A A A A A A A A A A A A A A A A A 8 Q A A A F t D b 2 5 0 Z W 5 0 X 1 R 5 c G V z X S 5 4 b W x Q S w E C L Q A U A A I A C A A U C e 1 U I + P 9 A z g D A A D U C Q A A E w A A A A A A A A A A A A A A A A D i 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J A A A A A A A A L 8 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N r U m J u N 2 1 Q M z h U N 2 5 H b E p G T 1 l K U C t H M V J 5 W V c 1 e l p t O X l i U 0 J H Y V d 4 b E l H W n l i M j B n U 0 Z J Z 1 J H R j B Z U U F B Q U F B Q U F B Q U F B Q U R P M 2 0 r S T l j U 0 Z U T D l E U E 1 T c D B i e V Z E a 2 h s Y k h C b G N p Q l J k V 1 Z 5 Y V d W e k F B R 2 t S Y m 4 3 b V A z O F Q 3 b k d s S k Z P W U p Q K 0 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V G V y b W l u Y X R p b 2 4 g U m V h c 2 9 u I V R l c m 1 p b m F 0 a W 9 u I F J l Y X N v b i 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i 0 w N y 0 x M V Q x N z o z N D o x M y 4 z M D Y 3 M T Q x 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3 L T E x V D E 3 O j M 0 O j E z L j Q y O D g 1 O T J a I i A v P j x F b n R y e S B U e X B l P S J G a W x s R X J y b 3 J D b 2 R l I i B W Y W x 1 Z T 0 i c 1 V u a 2 5 v d 2 4 i I C 8 + P E V u d H J 5 I F R 5 c G U 9 I k F k Z G V k V G 9 E Y X R h T W 9 k Z W w i I F Z h b H V l P S J s M C I g L z 4 8 R W 5 0 c n k g V H l w Z T 0 i T G 9 h Z F R v U m V w b 3 J 0 R G l z Y W J s Z W Q i I F Z h b H V l P S J s M S I g L z 4 8 R W 5 0 c n k g V H l w Z T 0 i U X V l c n l H c m 9 1 c E l E I i B W Y W x 1 Z T 0 i c z g 4 N m Z k Z W N l L W M 0 Z j U t N G M 4 N S 1 i Z j Q z L T N j Y z R h O W Q x Y m M 5 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4 O D Z m Z G V j Z S 1 j N G Y 1 L T R j O D U t Y m Y 0 M y 0 z Y 2 M 0 Y T l k M W J j O T 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y 0 x M V Q x N z o z N D o x M y 4 0 M z U x M T U 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Y m I 5 N D V h N C 1 m Z D k 4 L T R m Z m M t Y j l j N i 0 5 N D k x N G U 2 M D k z Z 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x V D E 3 O j M 0 O j E z L j Q 0 N T M 0 M D l 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g 4 N m Z k Z W N l L W M 0 Z j U t N G M 4 N S 1 i Z j Q z L T N j Y z R h O W Q x Y m M 5 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x V D E 3 O j M 0 O j E z L j Q 2 M D g 0 N T 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A / o 3 s p w S Z p A t K K W F q i t 8 v g A A A A A A g A A A A A A E G Y A A A A B A A A g A A A A K t + w M S m Y F q P n S r 4 5 K q K L I l J p 3 k Y + Y Y + v V C 6 o l p + 0 w T 4 A A A A A D o A A A A A C A A A g A A A A m E z z t v k 7 Z k o j O n + a 8 5 X 8 K 3 R 2 n L p C s c + g A V K r s 3 p / l 8 d Q A A A A r u O C B q O s j K W / 6 f o 0 9 V k A P h j c g J F Z w A h p t I i s m C g y p n 8 M l X b i x 8 o p + N C H T G L t m O M L H I b 6 Y Z n b 8 o p K 0 k q z l H I 6 O R 3 u I k o b 9 t D f n 0 j T Z h w e i D N A A A A A P Y p l N Y 5 y 1 P S i J h h 3 G j B Z n o J P Y 4 + D 4 N j 9 y C M 2 9 H I A 3 Z S b 4 G b e T D J r Q m V o i / p M H j U L 5 3 V 3 p Q 1 s u 8 n g W / q Y C b D W R w = = < / D a t a M a s h u p > 
</file>

<file path=customXml/item23.xml>��< ? x m l   v e r s i o n = " 1 . 0 "   e n c o d i n g = " U T F - 1 6 " ? > < G e m i n i   x m l n s = " h t t p : / / g e m i n i / p i v o t c u s t o m i z a t i o n / a 6 c 1 9 f e 4 - 7 2 6 8 - 4 a a f - a 5 d b - 5 2 d 6 4 b 5 b c e e 5 " > < 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 T r u e 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 2 0 2 2 - 0 7 - 1 3 T 0 1 : 5 4 : 5 1 . 0 0 6 3 7 9 9 + 0 5 : 3 0 < / L a s t P r o c e s s e d T i m e > < / D a t a M o d e l i n g S a n d b o x . S e r i a l i z e d S a n d b o x E r r o r C a c h e > ] ] > < / C u s t o m C o n t e n t > < / G e m i n i > 
</file>

<file path=customXml/item25.xml>��< ? x m l   v e r s i o n = " 1 . 0 "   e n c o d i n g = " U T F - 1 6 " ? > < G e m i n i   x m l n s = " h t t p : / / g e m i n i / p i v o t c u s t o m i z a t i o n / f 0 8 5 6 2 b 5 - 8 3 2 1 - 4 5 0 d - a d 6 4 - 8 5 2 4 8 e a 8 e f 0 2 " > < 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H R   D a t a _ 3 5 3 c 2 b 0 2 - f e 0 4 - 4 6 1 a - b 5 b 8 - 5 c 7 9 a c 4 9 3 1 a 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h o w H i d d e n " > < C u s t o m C o n t e n t > < ! [ C D A T A [ T r u e ] ] > < / C u s t o m C o n t e n t > < / G e m i n i > 
</file>

<file path=customXml/item29.xml>��< ? x m l   v e r s i o n = " 1 . 0 "   e n c o d i n g = " U T F - 1 6 " ? > < G e m i n i   x m l n s = " h t t p : / / g e m i n i / p i v o t c u s t o m i z a t i o n / f e 4 1 0 e 9 5 - 0 6 8 c - 4 4 8 9 - a 0 d e - 6 2 b 9 c f 9 c e 5 d a " > < 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3.xml>��< ? x m l   v e r s i o n = " 1 . 0 "   e n c o d i n g = " U T F - 1 6 " ? > < G e m i n i   x m l n s = " h t t p : / / g e m i n i / p i v o t c u s t o m i z a t i o n / T a b l e O r d e r " > < C u s t o m C o n t e n t > < ! [ C D A T A [ H R   D a t a _ 3 5 3 c 2 b 0 2 - f e 0 4 - 4 6 1 a - b 5 b 8 - 5 c 7 9 a c 4 9 3 1 a d ] ] > < / C u s t o m C o n t e n t > < / G e m i n i > 
</file>

<file path=customXml/item30.xml>��< ? x m l   v e r s i o n = " 1 . 0 "   e n c o d i n g = " U T F - 1 6 " ? > < G e m i n i   x m l n s = " h t t p : / / g e m i n i / p i v o t c u s t o m i z a t i o n / P o w e r P i v o t V e r s i o n " > < C u s t o m C o n t e n t > < ! [ C D A T A [ 2 0 1 5 . 1 3 0 . 1 6 0 5 . 7 8 5 ] ] > < / C u s t o m C o n t e n t > < / G e m i n i > 
</file>

<file path=customXml/item4.xml>��< ? x m l   v e r s i o n = " 1 . 0 "   e n c o d i n g = " U T F - 1 6 " ? > < G e m i n i   x m l n s = " h t t p : / / g e m i n i / p i v o t c u s t o m i z a t i o n / 0 4 f 1 c 3 7 e - c a b 1 - 4 e b 7 - a c 6 f - 0 5 e 3 6 2 4 e 2 8 8 0 " > < 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C a l c u l a t e d F i e l d s > < S A H o s t H a s h > 0 < / S A H o s t H a s h > < G e m i n i F i e l d L i s t V i s i b l e > T r u e < / G e m i n i F i e l d L i s t V i s i b l e > < / S e t t i n g s > ] ] > < / C u s t o m C o n t e n t > < / G e m i n i > 
</file>

<file path=customXml/item5.xml>��< ? x m l   v e r s i o n = " 1 . 0 "   e n c o d i n g = " U T F - 1 6 " ? > < G e m i n i   x m l n s = " h t t p : / / g e m i n i / p i v o t c u s t o m i z a t i o n / 5 c 4 0 b f 0 0 - b f c f - 4 5 5 b - 9 9 b 1 - d b 3 6 3 0 e 7 d 4 8 9 " > < C u s t o m C o n t e n t > < ! [ C D A T A [ < ? x m l   v e r s i o n = " 1 . 0 "   e n c o d i n g = " u t f - 1 6 " ? > < S e t t i n g s > < C a l c u l a t e d F i e l d s > < i t e m > < M e a s u r e N a m e > A c t i v e E m p l o y e e s < / M e a s u r e N a m e > < D i s p l a y N a m e > A c t i v e E m p l o y e e s < / D i s p l a y N a m e > < V i s i b l e > T r u e < / V i s i b l e > < / i t e m > < i t e m > < M e a s u r e N a m e > E m p C o u n t < / M e a s u r e N a m e > < D i s p l a y N a m e > E m p C o u n t < / D i s p l a y N a m e > < V i s i b l e > F a l s e < / V i s i b l e > < / i t e m > < i t e m > < M e a s u r e N a m e > N e w H i r e s < / M e a s u r e N a m e > < D i s p l a y N a m e > N e w H i r e s < / D i s p l a y N a m e > < V i s i b l e > T r u e 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 D a t a _ 3 5 3 c 2 b 0 2 - f e 0 4 - 4 6 1 a - b 5 b 8 - 5 c 7 9 a c 4 9 3 1 a d 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9 9 a e f 5 6 a - 2 9 e d - 4 a f 6 - 9 a 4 9 - 0 2 4 5 7 4 f 3 3 4 4 7 " > < 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 F a l s e 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9.xml>��< ? x m l   v e r s i o n = " 1 . 0 "   e n c o d i n g = " U T F - 1 6 " ? > < G e m i n i   x m l n s = " h t t p : / / g e m i n i / p i v o t c u s t o m i z a t i o n / a 8 e 0 e 9 4 e - e 1 e 0 - 4 a 7 4 - a 8 0 4 - 1 2 1 7 9 9 f 7 0 1 5 a " > < C u s t o m C o n t e n t > < ! [ C D A T A [ < ? x m l   v e r s i o n = " 1 . 0 "   e n c o d i n g = " u t f - 1 6 " ? > < S e t t i n g s > < C a l c u l a t e d F i e l d s > < i t e m > < M e a s u r e N a m e > E m p C o u n t < / M e a s u r e N a m e > < D i s p l a y N a m e > E m p C o u n t < / D i s p l a y N a m e > < V i s i b l e > F a l s e < / V i s i b l e > < / i t e m > < i t e m > < M e a s u r e N a m e > A c t i v e E m p l o y e e s < / M e a s u r e N a m e > < D i s p l a y N a m e > A c t i v e E m p l o y e e s < / D i s p l a y N a m e > < V i s i b l e > F a l s e < / V i s i b l e > < / i t e m > < i t e m > < M e a s u r e N a m e > N e w H i r e s < / M e a s u r e N a m e > < D i s p l a y N a m e > N e w H i r e s < / D i s p l a y N a m e > < V i s i b l e > F a l s e < / V i s i b l e > < / i t e m > < i t e m > < M e a s u r e N a m e > a v g   t e n u r e   b y   m o n t h s < / M e a s u r e N a m e > < D i s p l a y N a m e > a v g   t e n u r e   b y   m o n t h s < / D i s p l a y N a m e > < V i s i b l e > T r u e < / V i s i b l e > < / i t e m > < i t e m > < M e a s u r e N a m e > t o t a l   s e p e r a t i o n s < / M e a s u r e N a m e > < D i s p l a y N a m e > t o t a l   s e p e r a t i o n s < / D i s p l a y N a m e > < V i s i b l e > F a l s e < / V i s i b l e > < / i t e m > < i t e m > < M e a s u r e N a m e > T O % < / M e a s u r e N a m e > < D i s p l a y N a m e > T O % < / 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FAB63E5-A460-4B8A-A573-797B21E8AF7B}">
  <ds:schemaRefs/>
</ds:datastoreItem>
</file>

<file path=customXml/itemProps10.xml><?xml version="1.0" encoding="utf-8"?>
<ds:datastoreItem xmlns:ds="http://schemas.openxmlformats.org/officeDocument/2006/customXml" ds:itemID="{E4BB0FFC-08D2-49E0-8E9C-FD8991C61C29}">
  <ds:schemaRefs/>
</ds:datastoreItem>
</file>

<file path=customXml/itemProps11.xml><?xml version="1.0" encoding="utf-8"?>
<ds:datastoreItem xmlns:ds="http://schemas.openxmlformats.org/officeDocument/2006/customXml" ds:itemID="{BB75D40D-2B11-4A6C-AE45-E2635D5BA155}">
  <ds:schemaRefs/>
</ds:datastoreItem>
</file>

<file path=customXml/itemProps12.xml><?xml version="1.0" encoding="utf-8"?>
<ds:datastoreItem xmlns:ds="http://schemas.openxmlformats.org/officeDocument/2006/customXml" ds:itemID="{993A7B03-FA9D-4259-82F5-D2F582EDF020}">
  <ds:schemaRefs/>
</ds:datastoreItem>
</file>

<file path=customXml/itemProps13.xml><?xml version="1.0" encoding="utf-8"?>
<ds:datastoreItem xmlns:ds="http://schemas.openxmlformats.org/officeDocument/2006/customXml" ds:itemID="{95952E2A-6808-4404-AD4A-DF55320F44D5}">
  <ds:schemaRefs/>
</ds:datastoreItem>
</file>

<file path=customXml/itemProps14.xml><?xml version="1.0" encoding="utf-8"?>
<ds:datastoreItem xmlns:ds="http://schemas.openxmlformats.org/officeDocument/2006/customXml" ds:itemID="{74E99F5C-BF23-43CD-A539-1EA4A97AF09D}">
  <ds:schemaRefs/>
</ds:datastoreItem>
</file>

<file path=customXml/itemProps15.xml><?xml version="1.0" encoding="utf-8"?>
<ds:datastoreItem xmlns:ds="http://schemas.openxmlformats.org/officeDocument/2006/customXml" ds:itemID="{E6401168-CE80-4E38-ABC9-937036DC7691}">
  <ds:schemaRefs/>
</ds:datastoreItem>
</file>

<file path=customXml/itemProps16.xml><?xml version="1.0" encoding="utf-8"?>
<ds:datastoreItem xmlns:ds="http://schemas.openxmlformats.org/officeDocument/2006/customXml" ds:itemID="{E19CD957-1AA1-4383-A07F-A92AD2936008}">
  <ds:schemaRefs/>
</ds:datastoreItem>
</file>

<file path=customXml/itemProps17.xml><?xml version="1.0" encoding="utf-8"?>
<ds:datastoreItem xmlns:ds="http://schemas.openxmlformats.org/officeDocument/2006/customXml" ds:itemID="{B6F92102-71C0-4544-8276-D85FCA90D6EF}">
  <ds:schemaRefs/>
</ds:datastoreItem>
</file>

<file path=customXml/itemProps18.xml><?xml version="1.0" encoding="utf-8"?>
<ds:datastoreItem xmlns:ds="http://schemas.openxmlformats.org/officeDocument/2006/customXml" ds:itemID="{E101765F-78A9-4748-B58B-373E08521392}">
  <ds:schemaRefs/>
</ds:datastoreItem>
</file>

<file path=customXml/itemProps19.xml><?xml version="1.0" encoding="utf-8"?>
<ds:datastoreItem xmlns:ds="http://schemas.openxmlformats.org/officeDocument/2006/customXml" ds:itemID="{CE1A6355-8B9E-423B-82B9-B093702ECFFE}">
  <ds:schemaRefs/>
</ds:datastoreItem>
</file>

<file path=customXml/itemProps2.xml><?xml version="1.0" encoding="utf-8"?>
<ds:datastoreItem xmlns:ds="http://schemas.openxmlformats.org/officeDocument/2006/customXml" ds:itemID="{272C1F4B-926C-4A52-AC40-4FFDE6A99CCF}">
  <ds:schemaRefs/>
</ds:datastoreItem>
</file>

<file path=customXml/itemProps20.xml><?xml version="1.0" encoding="utf-8"?>
<ds:datastoreItem xmlns:ds="http://schemas.openxmlformats.org/officeDocument/2006/customXml" ds:itemID="{2CD8A35E-BC3C-4A28-B14A-1E50FCB4959C}">
  <ds:schemaRefs/>
</ds:datastoreItem>
</file>

<file path=customXml/itemProps21.xml><?xml version="1.0" encoding="utf-8"?>
<ds:datastoreItem xmlns:ds="http://schemas.openxmlformats.org/officeDocument/2006/customXml" ds:itemID="{249F8AE8-CBD7-414C-B6FA-A9975455C644}">
  <ds:schemaRefs/>
</ds:datastoreItem>
</file>

<file path=customXml/itemProps22.xml><?xml version="1.0" encoding="utf-8"?>
<ds:datastoreItem xmlns:ds="http://schemas.openxmlformats.org/officeDocument/2006/customXml" ds:itemID="{783946E1-36F3-4A43-97D7-DB1EDD2080E1}">
  <ds:schemaRefs>
    <ds:schemaRef ds:uri="http://schemas.microsoft.com/DataMashup"/>
  </ds:schemaRefs>
</ds:datastoreItem>
</file>

<file path=customXml/itemProps23.xml><?xml version="1.0" encoding="utf-8"?>
<ds:datastoreItem xmlns:ds="http://schemas.openxmlformats.org/officeDocument/2006/customXml" ds:itemID="{06DD9C8E-5EE3-479C-AE38-557AF8AA9732}">
  <ds:schemaRefs/>
</ds:datastoreItem>
</file>

<file path=customXml/itemProps24.xml><?xml version="1.0" encoding="utf-8"?>
<ds:datastoreItem xmlns:ds="http://schemas.openxmlformats.org/officeDocument/2006/customXml" ds:itemID="{C36FD7A0-E75E-4CD3-A48E-427E376F171D}">
  <ds:schemaRefs/>
</ds:datastoreItem>
</file>

<file path=customXml/itemProps25.xml><?xml version="1.0" encoding="utf-8"?>
<ds:datastoreItem xmlns:ds="http://schemas.openxmlformats.org/officeDocument/2006/customXml" ds:itemID="{1BA8AF40-635D-4D3C-95DD-75B0A200D367}">
  <ds:schemaRefs/>
</ds:datastoreItem>
</file>

<file path=customXml/itemProps26.xml><?xml version="1.0" encoding="utf-8"?>
<ds:datastoreItem xmlns:ds="http://schemas.openxmlformats.org/officeDocument/2006/customXml" ds:itemID="{521F7FC7-7139-4188-BB99-7D535C255A20}">
  <ds:schemaRefs/>
</ds:datastoreItem>
</file>

<file path=customXml/itemProps27.xml><?xml version="1.0" encoding="utf-8"?>
<ds:datastoreItem xmlns:ds="http://schemas.openxmlformats.org/officeDocument/2006/customXml" ds:itemID="{65B0A86A-9FA4-488F-898E-51099D1D0FE0}">
  <ds:schemaRefs/>
</ds:datastoreItem>
</file>

<file path=customXml/itemProps28.xml><?xml version="1.0" encoding="utf-8"?>
<ds:datastoreItem xmlns:ds="http://schemas.openxmlformats.org/officeDocument/2006/customXml" ds:itemID="{A79710A6-493D-42AD-A482-37059A052377}">
  <ds:schemaRefs/>
</ds:datastoreItem>
</file>

<file path=customXml/itemProps29.xml><?xml version="1.0" encoding="utf-8"?>
<ds:datastoreItem xmlns:ds="http://schemas.openxmlformats.org/officeDocument/2006/customXml" ds:itemID="{904E4FD7-D8FB-4E27-92FF-6A0B3A0DBF01}">
  <ds:schemaRefs/>
</ds:datastoreItem>
</file>

<file path=customXml/itemProps3.xml><?xml version="1.0" encoding="utf-8"?>
<ds:datastoreItem xmlns:ds="http://schemas.openxmlformats.org/officeDocument/2006/customXml" ds:itemID="{7FD6C6FF-FDF3-4CD7-8BC7-D7472828E6B5}">
  <ds:schemaRefs/>
</ds:datastoreItem>
</file>

<file path=customXml/itemProps30.xml><?xml version="1.0" encoding="utf-8"?>
<ds:datastoreItem xmlns:ds="http://schemas.openxmlformats.org/officeDocument/2006/customXml" ds:itemID="{54A923C7-980C-493F-82C8-6CA44477917F}">
  <ds:schemaRefs/>
</ds:datastoreItem>
</file>

<file path=customXml/itemProps4.xml><?xml version="1.0" encoding="utf-8"?>
<ds:datastoreItem xmlns:ds="http://schemas.openxmlformats.org/officeDocument/2006/customXml" ds:itemID="{00540E03-86B4-43DC-9640-852674F0BBF2}">
  <ds:schemaRefs/>
</ds:datastoreItem>
</file>

<file path=customXml/itemProps5.xml><?xml version="1.0" encoding="utf-8"?>
<ds:datastoreItem xmlns:ds="http://schemas.openxmlformats.org/officeDocument/2006/customXml" ds:itemID="{5A9676C7-C1F5-46F1-B6FB-9E0C47089560}">
  <ds:schemaRefs/>
</ds:datastoreItem>
</file>

<file path=customXml/itemProps6.xml><?xml version="1.0" encoding="utf-8"?>
<ds:datastoreItem xmlns:ds="http://schemas.openxmlformats.org/officeDocument/2006/customXml" ds:itemID="{0EE0B7A1-2B16-4358-91A9-D04657B5EBB7}">
  <ds:schemaRefs/>
</ds:datastoreItem>
</file>

<file path=customXml/itemProps7.xml><?xml version="1.0" encoding="utf-8"?>
<ds:datastoreItem xmlns:ds="http://schemas.openxmlformats.org/officeDocument/2006/customXml" ds:itemID="{E82E8DC6-5C5A-46B4-9F61-50629469AE92}">
  <ds:schemaRefs/>
</ds:datastoreItem>
</file>

<file path=customXml/itemProps8.xml><?xml version="1.0" encoding="utf-8"?>
<ds:datastoreItem xmlns:ds="http://schemas.openxmlformats.org/officeDocument/2006/customXml" ds:itemID="{47CECE69-9856-4AA2-9F16-E1EF2C07E69B}">
  <ds:schemaRefs/>
</ds:datastoreItem>
</file>

<file path=customXml/itemProps9.xml><?xml version="1.0" encoding="utf-8"?>
<ds:datastoreItem xmlns:ds="http://schemas.openxmlformats.org/officeDocument/2006/customXml" ds:itemID="{E5180EA8-E79B-4641-96DA-465428CE05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Job Type</vt:lpstr>
      <vt:lpstr>Termination Reason</vt:lpstr>
      <vt:lpstr>Gender</vt:lpstr>
      <vt:lpstr>Paytype</vt:lpstr>
      <vt:lpstr>Dashboard</vt:lpstr>
      <vt:lpstr>TO%</vt:lpstr>
      <vt:lpstr>Age group</vt:lpstr>
      <vt:lpstr>Seperation and Bad Hires</vt:lpstr>
      <vt:lpstr>Employees By Region</vt:lpstr>
      <vt:lpstr>Average Tenure Months By Ethnic</vt:lpstr>
      <vt:lpstr>ethnicity</vt:lpstr>
      <vt:lpstr>total active 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Shorya</dc:creator>
  <cp:lastModifiedBy>Shorya</cp:lastModifiedBy>
  <dcterms:created xsi:type="dcterms:W3CDTF">2022-07-11T17:22:24Z</dcterms:created>
  <dcterms:modified xsi:type="dcterms:W3CDTF">2022-07-15T10:06:06Z</dcterms:modified>
</cp:coreProperties>
</file>