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linjia/Dropbox/NUCSRL/Danlin/spark_container/TPCH-QUERY/"/>
    </mc:Choice>
  </mc:AlternateContent>
  <xr:revisionPtr revIDLastSave="0" documentId="13_ncr:1_{CC9867AC-0D81-5D49-871F-77E990D0403B}" xr6:coauthVersionLast="45" xr6:coauthVersionMax="45" xr10:uidLastSave="{00000000-0000-0000-0000-000000000000}"/>
  <bookViews>
    <workbookView xWindow="0" yWindow="460" windowWidth="28800" windowHeight="16160" activeTab="3" xr2:uid="{2FB48552-FAF1-674A-AD8C-91E083DB50B4}"/>
  </bookViews>
  <sheets>
    <sheet name="tpch" sheetId="1" r:id="rId1"/>
    <sheet name="Sheet2" sheetId="2" r:id="rId2"/>
    <sheet name="Sheet4" sheetId="4" r:id="rId3"/>
    <sheet name="Sheet5" sheetId="5" r:id="rId4"/>
    <sheet name="Sheet3" sheetId="3" r:id="rId5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D28" i="1"/>
  <c r="H28" i="1"/>
  <c r="D15" i="1"/>
  <c r="H15" i="1"/>
  <c r="D18" i="1"/>
  <c r="H18" i="1"/>
  <c r="D19" i="1"/>
  <c r="H19" i="1"/>
  <c r="D26" i="1"/>
  <c r="H26" i="1"/>
  <c r="D13" i="1"/>
  <c r="H13" i="1"/>
  <c r="D24" i="1"/>
  <c r="H24" i="1"/>
  <c r="D10" i="1"/>
  <c r="H10" i="1"/>
  <c r="D27" i="1"/>
  <c r="H27" i="1"/>
  <c r="D22" i="1"/>
  <c r="H22" i="1"/>
  <c r="D25" i="1"/>
  <c r="H25" i="1"/>
  <c r="D14" i="1"/>
  <c r="H14" i="1"/>
  <c r="D17" i="1"/>
  <c r="H17" i="1"/>
  <c r="D12" i="1"/>
  <c r="H12" i="1"/>
  <c r="D23" i="1"/>
  <c r="H23" i="1"/>
  <c r="D16" i="1"/>
  <c r="H16" i="1"/>
  <c r="D20" i="1"/>
  <c r="H20" i="1"/>
  <c r="D21" i="1"/>
  <c r="H21" i="1"/>
  <c r="D11" i="1"/>
  <c r="H11" i="1"/>
  <c r="H7" i="1"/>
  <c r="H20" i="5"/>
  <c r="C20" i="5"/>
  <c r="H2" i="5"/>
  <c r="H3" i="5"/>
  <c r="H4" i="5"/>
  <c r="I6" i="5"/>
  <c r="H5" i="5"/>
  <c r="H6" i="5"/>
  <c r="G3" i="5"/>
  <c r="G4" i="5"/>
  <c r="G5" i="5"/>
  <c r="G2" i="5"/>
  <c r="C11" i="4"/>
  <c r="H12" i="4"/>
  <c r="F19" i="2"/>
  <c r="B19" i="2"/>
  <c r="C12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G5" i="3"/>
  <c r="F5" i="3"/>
  <c r="F18" i="2"/>
  <c r="G27" i="1"/>
  <c r="G25" i="1"/>
  <c r="G24" i="1"/>
  <c r="G20" i="1"/>
  <c r="G10" i="1"/>
  <c r="G11" i="1"/>
  <c r="G18" i="1"/>
  <c r="G15" i="1"/>
  <c r="G28" i="1"/>
  <c r="G12" i="1"/>
  <c r="G13" i="1"/>
  <c r="G19" i="1"/>
  <c r="G14" i="1"/>
  <c r="G17" i="1"/>
  <c r="G7" i="1"/>
  <c r="G23" i="1"/>
  <c r="G8" i="1"/>
  <c r="G16" i="1"/>
  <c r="G22" i="1"/>
  <c r="G9" i="1"/>
  <c r="G26" i="1"/>
  <c r="G21" i="1"/>
</calcChain>
</file>

<file path=xl/sharedStrings.xml><?xml version="1.0" encoding="utf-8"?>
<sst xmlns="http://schemas.openxmlformats.org/spreadsheetml/2006/main" count="95" uniqueCount="42">
  <si>
    <t>config</t>
  </si>
  <si>
    <t># executors</t>
  </si>
  <si>
    <t>executor memory</t>
  </si>
  <si>
    <t>cores</t>
  </si>
  <si>
    <t>memory mode</t>
  </si>
  <si>
    <t>storage fraction</t>
  </si>
  <si>
    <t>400MB</t>
  </si>
  <si>
    <t xml:space="preserve">Static </t>
  </si>
  <si>
    <t>working set in unit of 1000 sectors</t>
  </si>
  <si>
    <t>score = hitratio /working set</t>
  </si>
  <si>
    <t>ID???</t>
  </si>
  <si>
    <t>query</t>
  </si>
  <si>
    <t>hit ratio(4KB)</t>
  </si>
  <si>
    <t>hit ratio(40KB)</t>
  </si>
  <si>
    <t>ws size (MB)</t>
  </si>
  <si>
    <t>ws</t>
  </si>
  <si>
    <t>hit ws</t>
  </si>
  <si>
    <t>miss ws</t>
  </si>
  <si>
    <t>friendly score</t>
  </si>
  <si>
    <t>friendky first</t>
  </si>
  <si>
    <t>time</t>
  </si>
  <si>
    <t>id</t>
  </si>
  <si>
    <t>unfriendly frist</t>
  </si>
  <si>
    <t xml:space="preserve">start </t>
  </si>
  <si>
    <t>start</t>
  </si>
  <si>
    <t>end</t>
  </si>
  <si>
    <t>duration</t>
  </si>
  <si>
    <t>average</t>
  </si>
  <si>
    <t>1G</t>
  </si>
  <si>
    <t>friendly first</t>
  </si>
  <si>
    <t>unfriendly first</t>
  </si>
  <si>
    <t>executor memory (MB)</t>
  </si>
  <si>
    <t xml:space="preserve">TOTAL USABEL MEMORY </t>
  </si>
  <si>
    <t>TOTAL PROVISIONED Memory</t>
  </si>
  <si>
    <t>number</t>
  </si>
  <si>
    <t>time(min)</t>
  </si>
  <si>
    <t>time(time)</t>
  </si>
  <si>
    <t>ave</t>
  </si>
  <si>
    <t>1GB</t>
  </si>
  <si>
    <t>score = 0.5*hitratio *+ 1000/working set</t>
  </si>
  <si>
    <t>hit ratio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</si>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</sst>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DB83-2363-454D-9030-60A9636BE14A}">
  <dimension ref="A1:J28"/>
  <sheetViews>
    <sheetView zoomScale="111" workbookViewId="0">
      <selection activeCell="G12" sqref="G12"/>
    </sheetView>
  </sheetViews>
  <sheetFormatPr defaultColWidth="10.875" defaultRowHeight="15.95"/>
  <cols>
    <col min="1" max="1" width="10.875" style="1"/>
    <col min="2" max="2" width="13.625" style="1" customWidth="1"/>
    <col min="3" max="3" width="16.625" style="1" customWidth="1"/>
    <col min="4" max="4" width="28.625" style="1" customWidth="1"/>
    <col min="5" max="5" width="14.875" style="1" customWidth="1"/>
    <col min="6" max="6" width="10.875" style="1"/>
    <col min="7" max="7" width="33.125" style="1" customWidth="1"/>
    <col min="8" max="8" width="16.375" style="1" customWidth="1"/>
    <col min="9" max="16384" width="10.875" style="1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/>
      <c r="I1" s="13"/>
      <c r="J1" s="13"/>
    </row>
    <row r="2" spans="1:10">
      <c r="A2" s="13"/>
      <c r="B2" s="13">
        <v>8</v>
      </c>
      <c r="C2" s="13" t="s">
        <v>6</v>
      </c>
      <c r="D2" s="13">
        <v>1</v>
      </c>
      <c r="E2" s="13" t="s">
        <v>7</v>
      </c>
      <c r="F2" s="2">
        <v>0.5</v>
      </c>
      <c r="G2" s="13"/>
      <c r="H2" s="13"/>
      <c r="I2" s="13"/>
      <c r="J2" s="13"/>
    </row>
    <row r="4" spans="1:10">
      <c r="A4" s="13"/>
      <c r="B4" s="13"/>
      <c r="C4" s="13"/>
      <c r="D4" s="13"/>
      <c r="E4" s="15" t="s">
        <v>8</v>
      </c>
      <c r="F4" s="15"/>
      <c r="G4" s="15"/>
      <c r="H4" s="13" t="s">
        <v>9</v>
      </c>
      <c r="I4" s="13"/>
      <c r="J4" s="13" t="s">
        <v>10</v>
      </c>
    </row>
    <row r="6" spans="1:10">
      <c r="A6" s="13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3" t="s">
        <v>17</v>
      </c>
      <c r="H6" s="13" t="s">
        <v>18</v>
      </c>
      <c r="I6" s="13"/>
      <c r="J6" s="13">
        <v>86</v>
      </c>
    </row>
    <row r="7" spans="1:10">
      <c r="A7" s="3">
        <v>11</v>
      </c>
      <c r="B7" s="13">
        <v>0</v>
      </c>
      <c r="C7" s="13">
        <v>0</v>
      </c>
      <c r="D7" s="13">
        <v>1</v>
      </c>
      <c r="E7" s="13">
        <v>1</v>
      </c>
      <c r="F7" s="13">
        <v>0</v>
      </c>
      <c r="G7" s="13">
        <f t="shared" ref="G7:G28" si="0">E7-F7</f>
        <v>1</v>
      </c>
      <c r="H7" s="13">
        <f t="shared" ref="H7:H28" si="1">B7/D7</f>
        <v>0</v>
      </c>
      <c r="I7" s="13"/>
      <c r="J7" s="13">
        <v>87</v>
      </c>
    </row>
    <row r="8" spans="1:10">
      <c r="A8" s="3">
        <v>13</v>
      </c>
      <c r="B8" s="13">
        <v>0</v>
      </c>
      <c r="C8" s="13">
        <v>0</v>
      </c>
      <c r="D8" s="13">
        <v>1</v>
      </c>
      <c r="E8" s="13">
        <v>1</v>
      </c>
      <c r="F8" s="13">
        <v>0</v>
      </c>
      <c r="G8" s="13">
        <f t="shared" si="0"/>
        <v>1</v>
      </c>
      <c r="H8" s="13">
        <f t="shared" si="1"/>
        <v>0</v>
      </c>
      <c r="I8" s="13"/>
      <c r="J8" s="13">
        <v>88</v>
      </c>
    </row>
    <row r="9" spans="1:10">
      <c r="A9" s="13">
        <v>16</v>
      </c>
      <c r="B9" s="13">
        <v>0</v>
      </c>
      <c r="C9" s="13">
        <v>0</v>
      </c>
      <c r="D9" s="13">
        <v>1</v>
      </c>
      <c r="E9" s="13">
        <v>1</v>
      </c>
      <c r="F9" s="13">
        <v>0</v>
      </c>
      <c r="G9" s="13">
        <f t="shared" si="0"/>
        <v>1</v>
      </c>
      <c r="H9" s="13">
        <f t="shared" si="1"/>
        <v>0</v>
      </c>
      <c r="I9" s="13"/>
      <c r="J9" s="13">
        <v>89</v>
      </c>
    </row>
    <row r="10" spans="1:10">
      <c r="A10" s="13">
        <v>1</v>
      </c>
      <c r="B10" s="13">
        <v>3.0000000000000001E-3</v>
      </c>
      <c r="C10" s="13">
        <v>0.03</v>
      </c>
      <c r="D10" s="13">
        <f t="shared" ref="D10:D28" si="2">E10*1000*512/1024/1024</f>
        <v>626.46484375</v>
      </c>
      <c r="E10" s="13">
        <v>1283</v>
      </c>
      <c r="F10" s="13">
        <v>745</v>
      </c>
      <c r="G10" s="13">
        <f t="shared" si="0"/>
        <v>538</v>
      </c>
      <c r="H10" s="13">
        <f t="shared" si="1"/>
        <v>4.7887763055339049E-6</v>
      </c>
      <c r="I10" s="13"/>
      <c r="J10" s="13">
        <v>90</v>
      </c>
    </row>
    <row r="11" spans="1:10">
      <c r="A11" s="10">
        <v>2</v>
      </c>
      <c r="B11" s="13">
        <v>5.0000000000000001E-3</v>
      </c>
      <c r="C11" s="13">
        <v>0.74</v>
      </c>
      <c r="D11" s="13">
        <f t="shared" si="2"/>
        <v>968.26171875</v>
      </c>
      <c r="E11" s="13">
        <v>1983</v>
      </c>
      <c r="F11" s="13">
        <v>1437</v>
      </c>
      <c r="G11" s="13">
        <f t="shared" si="0"/>
        <v>546</v>
      </c>
      <c r="H11" s="13">
        <f t="shared" si="1"/>
        <v>5.163893091275845E-6</v>
      </c>
      <c r="I11" s="13"/>
      <c r="J11" s="13">
        <v>91</v>
      </c>
    </row>
    <row r="12" spans="1:10">
      <c r="A12" s="3">
        <v>6</v>
      </c>
      <c r="B12" s="13">
        <v>1.0999999999999999E-2</v>
      </c>
      <c r="C12" s="13">
        <v>0.54</v>
      </c>
      <c r="D12" s="13">
        <f t="shared" si="2"/>
        <v>3328.61328125</v>
      </c>
      <c r="E12" s="13">
        <v>6817</v>
      </c>
      <c r="F12" s="13">
        <v>5650</v>
      </c>
      <c r="G12" s="13">
        <f t="shared" si="0"/>
        <v>1167</v>
      </c>
      <c r="H12" s="13">
        <f t="shared" si="1"/>
        <v>3.3046794777761476E-6</v>
      </c>
      <c r="I12" s="13"/>
      <c r="J12" s="13">
        <v>92</v>
      </c>
    </row>
    <row r="13" spans="1:10">
      <c r="A13" s="13">
        <v>7</v>
      </c>
      <c r="B13" s="13">
        <v>0.02</v>
      </c>
      <c r="C13" s="13">
        <v>0.1</v>
      </c>
      <c r="D13" s="13">
        <f t="shared" si="2"/>
        <v>2764.16015625</v>
      </c>
      <c r="E13" s="13">
        <v>5661</v>
      </c>
      <c r="F13" s="13">
        <v>4372</v>
      </c>
      <c r="G13" s="13">
        <f t="shared" si="0"/>
        <v>1289</v>
      </c>
      <c r="H13" s="13">
        <f t="shared" si="1"/>
        <v>7.2354707648825294E-6</v>
      </c>
      <c r="I13" s="13"/>
      <c r="J13" s="13">
        <v>93</v>
      </c>
    </row>
    <row r="14" spans="1:10">
      <c r="A14" s="13">
        <v>9</v>
      </c>
      <c r="B14" s="13">
        <v>0.02</v>
      </c>
      <c r="C14" s="13">
        <v>0.28999999999999998</v>
      </c>
      <c r="D14" s="13">
        <f t="shared" si="2"/>
        <v>3908.203125</v>
      </c>
      <c r="E14" s="13">
        <v>8004</v>
      </c>
      <c r="F14" s="13">
        <v>6764</v>
      </c>
      <c r="G14" s="13">
        <f t="shared" si="0"/>
        <v>1240</v>
      </c>
      <c r="H14" s="13">
        <f t="shared" si="1"/>
        <v>5.11744127936032E-6</v>
      </c>
      <c r="I14" s="13"/>
      <c r="J14" s="13">
        <v>94</v>
      </c>
    </row>
    <row r="15" spans="1:10">
      <c r="A15" s="12">
        <v>4</v>
      </c>
      <c r="B15" s="13">
        <v>2.1000000000000001E-2</v>
      </c>
      <c r="C15" s="13">
        <v>0.04</v>
      </c>
      <c r="D15" s="13">
        <f t="shared" si="2"/>
        <v>3177.24609375</v>
      </c>
      <c r="E15" s="13">
        <v>6507</v>
      </c>
      <c r="F15" s="13">
        <v>5250</v>
      </c>
      <c r="G15" s="13">
        <f t="shared" si="0"/>
        <v>1257</v>
      </c>
      <c r="H15" s="13">
        <f t="shared" si="1"/>
        <v>6.609497464269249E-6</v>
      </c>
      <c r="I15" s="13"/>
      <c r="J15" s="13">
        <v>95</v>
      </c>
    </row>
    <row r="16" spans="1:10">
      <c r="A16" s="13">
        <v>14</v>
      </c>
      <c r="B16" s="13">
        <v>2.1999999999999999E-2</v>
      </c>
      <c r="C16" s="13">
        <v>0.12</v>
      </c>
      <c r="D16" s="13">
        <f t="shared" si="2"/>
        <v>534.1796875</v>
      </c>
      <c r="E16" s="13">
        <v>1094</v>
      </c>
      <c r="F16" s="13">
        <v>649</v>
      </c>
      <c r="G16" s="13">
        <f t="shared" si="0"/>
        <v>445</v>
      </c>
      <c r="H16" s="13">
        <f t="shared" si="1"/>
        <v>4.1184643510054845E-5</v>
      </c>
      <c r="I16" s="13"/>
      <c r="J16" s="13">
        <v>96</v>
      </c>
    </row>
    <row r="17" spans="1:10">
      <c r="A17" s="13">
        <v>10</v>
      </c>
      <c r="B17" s="13">
        <v>2.3E-2</v>
      </c>
      <c r="C17" s="13">
        <v>0.17</v>
      </c>
      <c r="D17" s="13">
        <f t="shared" si="2"/>
        <v>1843.75</v>
      </c>
      <c r="E17" s="13">
        <v>3776</v>
      </c>
      <c r="F17" s="13">
        <v>2492</v>
      </c>
      <c r="G17" s="13">
        <f t="shared" si="0"/>
        <v>1284</v>
      </c>
      <c r="H17" s="13">
        <f t="shared" si="1"/>
        <v>1.2474576271186441E-5</v>
      </c>
      <c r="I17" s="13"/>
      <c r="J17" s="13">
        <v>97</v>
      </c>
    </row>
    <row r="18" spans="1:10">
      <c r="A18" s="13">
        <v>3</v>
      </c>
      <c r="B18" s="13">
        <v>2.7E-2</v>
      </c>
      <c r="C18" s="13">
        <v>0.06</v>
      </c>
      <c r="D18" s="13">
        <f t="shared" si="2"/>
        <v>3271.484375</v>
      </c>
      <c r="E18" s="13">
        <v>6700</v>
      </c>
      <c r="F18" s="13">
        <v>5522</v>
      </c>
      <c r="G18" s="13">
        <f t="shared" si="0"/>
        <v>1178</v>
      </c>
      <c r="H18" s="13">
        <f t="shared" si="1"/>
        <v>8.2531343283582092E-6</v>
      </c>
      <c r="I18" s="13"/>
      <c r="J18" s="13">
        <v>98</v>
      </c>
    </row>
    <row r="19" spans="1:10">
      <c r="A19" s="4">
        <v>8</v>
      </c>
      <c r="B19" s="13">
        <v>2.7E-2</v>
      </c>
      <c r="C19" s="13">
        <v>0.08</v>
      </c>
      <c r="D19" s="13">
        <f t="shared" si="2"/>
        <v>3270.01953125</v>
      </c>
      <c r="E19" s="13">
        <v>6697</v>
      </c>
      <c r="F19" s="13">
        <v>5303</v>
      </c>
      <c r="G19" s="13">
        <f t="shared" si="0"/>
        <v>1394</v>
      </c>
      <c r="H19" s="13">
        <f t="shared" si="1"/>
        <v>8.2568314170524112E-6</v>
      </c>
      <c r="I19" s="13"/>
      <c r="J19" s="13">
        <v>99</v>
      </c>
    </row>
    <row r="20" spans="1:10">
      <c r="A20" s="10">
        <v>22</v>
      </c>
      <c r="B20" s="13">
        <v>2.7E-2</v>
      </c>
      <c r="C20" s="13">
        <v>0.63</v>
      </c>
      <c r="D20" s="13">
        <f t="shared" si="2"/>
        <v>934.5703125</v>
      </c>
      <c r="E20" s="13">
        <v>1914</v>
      </c>
      <c r="F20" s="13">
        <v>1268</v>
      </c>
      <c r="G20" s="13">
        <f t="shared" si="0"/>
        <v>646</v>
      </c>
      <c r="H20" s="13">
        <f t="shared" si="1"/>
        <v>2.889028213166144E-5</v>
      </c>
      <c r="I20" s="13"/>
      <c r="J20" s="13">
        <v>100</v>
      </c>
    </row>
    <row r="21" spans="1:10">
      <c r="A21" s="10">
        <v>19</v>
      </c>
      <c r="B21" s="13">
        <v>2.7E-2</v>
      </c>
      <c r="C21" s="13">
        <v>0.69</v>
      </c>
      <c r="D21" s="13">
        <f t="shared" si="2"/>
        <v>922.8515625</v>
      </c>
      <c r="E21" s="13">
        <v>1890</v>
      </c>
      <c r="F21" s="13">
        <v>1200</v>
      </c>
      <c r="G21" s="13">
        <f t="shared" si="0"/>
        <v>690</v>
      </c>
      <c r="H21" s="13">
        <f t="shared" si="1"/>
        <v>2.9257142857142858E-5</v>
      </c>
      <c r="I21" s="13"/>
      <c r="J21" s="13">
        <v>101</v>
      </c>
    </row>
    <row r="22" spans="1:10">
      <c r="A22" s="3">
        <v>15</v>
      </c>
      <c r="B22" s="13">
        <v>2.9000000000000001E-2</v>
      </c>
      <c r="C22" s="13">
        <v>0.08</v>
      </c>
      <c r="D22" s="13">
        <f t="shared" si="2"/>
        <v>1626.46484375</v>
      </c>
      <c r="E22" s="13">
        <v>3331</v>
      </c>
      <c r="F22" s="13">
        <v>2301</v>
      </c>
      <c r="G22" s="13">
        <f t="shared" si="0"/>
        <v>1030</v>
      </c>
      <c r="H22" s="13">
        <f t="shared" si="1"/>
        <v>1.783008105673972E-5</v>
      </c>
      <c r="I22" s="13"/>
      <c r="J22" s="13">
        <v>102</v>
      </c>
    </row>
    <row r="23" spans="1:10">
      <c r="A23" s="4">
        <v>12</v>
      </c>
      <c r="B23" s="13">
        <v>3.3000000000000002E-2</v>
      </c>
      <c r="C23" s="13">
        <v>0.09</v>
      </c>
      <c r="D23" s="13">
        <f t="shared" si="2"/>
        <v>526.85546875</v>
      </c>
      <c r="E23" s="13">
        <v>1079</v>
      </c>
      <c r="F23" s="13">
        <v>561</v>
      </c>
      <c r="G23" s="13">
        <f t="shared" si="0"/>
        <v>518</v>
      </c>
      <c r="H23" s="13">
        <f t="shared" si="1"/>
        <v>6.2635773864689532E-5</v>
      </c>
      <c r="I23" s="13"/>
      <c r="J23" s="13">
        <v>103</v>
      </c>
    </row>
    <row r="24" spans="1:10">
      <c r="A24" s="13">
        <v>21</v>
      </c>
      <c r="B24" s="13">
        <v>4.3999999999999997E-2</v>
      </c>
      <c r="C24" s="13">
        <v>0.31</v>
      </c>
      <c r="D24" s="13">
        <f t="shared" si="2"/>
        <v>7599.12109375</v>
      </c>
      <c r="E24" s="13">
        <v>15563</v>
      </c>
      <c r="F24" s="13">
        <v>13965</v>
      </c>
      <c r="G24" s="13">
        <f t="shared" si="0"/>
        <v>1598</v>
      </c>
      <c r="H24" s="13">
        <f t="shared" si="1"/>
        <v>5.790143288569042E-6</v>
      </c>
      <c r="I24" s="13"/>
      <c r="J24" s="13">
        <v>104</v>
      </c>
    </row>
    <row r="25" spans="1:10">
      <c r="A25" s="13">
        <v>20</v>
      </c>
      <c r="B25" s="13">
        <v>6.9000000000000006E-2</v>
      </c>
      <c r="C25" s="13">
        <v>0.12</v>
      </c>
      <c r="D25" s="13">
        <f t="shared" si="2"/>
        <v>1822.75390625</v>
      </c>
      <c r="E25" s="13">
        <v>3733</v>
      </c>
      <c r="F25" s="13">
        <v>2601</v>
      </c>
      <c r="G25" s="13">
        <f t="shared" si="0"/>
        <v>1132</v>
      </c>
      <c r="H25" s="13">
        <f t="shared" si="1"/>
        <v>3.7854808465041523E-5</v>
      </c>
      <c r="I25" s="13"/>
      <c r="J25" s="13">
        <v>105</v>
      </c>
    </row>
    <row r="26" spans="1:10">
      <c r="A26" s="13">
        <v>17</v>
      </c>
      <c r="B26" s="13">
        <v>8.1000000000000003E-2</v>
      </c>
      <c r="C26" s="13">
        <v>0.12</v>
      </c>
      <c r="D26" s="13">
        <f t="shared" si="2"/>
        <v>4259.765625</v>
      </c>
      <c r="E26" s="13">
        <v>8724</v>
      </c>
      <c r="F26" s="13">
        <v>7571</v>
      </c>
      <c r="G26" s="13">
        <f t="shared" si="0"/>
        <v>1153</v>
      </c>
      <c r="H26" s="13">
        <f t="shared" si="1"/>
        <v>1.9015130674002753E-5</v>
      </c>
      <c r="I26" s="13"/>
      <c r="J26" s="13">
        <v>106</v>
      </c>
    </row>
    <row r="27" spans="1:10">
      <c r="A27" s="3">
        <v>18</v>
      </c>
      <c r="B27" s="13">
        <v>9.0999999999999998E-2</v>
      </c>
      <c r="C27" s="13">
        <v>0.31</v>
      </c>
      <c r="D27" s="13">
        <f t="shared" si="2"/>
        <v>6395.01953125</v>
      </c>
      <c r="E27" s="13">
        <v>13097</v>
      </c>
      <c r="F27" s="13">
        <v>11319</v>
      </c>
      <c r="G27" s="13">
        <f t="shared" si="0"/>
        <v>1778</v>
      </c>
      <c r="H27" s="13">
        <f t="shared" si="1"/>
        <v>1.4229823623730626E-5</v>
      </c>
      <c r="I27" s="13"/>
      <c r="J27" s="13">
        <v>107</v>
      </c>
    </row>
    <row r="28" spans="1:10">
      <c r="A28" s="13">
        <v>5</v>
      </c>
      <c r="B28" s="13">
        <v>0.16</v>
      </c>
      <c r="C28" s="13">
        <v>0.42</v>
      </c>
      <c r="D28" s="13">
        <f t="shared" si="2"/>
        <v>80397.94921875</v>
      </c>
      <c r="E28" s="13">
        <v>164655</v>
      </c>
      <c r="F28" s="13">
        <v>15210</v>
      </c>
      <c r="G28" s="13">
        <f t="shared" si="0"/>
        <v>149445</v>
      </c>
      <c r="H28" s="13">
        <f t="shared" si="1"/>
        <v>1.9901005131942546E-6</v>
      </c>
      <c r="I28" s="13"/>
      <c r="J28" s="13">
        <v>108</v>
      </c>
    </row>
  </sheetData>
  <sortState xmlns:xlrd2="http://schemas.microsoft.com/office/spreadsheetml/2017/richdata2" ref="A7:H28">
    <sortCondition ref="B6"/>
  </sortState>
  <mergeCells count="1">
    <mergeCell ref="E4:G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313E-CA8E-C944-AB3F-313DED549DC0}">
  <dimension ref="A1:G19"/>
  <sheetViews>
    <sheetView zoomScale="137" workbookViewId="0">
      <selection activeCell="E41" sqref="E40:E41"/>
    </sheetView>
  </sheetViews>
  <sheetFormatPr defaultColWidth="11" defaultRowHeight="15.95"/>
  <cols>
    <col min="1" max="1" width="13.5" customWidth="1"/>
    <col min="2" max="2" width="15.375" customWidth="1"/>
    <col min="5" max="5" width="15.625" customWidth="1"/>
    <col min="6" max="6" width="11.625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7">
      <c r="A2" s="13"/>
      <c r="B2" s="13">
        <v>8</v>
      </c>
      <c r="C2" s="13" t="s">
        <v>6</v>
      </c>
      <c r="D2" s="13">
        <v>1</v>
      </c>
      <c r="E2" s="13" t="s">
        <v>7</v>
      </c>
      <c r="F2" s="2">
        <v>0.5</v>
      </c>
    </row>
    <row r="3" spans="1:7">
      <c r="A3" t="s">
        <v>19</v>
      </c>
      <c r="B3" t="s">
        <v>20</v>
      </c>
      <c r="C3" t="s">
        <v>21</v>
      </c>
      <c r="E3" t="s">
        <v>22</v>
      </c>
      <c r="F3" t="s">
        <v>20</v>
      </c>
      <c r="G3" t="s">
        <v>21</v>
      </c>
    </row>
    <row r="4" spans="1:7">
      <c r="A4">
        <v>11</v>
      </c>
      <c r="B4">
        <v>1.6</v>
      </c>
      <c r="C4">
        <v>138</v>
      </c>
      <c r="E4">
        <v>5</v>
      </c>
      <c r="F4">
        <v>3.5</v>
      </c>
      <c r="G4">
        <v>150</v>
      </c>
    </row>
    <row r="5" spans="1:7">
      <c r="A5">
        <v>13</v>
      </c>
      <c r="B5">
        <v>1.1000000000000001</v>
      </c>
      <c r="C5">
        <v>139</v>
      </c>
      <c r="E5">
        <v>21</v>
      </c>
      <c r="F5">
        <v>4.0999999999999996</v>
      </c>
      <c r="G5">
        <v>151</v>
      </c>
    </row>
    <row r="6" spans="1:7">
      <c r="A6">
        <v>16</v>
      </c>
      <c r="B6">
        <v>1.7</v>
      </c>
      <c r="C6">
        <v>140</v>
      </c>
      <c r="E6">
        <v>18</v>
      </c>
      <c r="F6">
        <v>2.4</v>
      </c>
      <c r="G6">
        <v>152</v>
      </c>
    </row>
    <row r="7" spans="1:7">
      <c r="A7">
        <v>14</v>
      </c>
      <c r="B7">
        <v>1.8</v>
      </c>
      <c r="C7">
        <v>141</v>
      </c>
      <c r="E7">
        <v>17</v>
      </c>
      <c r="F7">
        <v>3.7</v>
      </c>
      <c r="G7">
        <v>153</v>
      </c>
    </row>
    <row r="8" spans="1:7">
      <c r="A8">
        <v>12</v>
      </c>
      <c r="B8">
        <v>2.5</v>
      </c>
      <c r="C8">
        <v>142</v>
      </c>
      <c r="E8">
        <v>7</v>
      </c>
      <c r="F8">
        <v>4.8</v>
      </c>
      <c r="G8">
        <v>154</v>
      </c>
    </row>
    <row r="9" spans="1:7">
      <c r="A9">
        <v>1</v>
      </c>
      <c r="B9">
        <v>2.5</v>
      </c>
      <c r="C9">
        <v>143</v>
      </c>
      <c r="E9">
        <v>15</v>
      </c>
      <c r="F9">
        <v>4.4000000000000004</v>
      </c>
      <c r="G9">
        <v>155</v>
      </c>
    </row>
    <row r="10" spans="1:7">
      <c r="A10">
        <v>15</v>
      </c>
      <c r="B10">
        <v>2.9</v>
      </c>
      <c r="C10">
        <v>144</v>
      </c>
      <c r="E10">
        <v>1</v>
      </c>
      <c r="F10">
        <v>4.5</v>
      </c>
      <c r="G10">
        <v>156</v>
      </c>
    </row>
    <row r="11" spans="1:7">
      <c r="A11">
        <v>7</v>
      </c>
      <c r="B11">
        <v>3.6</v>
      </c>
      <c r="C11">
        <v>145</v>
      </c>
      <c r="E11">
        <v>12</v>
      </c>
      <c r="F11">
        <v>5.4</v>
      </c>
      <c r="G11">
        <v>157</v>
      </c>
    </row>
    <row r="12" spans="1:7">
      <c r="A12">
        <v>17</v>
      </c>
      <c r="B12">
        <v>4.4000000000000004</v>
      </c>
      <c r="C12">
        <v>146</v>
      </c>
      <c r="E12">
        <v>14</v>
      </c>
      <c r="F12">
        <v>5.4</v>
      </c>
      <c r="G12">
        <v>158</v>
      </c>
    </row>
    <row r="13" spans="1:7">
      <c r="A13">
        <v>18</v>
      </c>
      <c r="B13">
        <v>4.5999999999999996</v>
      </c>
      <c r="C13">
        <v>147</v>
      </c>
      <c r="E13">
        <v>16</v>
      </c>
      <c r="F13">
        <v>5.5</v>
      </c>
      <c r="G13">
        <v>159</v>
      </c>
    </row>
    <row r="14" spans="1:7">
      <c r="A14">
        <v>21</v>
      </c>
      <c r="B14">
        <v>6.1</v>
      </c>
      <c r="C14">
        <v>148</v>
      </c>
      <c r="E14">
        <v>13</v>
      </c>
      <c r="F14">
        <v>5.3</v>
      </c>
      <c r="G14">
        <v>160</v>
      </c>
    </row>
    <row r="15" spans="1:7">
      <c r="A15">
        <v>5</v>
      </c>
      <c r="B15">
        <v>5.2</v>
      </c>
      <c r="C15">
        <v>149</v>
      </c>
      <c r="E15">
        <v>11</v>
      </c>
      <c r="F15">
        <v>5.4</v>
      </c>
      <c r="G15">
        <v>161</v>
      </c>
    </row>
    <row r="16" spans="1:7">
      <c r="A16" t="s">
        <v>23</v>
      </c>
      <c r="B16" s="9">
        <v>0.47457175925925926</v>
      </c>
      <c r="E16" t="s">
        <v>24</v>
      </c>
      <c r="F16" s="7">
        <v>0.6005787037037037</v>
      </c>
    </row>
    <row r="17" spans="1:6">
      <c r="A17" t="s">
        <v>25</v>
      </c>
      <c r="B17" s="9">
        <v>0.47921296296296295</v>
      </c>
      <c r="E17" t="s">
        <v>25</v>
      </c>
      <c r="F17" s="7">
        <v>0.60496527777777775</v>
      </c>
    </row>
    <row r="18" spans="1:6">
      <c r="A18" t="s">
        <v>26</v>
      </c>
      <c r="B18">
        <v>6.68</v>
      </c>
      <c r="E18" t="s">
        <v>26</v>
      </c>
      <c r="F18" s="8">
        <f>6+19/60</f>
        <v>6.3166666666666664</v>
      </c>
    </row>
    <row r="19" spans="1:6">
      <c r="A19" t="s">
        <v>27</v>
      </c>
      <c r="B19">
        <f>AVERAGE(B4:B15)</f>
        <v>3.1666666666666674</v>
      </c>
      <c r="F19">
        <f>AVERAGE(F4:F15)</f>
        <v>4.5333333333333323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4F70-111D-EF4B-98EA-26340E4BD077}">
  <dimension ref="A1:I12"/>
  <sheetViews>
    <sheetView workbookViewId="0">
      <selection activeCell="D15" sqref="D15"/>
    </sheetView>
  </sheetViews>
  <sheetFormatPr defaultColWidth="10.875" defaultRowHeight="15.95"/>
  <cols>
    <col min="1" max="1" width="14.625" style="5" customWidth="1"/>
    <col min="2" max="5" width="10.875" style="5"/>
    <col min="6" max="6" width="17.625" style="5" customWidth="1"/>
    <col min="7" max="16384" width="10.875" style="5"/>
  </cols>
  <sheetData>
    <row r="1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/>
      <c r="I1" s="13"/>
    </row>
    <row r="2" spans="1:9">
      <c r="A2" s="13"/>
      <c r="B2" s="13">
        <v>8</v>
      </c>
      <c r="C2" s="13" t="s">
        <v>28</v>
      </c>
      <c r="D2" s="13">
        <v>1</v>
      </c>
      <c r="E2" s="13" t="s">
        <v>7</v>
      </c>
      <c r="F2" s="2">
        <v>0.5</v>
      </c>
      <c r="G2" s="13"/>
      <c r="H2" s="13"/>
      <c r="I2" s="13"/>
    </row>
    <row r="4" spans="1:9">
      <c r="A4" s="13" t="s">
        <v>29</v>
      </c>
      <c r="B4" s="13"/>
      <c r="C4" s="14" t="s">
        <v>20</v>
      </c>
      <c r="D4" s="14" t="s">
        <v>21</v>
      </c>
      <c r="E4" s="13"/>
      <c r="F4" s="13" t="s">
        <v>30</v>
      </c>
      <c r="G4" s="13"/>
      <c r="H4" s="14" t="s">
        <v>20</v>
      </c>
      <c r="I4" s="14" t="s">
        <v>21</v>
      </c>
    </row>
    <row r="5" spans="1:9">
      <c r="A5" s="13">
        <v>22</v>
      </c>
      <c r="B5" s="13"/>
      <c r="C5" s="13">
        <v>1.2</v>
      </c>
      <c r="D5" s="13">
        <v>164</v>
      </c>
      <c r="E5" s="13"/>
      <c r="F5" s="13">
        <v>8</v>
      </c>
      <c r="G5" s="13"/>
      <c r="H5" s="13">
        <v>1.8</v>
      </c>
      <c r="I5" s="13">
        <v>168</v>
      </c>
    </row>
    <row r="6" spans="1:9">
      <c r="A6" s="13">
        <v>2</v>
      </c>
      <c r="B6" s="13"/>
      <c r="C6" s="13">
        <v>1.2</v>
      </c>
      <c r="D6" s="13">
        <v>165</v>
      </c>
      <c r="E6" s="13"/>
      <c r="F6" s="13">
        <v>4</v>
      </c>
      <c r="G6" s="13"/>
      <c r="H6" s="13">
        <v>1.6</v>
      </c>
      <c r="I6" s="13">
        <v>169</v>
      </c>
    </row>
    <row r="7" spans="1:9">
      <c r="A7" s="13">
        <v>4</v>
      </c>
      <c r="B7" s="13"/>
      <c r="C7" s="13">
        <v>1.6</v>
      </c>
      <c r="D7" s="13">
        <v>166</v>
      </c>
      <c r="E7" s="13"/>
      <c r="F7" s="13">
        <v>2</v>
      </c>
      <c r="G7" s="13"/>
      <c r="H7" s="13">
        <v>1.6</v>
      </c>
      <c r="I7" s="13">
        <v>170</v>
      </c>
    </row>
    <row r="8" spans="1:9">
      <c r="A8" s="13">
        <v>8</v>
      </c>
      <c r="B8" s="13"/>
      <c r="C8" s="13">
        <v>2</v>
      </c>
      <c r="D8" s="13">
        <v>167</v>
      </c>
      <c r="E8" s="13"/>
      <c r="F8" s="13">
        <v>22</v>
      </c>
      <c r="G8" s="13"/>
      <c r="H8" s="13">
        <v>1.7</v>
      </c>
      <c r="I8" s="13">
        <v>171</v>
      </c>
    </row>
    <row r="11" spans="1:9">
      <c r="A11" s="13" t="s">
        <v>26</v>
      </c>
      <c r="B11" s="13"/>
      <c r="C11" s="13">
        <f>2+7/60</f>
        <v>2.1166666666666667</v>
      </c>
      <c r="D11" s="13"/>
      <c r="E11" s="13"/>
      <c r="F11" s="13" t="s">
        <v>26</v>
      </c>
      <c r="G11" s="13"/>
      <c r="H11" s="14">
        <v>1.8</v>
      </c>
      <c r="I11" s="13"/>
    </row>
    <row r="12" spans="1:9">
      <c r="A12" s="13" t="s">
        <v>27</v>
      </c>
      <c r="B12" s="13"/>
      <c r="C12" s="13">
        <f>AVERAGE(C5:C8)</f>
        <v>1.5</v>
      </c>
      <c r="D12" s="13"/>
      <c r="E12" s="13"/>
      <c r="F12" s="13" t="s">
        <v>27</v>
      </c>
      <c r="G12" s="13"/>
      <c r="H12" s="13">
        <f>AVERAGE(H5:H9)</f>
        <v>1.675</v>
      </c>
      <c r="I12" s="1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AEEF-DB2E-D942-95B0-02C8278C37F0}">
  <dimension ref="A1:I20"/>
  <sheetViews>
    <sheetView tabSelected="1" workbookViewId="0">
      <selection activeCell="C2" sqref="C2"/>
    </sheetView>
  </sheetViews>
  <sheetFormatPr defaultColWidth="10.875" defaultRowHeight="15.95"/>
  <cols>
    <col min="1" max="2" width="10.875" style="6"/>
    <col min="3" max="3" width="24.5" style="6" customWidth="1"/>
    <col min="4" max="4" width="10.875" style="6"/>
    <col min="5" max="5" width="19.25" style="6" customWidth="1"/>
    <col min="6" max="6" width="19.625" style="6" customWidth="1"/>
    <col min="7" max="7" width="33.875" style="6" customWidth="1"/>
    <col min="8" max="8" width="27.375" style="6" customWidth="1"/>
    <col min="9" max="16384" width="10.875" style="6"/>
  </cols>
  <sheetData>
    <row r="1" spans="1:9">
      <c r="A1" s="14" t="s">
        <v>0</v>
      </c>
      <c r="B1" s="14" t="s">
        <v>1</v>
      </c>
      <c r="C1" s="14" t="s">
        <v>31</v>
      </c>
      <c r="D1" s="14" t="s">
        <v>3</v>
      </c>
      <c r="E1" s="14" t="s">
        <v>4</v>
      </c>
      <c r="F1" s="14" t="s">
        <v>5</v>
      </c>
      <c r="G1" s="14" t="s">
        <v>32</v>
      </c>
      <c r="H1" s="14" t="s">
        <v>33</v>
      </c>
      <c r="I1" s="14" t="s">
        <v>34</v>
      </c>
    </row>
    <row r="2" spans="1:9">
      <c r="A2" s="14">
        <v>22</v>
      </c>
      <c r="B2" s="14">
        <v>8</v>
      </c>
      <c r="C2" s="14">
        <v>600</v>
      </c>
      <c r="D2" s="14">
        <v>1</v>
      </c>
      <c r="E2" s="14" t="s">
        <v>7</v>
      </c>
      <c r="F2" s="11">
        <v>0.5</v>
      </c>
      <c r="G2" s="14">
        <f>C2*B2/2*F2</f>
        <v>1200</v>
      </c>
      <c r="H2" s="14">
        <f>B2*C2/2</f>
        <v>2400</v>
      </c>
      <c r="I2" s="14">
        <v>2</v>
      </c>
    </row>
    <row r="3" spans="1:9">
      <c r="A3" s="14">
        <v>2</v>
      </c>
      <c r="B3" s="14">
        <v>8</v>
      </c>
      <c r="C3" s="14">
        <v>600</v>
      </c>
      <c r="D3" s="14">
        <v>1</v>
      </c>
      <c r="E3" s="14" t="s">
        <v>7</v>
      </c>
      <c r="F3" s="11">
        <v>0.5</v>
      </c>
      <c r="G3" s="14">
        <f t="shared" ref="G3:G5" si="0">C3*B3/2*F3</f>
        <v>1200</v>
      </c>
      <c r="H3" s="14">
        <f t="shared" ref="H3:H5" si="1">B3*C3/2</f>
        <v>2400</v>
      </c>
      <c r="I3" s="14">
        <v>2</v>
      </c>
    </row>
    <row r="4" spans="1:9">
      <c r="A4" s="13">
        <v>19</v>
      </c>
      <c r="B4" s="13">
        <v>8</v>
      </c>
      <c r="C4" s="13">
        <v>600</v>
      </c>
      <c r="D4" s="13">
        <v>1</v>
      </c>
      <c r="E4" s="14" t="s">
        <v>7</v>
      </c>
      <c r="F4" s="11">
        <v>0.5</v>
      </c>
      <c r="G4" s="14">
        <f t="shared" si="0"/>
        <v>1200</v>
      </c>
      <c r="H4" s="14">
        <f t="shared" si="1"/>
        <v>2400</v>
      </c>
      <c r="I4" s="13">
        <v>2</v>
      </c>
    </row>
    <row r="5" spans="1:9">
      <c r="A5" s="14">
        <v>4</v>
      </c>
      <c r="B5" s="13">
        <v>8</v>
      </c>
      <c r="C5" s="13">
        <v>1500</v>
      </c>
      <c r="D5" s="13">
        <v>1</v>
      </c>
      <c r="E5" s="14" t="s">
        <v>7</v>
      </c>
      <c r="F5" s="11">
        <v>0.5</v>
      </c>
      <c r="G5" s="14">
        <f t="shared" si="0"/>
        <v>3000</v>
      </c>
      <c r="H5" s="14">
        <f t="shared" si="1"/>
        <v>6000</v>
      </c>
      <c r="I5" s="14">
        <v>2</v>
      </c>
    </row>
    <row r="6" spans="1:9">
      <c r="A6" s="13"/>
      <c r="B6" s="13"/>
      <c r="C6" s="13"/>
      <c r="D6" s="13"/>
      <c r="E6" s="13"/>
      <c r="F6" s="13"/>
      <c r="G6" s="13"/>
      <c r="H6" s="14">
        <f>SUM(H2:H5)</f>
        <v>13200</v>
      </c>
      <c r="I6" s="13">
        <f>SUM(H2*I2,H5*I5,H4*I4,H3*I3)</f>
        <v>26400</v>
      </c>
    </row>
    <row r="9" spans="1:9">
      <c r="A9" s="14" t="s">
        <v>29</v>
      </c>
      <c r="B9" s="14"/>
      <c r="C9" s="14" t="s">
        <v>35</v>
      </c>
      <c r="D9" s="14" t="s">
        <v>21</v>
      </c>
      <c r="E9" s="14"/>
      <c r="F9" s="13"/>
      <c r="G9" s="14" t="s">
        <v>30</v>
      </c>
      <c r="H9" s="14" t="s">
        <v>36</v>
      </c>
      <c r="I9" s="14" t="s">
        <v>21</v>
      </c>
    </row>
    <row r="10" spans="1:9">
      <c r="A10" s="14">
        <v>22</v>
      </c>
      <c r="B10" s="14"/>
      <c r="C10" s="14">
        <v>1.4</v>
      </c>
      <c r="D10" s="13">
        <v>200</v>
      </c>
      <c r="E10" s="13">
        <v>230</v>
      </c>
      <c r="F10" s="13"/>
      <c r="G10" s="14">
        <v>4</v>
      </c>
      <c r="H10" s="14">
        <v>1.4</v>
      </c>
      <c r="I10" s="13">
        <v>208</v>
      </c>
    </row>
    <row r="11" spans="1:9">
      <c r="A11" s="14">
        <v>22</v>
      </c>
      <c r="B11" s="14"/>
      <c r="C11" s="14">
        <v>1.1000000000000001</v>
      </c>
      <c r="D11" s="13">
        <v>201</v>
      </c>
      <c r="E11" s="13">
        <v>231</v>
      </c>
      <c r="F11" s="13"/>
      <c r="G11" s="14">
        <v>4</v>
      </c>
      <c r="H11" s="14">
        <v>1.6</v>
      </c>
      <c r="I11" s="13">
        <v>209</v>
      </c>
    </row>
    <row r="12" spans="1:9">
      <c r="A12" s="14">
        <v>2</v>
      </c>
      <c r="B12" s="14"/>
      <c r="C12" s="14">
        <v>1.3</v>
      </c>
      <c r="D12" s="14">
        <v>202</v>
      </c>
      <c r="E12" s="13">
        <v>232</v>
      </c>
      <c r="F12" s="13"/>
      <c r="G12" s="14">
        <v>19</v>
      </c>
      <c r="H12" s="14">
        <v>1.5</v>
      </c>
      <c r="I12" s="13">
        <v>210</v>
      </c>
    </row>
    <row r="13" spans="1:9">
      <c r="A13" s="14">
        <v>2</v>
      </c>
      <c r="B13" s="14"/>
      <c r="C13" s="14">
        <v>1.8</v>
      </c>
      <c r="D13" s="13">
        <v>203</v>
      </c>
      <c r="E13" s="13">
        <v>233</v>
      </c>
      <c r="F13" s="13"/>
      <c r="G13" s="14">
        <v>19</v>
      </c>
      <c r="H13" s="14">
        <v>2.2000000000000002</v>
      </c>
      <c r="I13" s="13">
        <v>211</v>
      </c>
    </row>
    <row r="14" spans="1:9">
      <c r="A14" s="14">
        <v>19</v>
      </c>
      <c r="B14" s="13"/>
      <c r="C14" s="14">
        <v>2</v>
      </c>
      <c r="D14" s="14">
        <v>204</v>
      </c>
      <c r="E14" s="13">
        <v>234</v>
      </c>
      <c r="F14" s="13"/>
      <c r="G14" s="13">
        <v>2</v>
      </c>
      <c r="H14" s="13">
        <v>2.7</v>
      </c>
      <c r="I14" s="13">
        <v>212</v>
      </c>
    </row>
    <row r="15" spans="1:9">
      <c r="A15" s="14">
        <v>19</v>
      </c>
      <c r="B15" s="13"/>
      <c r="C15" s="14">
        <v>2.6</v>
      </c>
      <c r="D15" s="13">
        <v>205</v>
      </c>
      <c r="E15" s="13">
        <v>235</v>
      </c>
      <c r="F15" s="13"/>
      <c r="G15" s="13">
        <v>2</v>
      </c>
      <c r="H15" s="13">
        <v>2.7</v>
      </c>
      <c r="I15" s="13">
        <v>213</v>
      </c>
    </row>
    <row r="16" spans="1:9">
      <c r="A16" s="14">
        <v>4</v>
      </c>
      <c r="B16" s="13"/>
      <c r="C16" s="14">
        <v>2.7</v>
      </c>
      <c r="D16" s="14">
        <v>206</v>
      </c>
      <c r="E16" s="13">
        <v>236</v>
      </c>
      <c r="F16" s="13"/>
      <c r="G16" s="13">
        <v>22</v>
      </c>
      <c r="H16" s="13">
        <v>2.8</v>
      </c>
      <c r="I16" s="13">
        <v>214</v>
      </c>
    </row>
    <row r="17" spans="1:9">
      <c r="A17" s="14">
        <v>4</v>
      </c>
      <c r="B17" s="13"/>
      <c r="C17" s="13">
        <v>2.8</v>
      </c>
      <c r="D17" s="13">
        <v>207</v>
      </c>
      <c r="E17" s="13">
        <v>237</v>
      </c>
      <c r="F17" s="13"/>
      <c r="G17" s="13">
        <v>22</v>
      </c>
      <c r="H17" s="13">
        <v>2.8</v>
      </c>
      <c r="I17" s="13">
        <v>215</v>
      </c>
    </row>
    <row r="20" spans="1:9">
      <c r="A20" s="13" t="s">
        <v>37</v>
      </c>
      <c r="B20" s="13"/>
      <c r="C20" s="13">
        <f>AVERAGE(C10:C17)</f>
        <v>1.9624999999999999</v>
      </c>
      <c r="D20" s="13"/>
      <c r="E20" s="13"/>
      <c r="F20" s="13"/>
      <c r="G20" s="13"/>
      <c r="H20" s="13">
        <f>AVERAGE(H10:H17)</f>
        <v>2.2125000000000004</v>
      </c>
      <c r="I20" s="1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DE8E-70D5-C943-96F0-A5B5720262A9}">
  <dimension ref="A1:G23"/>
  <sheetViews>
    <sheetView workbookViewId="0">
      <selection activeCell="D6" sqref="D6"/>
    </sheetView>
  </sheetViews>
  <sheetFormatPr defaultColWidth="11" defaultRowHeight="15.95"/>
  <cols>
    <col min="6" max="6" width="13.875" customWidth="1"/>
    <col min="7" max="7" width="44.625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7">
      <c r="A2" s="13"/>
      <c r="B2" s="13">
        <v>8</v>
      </c>
      <c r="C2" s="13" t="s">
        <v>38</v>
      </c>
      <c r="D2" s="13">
        <v>1</v>
      </c>
      <c r="E2" s="13" t="s">
        <v>7</v>
      </c>
      <c r="F2" s="2">
        <v>0.5</v>
      </c>
    </row>
    <row r="3" spans="1:7">
      <c r="A3" s="14"/>
      <c r="B3" s="14"/>
      <c r="C3" s="14"/>
      <c r="D3" s="16" t="s">
        <v>8</v>
      </c>
      <c r="E3" s="16"/>
      <c r="F3" s="16"/>
      <c r="G3" s="14" t="s">
        <v>39</v>
      </c>
    </row>
    <row r="4" spans="1:7">
      <c r="A4" s="14" t="s">
        <v>11</v>
      </c>
      <c r="B4" s="14" t="s">
        <v>40</v>
      </c>
      <c r="C4" s="14" t="s">
        <v>41</v>
      </c>
      <c r="D4" s="14" t="s">
        <v>15</v>
      </c>
      <c r="E4" s="14" t="s">
        <v>16</v>
      </c>
      <c r="F4" s="14" t="s">
        <v>17</v>
      </c>
      <c r="G4" s="14" t="s">
        <v>18</v>
      </c>
    </row>
    <row r="5" spans="1:7">
      <c r="A5" s="13">
        <v>5</v>
      </c>
      <c r="B5" s="13">
        <v>0.75</v>
      </c>
      <c r="C5" s="13"/>
      <c r="D5" s="13">
        <v>12640</v>
      </c>
      <c r="E5" s="13">
        <v>10737</v>
      </c>
      <c r="F5" s="13">
        <f>D5-E5</f>
        <v>1903</v>
      </c>
      <c r="G5" s="13">
        <f>0.5*B5+1000/D5</f>
        <v>0.45411392405063289</v>
      </c>
    </row>
    <row r="6" spans="1:7">
      <c r="A6">
        <v>12</v>
      </c>
      <c r="B6">
        <v>0.77</v>
      </c>
      <c r="D6">
        <v>10318</v>
      </c>
      <c r="E6">
        <v>8687</v>
      </c>
      <c r="F6" s="13">
        <f t="shared" ref="F6:F23" si="0">D6-E6</f>
        <v>1631</v>
      </c>
      <c r="G6" s="13">
        <f t="shared" ref="G6:G22" si="1">0.5*B6+1000/D6</f>
        <v>0.48191800736576856</v>
      </c>
    </row>
    <row r="7" spans="1:7">
      <c r="F7" s="13">
        <f t="shared" si="0"/>
        <v>0</v>
      </c>
      <c r="G7" s="13" t="e">
        <f t="shared" si="1"/>
        <v>#DIV/0!</v>
      </c>
    </row>
    <row r="8" spans="1:7">
      <c r="F8" s="13">
        <f t="shared" si="0"/>
        <v>0</v>
      </c>
      <c r="G8" s="13" t="e">
        <f t="shared" si="1"/>
        <v>#DIV/0!</v>
      </c>
    </row>
    <row r="9" spans="1:7">
      <c r="F9" s="13">
        <f t="shared" si="0"/>
        <v>0</v>
      </c>
      <c r="G9" s="13" t="e">
        <f t="shared" si="1"/>
        <v>#DIV/0!</v>
      </c>
    </row>
    <row r="10" spans="1:7">
      <c r="F10" s="13">
        <f t="shared" si="0"/>
        <v>0</v>
      </c>
      <c r="G10" s="13" t="e">
        <f t="shared" si="1"/>
        <v>#DIV/0!</v>
      </c>
    </row>
    <row r="11" spans="1:7">
      <c r="F11" s="13">
        <f t="shared" si="0"/>
        <v>0</v>
      </c>
      <c r="G11" s="13" t="e">
        <f t="shared" si="1"/>
        <v>#DIV/0!</v>
      </c>
    </row>
    <row r="12" spans="1:7">
      <c r="F12" s="13">
        <f t="shared" si="0"/>
        <v>0</v>
      </c>
      <c r="G12" s="13" t="e">
        <f t="shared" si="1"/>
        <v>#DIV/0!</v>
      </c>
    </row>
    <row r="13" spans="1:7">
      <c r="F13" s="13">
        <f t="shared" si="0"/>
        <v>0</v>
      </c>
      <c r="G13" s="13" t="e">
        <f t="shared" si="1"/>
        <v>#DIV/0!</v>
      </c>
    </row>
    <row r="14" spans="1:7">
      <c r="F14" s="13">
        <f t="shared" si="0"/>
        <v>0</v>
      </c>
      <c r="G14" s="13" t="e">
        <f t="shared" si="1"/>
        <v>#DIV/0!</v>
      </c>
    </row>
    <row r="15" spans="1:7">
      <c r="F15" s="13">
        <f t="shared" si="0"/>
        <v>0</v>
      </c>
      <c r="G15" s="13" t="e">
        <f t="shared" si="1"/>
        <v>#DIV/0!</v>
      </c>
    </row>
    <row r="16" spans="1:7">
      <c r="F16" s="13">
        <f t="shared" si="0"/>
        <v>0</v>
      </c>
      <c r="G16" s="13" t="e">
        <f t="shared" si="1"/>
        <v>#DIV/0!</v>
      </c>
    </row>
    <row r="17" spans="6:7">
      <c r="F17" s="13">
        <f t="shared" si="0"/>
        <v>0</v>
      </c>
      <c r="G17" s="13" t="e">
        <f t="shared" si="1"/>
        <v>#DIV/0!</v>
      </c>
    </row>
    <row r="18" spans="6:7">
      <c r="F18" s="13">
        <f t="shared" si="0"/>
        <v>0</v>
      </c>
      <c r="G18" s="13" t="e">
        <f t="shared" si="1"/>
        <v>#DIV/0!</v>
      </c>
    </row>
    <row r="19" spans="6:7">
      <c r="F19" s="13">
        <f t="shared" si="0"/>
        <v>0</v>
      </c>
      <c r="G19" s="13" t="e">
        <f t="shared" si="1"/>
        <v>#DIV/0!</v>
      </c>
    </row>
    <row r="20" spans="6:7">
      <c r="F20" s="13">
        <f t="shared" si="0"/>
        <v>0</v>
      </c>
      <c r="G20" s="13" t="e">
        <f t="shared" si="1"/>
        <v>#DIV/0!</v>
      </c>
    </row>
    <row r="21" spans="6:7">
      <c r="F21" s="13">
        <f t="shared" si="0"/>
        <v>0</v>
      </c>
      <c r="G21" s="13" t="e">
        <f t="shared" si="1"/>
        <v>#DIV/0!</v>
      </c>
    </row>
    <row r="22" spans="6:7">
      <c r="F22" s="13">
        <f t="shared" si="0"/>
        <v>0</v>
      </c>
      <c r="G22" s="13" t="e">
        <f t="shared" si="1"/>
        <v>#DIV/0!</v>
      </c>
    </row>
    <row r="23" spans="6:7">
      <c r="F23" s="13">
        <f t="shared" si="0"/>
        <v>0</v>
      </c>
      <c r="G23" s="13"/>
    </row>
  </sheetData>
  <mergeCells count="1">
    <mergeCell ref="D3:F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kenny Jia</dc:creator>
  <cp:keywords/>
  <dc:description/>
  <cp:lastModifiedBy>NUCSRL NEU</cp:lastModifiedBy>
  <cp:revision/>
  <dcterms:created xsi:type="dcterms:W3CDTF">2019-12-02T14:39:06Z</dcterms:created>
  <dcterms:modified xsi:type="dcterms:W3CDTF">2020-02-28T21:52:23Z</dcterms:modified>
  <cp:category/>
  <cp:contentStatus/>
</cp:coreProperties>
</file>