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ntb81_newcastle_ac_uk/Documents/Meeting/20230518-NTNU/"/>
    </mc:Choice>
  </mc:AlternateContent>
  <xr:revisionPtr revIDLastSave="201" documentId="8_{D02348E1-818D-45BF-95CD-9216F7AD80CE}" xr6:coauthVersionLast="47" xr6:coauthVersionMax="47" xr10:uidLastSave="{356D0A84-A8BA-4103-824C-6292B325C73A}"/>
  <bookViews>
    <workbookView xWindow="-120" yWindow="-120" windowWidth="29040" windowHeight="15840" xr2:uid="{BC90BE1B-AF6B-462C-8D3F-F4E3A68C7709}"/>
  </bookViews>
  <sheets>
    <sheet name="Energy" sheetId="1" r:id="rId1"/>
    <sheet name="Graph" sheetId="3" r:id="rId2"/>
    <sheet name="My_1N1R_Crossbar_v19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3" l="1"/>
  <c r="F9" i="3"/>
  <c r="E9" i="3"/>
  <c r="D9" i="3"/>
  <c r="C9" i="3"/>
  <c r="B9" i="3"/>
  <c r="K8" i="3"/>
  <c r="H8" i="3"/>
  <c r="F8" i="3"/>
  <c r="E8" i="3"/>
  <c r="D8" i="3"/>
  <c r="C8" i="3"/>
  <c r="B8" i="3"/>
  <c r="K7" i="3"/>
  <c r="H7" i="3"/>
  <c r="F7" i="3"/>
  <c r="E7" i="3"/>
  <c r="D7" i="3"/>
  <c r="C7" i="3"/>
  <c r="B7" i="3"/>
  <c r="H6" i="3"/>
  <c r="F6" i="3"/>
  <c r="E6" i="3"/>
  <c r="D6" i="3"/>
  <c r="C6" i="3"/>
  <c r="B6" i="3"/>
  <c r="H5" i="3"/>
  <c r="F5" i="3"/>
  <c r="E5" i="3"/>
  <c r="D5" i="3"/>
  <c r="C5" i="3"/>
  <c r="B5" i="3"/>
  <c r="H4" i="3"/>
  <c r="F4" i="3"/>
  <c r="E4" i="3"/>
  <c r="D4" i="3"/>
  <c r="C4" i="3"/>
  <c r="B4" i="3"/>
  <c r="H3" i="3"/>
  <c r="F3" i="3"/>
  <c r="E3" i="3"/>
  <c r="D3" i="3"/>
  <c r="C3" i="3"/>
  <c r="B3" i="3"/>
  <c r="H2" i="3"/>
  <c r="F2" i="3"/>
  <c r="E2" i="3"/>
  <c r="D2" i="3"/>
  <c r="C2" i="3"/>
  <c r="B2" i="3"/>
  <c r="P42" i="1" l="1"/>
  <c r="N42" i="1"/>
  <c r="J42" i="1"/>
  <c r="K42" i="1" s="1"/>
  <c r="F42" i="1"/>
  <c r="G42" i="1" s="1"/>
  <c r="P41" i="1"/>
  <c r="N41" i="1"/>
  <c r="J41" i="1"/>
  <c r="K41" i="1" s="1"/>
  <c r="F41" i="1"/>
  <c r="G41" i="1" s="1"/>
  <c r="P40" i="1"/>
  <c r="N40" i="1"/>
  <c r="J40" i="1"/>
  <c r="K40" i="1" s="1"/>
  <c r="F40" i="1"/>
  <c r="G40" i="1" s="1"/>
  <c r="P37" i="1"/>
  <c r="N37" i="1"/>
  <c r="J37" i="1"/>
  <c r="K37" i="1" s="1"/>
  <c r="F37" i="1"/>
  <c r="G37" i="1" s="1"/>
  <c r="P36" i="1"/>
  <c r="N36" i="1"/>
  <c r="J36" i="1"/>
  <c r="K36" i="1" s="1"/>
  <c r="F36" i="1"/>
  <c r="G36" i="1" s="1"/>
  <c r="P35" i="1"/>
  <c r="N35" i="1"/>
  <c r="K35" i="1"/>
  <c r="J35" i="1"/>
  <c r="F35" i="1"/>
  <c r="G35" i="1" s="1"/>
  <c r="P31" i="1"/>
  <c r="N31" i="1"/>
  <c r="J31" i="1"/>
  <c r="K31" i="1" s="1"/>
  <c r="F31" i="1"/>
  <c r="G31" i="1" s="1"/>
  <c r="P30" i="1"/>
  <c r="N30" i="1"/>
  <c r="J30" i="1"/>
  <c r="K30" i="1" s="1"/>
  <c r="F30" i="1"/>
  <c r="G30" i="1" s="1"/>
  <c r="P29" i="1"/>
  <c r="N29" i="1"/>
  <c r="J29" i="1"/>
  <c r="K29" i="1" s="1"/>
  <c r="F29" i="1"/>
  <c r="G29" i="1" s="1"/>
  <c r="P26" i="1"/>
  <c r="N26" i="1"/>
  <c r="J26" i="1"/>
  <c r="K26" i="1" s="1"/>
  <c r="F26" i="1"/>
  <c r="G26" i="1" s="1"/>
  <c r="P25" i="1"/>
  <c r="N25" i="1"/>
  <c r="K25" i="1"/>
  <c r="J25" i="1"/>
  <c r="F25" i="1"/>
  <c r="G25" i="1" s="1"/>
  <c r="P24" i="1"/>
  <c r="N24" i="1"/>
  <c r="J24" i="1"/>
  <c r="K24" i="1" s="1"/>
  <c r="F24" i="1"/>
  <c r="G24" i="1" s="1"/>
  <c r="P20" i="1"/>
  <c r="N20" i="1"/>
  <c r="J20" i="1"/>
  <c r="K20" i="1" s="1"/>
  <c r="F20" i="1"/>
  <c r="G20" i="1" s="1"/>
  <c r="P19" i="1"/>
  <c r="N19" i="1"/>
  <c r="J19" i="1"/>
  <c r="K19" i="1" s="1"/>
  <c r="F19" i="1"/>
  <c r="G19" i="1" s="1"/>
  <c r="P18" i="1"/>
  <c r="N18" i="1"/>
  <c r="J18" i="1"/>
  <c r="K18" i="1" s="1"/>
  <c r="F18" i="1"/>
  <c r="G18" i="1" s="1"/>
  <c r="P15" i="1"/>
  <c r="N15" i="1"/>
  <c r="J15" i="1"/>
  <c r="K15" i="1" s="1"/>
  <c r="F15" i="1"/>
  <c r="G15" i="1" s="1"/>
  <c r="P14" i="1"/>
  <c r="N14" i="1"/>
  <c r="J14" i="1"/>
  <c r="K14" i="1" s="1"/>
  <c r="F14" i="1"/>
  <c r="G14" i="1" s="1"/>
  <c r="P13" i="1"/>
  <c r="N13" i="1"/>
  <c r="J13" i="1"/>
  <c r="K13" i="1" s="1"/>
  <c r="F13" i="1"/>
  <c r="G13" i="1" s="1"/>
  <c r="P86" i="1" l="1"/>
  <c r="N86" i="1"/>
  <c r="J86" i="1"/>
  <c r="K86" i="1" s="1"/>
  <c r="F86" i="1"/>
  <c r="G86" i="1" s="1"/>
  <c r="P85" i="1"/>
  <c r="N85" i="1"/>
  <c r="J85" i="1"/>
  <c r="K85" i="1" s="1"/>
  <c r="F85" i="1"/>
  <c r="G85" i="1" s="1"/>
  <c r="P84" i="1"/>
  <c r="N84" i="1"/>
  <c r="J84" i="1"/>
  <c r="K84" i="1" s="1"/>
  <c r="F84" i="1"/>
  <c r="G84" i="1" s="1"/>
  <c r="P81" i="1"/>
  <c r="N81" i="1"/>
  <c r="J81" i="1"/>
  <c r="K81" i="1" s="1"/>
  <c r="F81" i="1"/>
  <c r="G81" i="1" s="1"/>
  <c r="P80" i="1"/>
  <c r="N80" i="1"/>
  <c r="J80" i="1"/>
  <c r="K80" i="1" s="1"/>
  <c r="F80" i="1"/>
  <c r="G80" i="1" s="1"/>
  <c r="P79" i="1"/>
  <c r="N79" i="1"/>
  <c r="J79" i="1"/>
  <c r="K79" i="1" s="1"/>
  <c r="F79" i="1"/>
  <c r="G79" i="1" s="1"/>
  <c r="P75" i="1"/>
  <c r="N75" i="1"/>
  <c r="J75" i="1"/>
  <c r="K75" i="1" s="1"/>
  <c r="F75" i="1"/>
  <c r="G75" i="1" s="1"/>
  <c r="P74" i="1"/>
  <c r="N74" i="1"/>
  <c r="J74" i="1"/>
  <c r="K74" i="1" s="1"/>
  <c r="F74" i="1"/>
  <c r="G74" i="1" s="1"/>
  <c r="P73" i="1"/>
  <c r="N73" i="1"/>
  <c r="J73" i="1"/>
  <c r="K73" i="1" s="1"/>
  <c r="F73" i="1"/>
  <c r="G73" i="1" s="1"/>
  <c r="P70" i="1"/>
  <c r="N70" i="1"/>
  <c r="J70" i="1"/>
  <c r="K70" i="1" s="1"/>
  <c r="F70" i="1"/>
  <c r="G70" i="1" s="1"/>
  <c r="P69" i="1"/>
  <c r="N69" i="1"/>
  <c r="J69" i="1"/>
  <c r="K69" i="1" s="1"/>
  <c r="F69" i="1"/>
  <c r="G69" i="1" s="1"/>
  <c r="P68" i="1"/>
  <c r="N68" i="1"/>
  <c r="J68" i="1"/>
  <c r="K68" i="1" s="1"/>
  <c r="F68" i="1"/>
  <c r="G68" i="1" s="1"/>
  <c r="P64" i="1"/>
  <c r="N64" i="1"/>
  <c r="J64" i="1"/>
  <c r="K64" i="1" s="1"/>
  <c r="F64" i="1"/>
  <c r="G64" i="1" s="1"/>
  <c r="P63" i="1"/>
  <c r="N63" i="1"/>
  <c r="J63" i="1"/>
  <c r="K63" i="1" s="1"/>
  <c r="F63" i="1"/>
  <c r="G63" i="1" s="1"/>
  <c r="P62" i="1"/>
  <c r="N62" i="1"/>
  <c r="J62" i="1"/>
  <c r="K62" i="1" s="1"/>
  <c r="F62" i="1"/>
  <c r="G62" i="1" s="1"/>
  <c r="P59" i="1"/>
  <c r="N59" i="1"/>
  <c r="J59" i="1"/>
  <c r="K59" i="1" s="1"/>
  <c r="F59" i="1"/>
  <c r="G59" i="1" s="1"/>
  <c r="P58" i="1"/>
  <c r="N58" i="1"/>
  <c r="J58" i="1"/>
  <c r="K58" i="1" s="1"/>
  <c r="F58" i="1"/>
  <c r="G58" i="1" s="1"/>
  <c r="P57" i="1"/>
  <c r="N57" i="1"/>
  <c r="J57" i="1"/>
  <c r="K57" i="1" s="1"/>
  <c r="F57" i="1"/>
  <c r="G57" i="1" s="1"/>
  <c r="P53" i="1"/>
  <c r="N53" i="1"/>
  <c r="J53" i="1"/>
  <c r="K53" i="1" s="1"/>
  <c r="F53" i="1"/>
  <c r="G53" i="1" s="1"/>
  <c r="P52" i="1"/>
  <c r="N52" i="1"/>
  <c r="J52" i="1"/>
  <c r="K52" i="1" s="1"/>
  <c r="F52" i="1"/>
  <c r="G52" i="1" s="1"/>
  <c r="P51" i="1"/>
  <c r="N51" i="1"/>
  <c r="J51" i="1"/>
  <c r="K51" i="1" s="1"/>
  <c r="F51" i="1"/>
  <c r="G51" i="1" s="1"/>
  <c r="P48" i="1"/>
  <c r="N48" i="1"/>
  <c r="J48" i="1"/>
  <c r="K48" i="1" s="1"/>
  <c r="F48" i="1"/>
  <c r="G48" i="1" s="1"/>
  <c r="P47" i="1"/>
  <c r="N47" i="1"/>
  <c r="J47" i="1"/>
  <c r="K47" i="1" s="1"/>
  <c r="F47" i="1"/>
  <c r="G47" i="1" s="1"/>
  <c r="P46" i="1"/>
  <c r="N46" i="1"/>
  <c r="J46" i="1"/>
  <c r="K46" i="1" s="1"/>
  <c r="F46" i="1"/>
  <c r="G46" i="1" s="1"/>
  <c r="J3" i="1"/>
  <c r="K3" i="1" s="1"/>
  <c r="J4" i="1"/>
  <c r="K4" i="1" s="1"/>
  <c r="J7" i="1"/>
  <c r="K7" i="1" s="1"/>
  <c r="J8" i="1"/>
  <c r="K8" i="1" s="1"/>
  <c r="J9" i="1"/>
  <c r="K9" i="1" s="1"/>
  <c r="J2" i="1"/>
  <c r="K2" i="1" s="1"/>
  <c r="F4" i="1"/>
  <c r="G4" i="1" s="1"/>
  <c r="F3" i="1"/>
  <c r="G3" i="1" s="1"/>
  <c r="F2" i="1"/>
  <c r="G2" i="1" s="1"/>
  <c r="F8" i="1"/>
  <c r="G8" i="1" s="1"/>
  <c r="F9" i="1"/>
  <c r="G9" i="1" s="1"/>
  <c r="F7" i="1"/>
  <c r="G7" i="1" s="1"/>
  <c r="P4" i="1"/>
  <c r="P3" i="1"/>
  <c r="P2" i="1"/>
  <c r="P8" i="1"/>
  <c r="P9" i="1"/>
  <c r="P7" i="1"/>
  <c r="N9" i="1"/>
  <c r="N8" i="1"/>
  <c r="N7" i="1"/>
  <c r="N4" i="1"/>
  <c r="N3" i="1"/>
  <c r="N2" i="1"/>
</calcChain>
</file>

<file path=xl/sharedStrings.xml><?xml version="1.0" encoding="utf-8"?>
<sst xmlns="http://schemas.openxmlformats.org/spreadsheetml/2006/main" count="443" uniqueCount="50">
  <si>
    <t>init state</t>
  </si>
  <si>
    <t>write all to</t>
  </si>
  <si>
    <t>total write energy</t>
  </si>
  <si>
    <t>1.6-2.0</t>
  </si>
  <si>
    <t>3.2-3.6</t>
  </si>
  <si>
    <t>4.8-5.2</t>
  </si>
  <si>
    <t>2.0-3.2</t>
  </si>
  <si>
    <t>total read energy</t>
  </si>
  <si>
    <t>3.6-4.8</t>
  </si>
  <si>
    <t>5.2-6.4</t>
  </si>
  <si>
    <t>2.6-3.2</t>
  </si>
  <si>
    <t>cmp energy</t>
  </si>
  <si>
    <t>total cmp energy</t>
  </si>
  <si>
    <t>4.2-4.8</t>
  </si>
  <si>
    <t>5.8-6.4</t>
  </si>
  <si>
    <t>cmp latency</t>
  </si>
  <si>
    <t>step</t>
  </si>
  <si>
    <t>time (ns)</t>
  </si>
  <si>
    <t>write energy/bit</t>
  </si>
  <si>
    <t>write energy/bit (fJ)</t>
  </si>
  <si>
    <t>read energy/bit</t>
  </si>
  <si>
    <t>read energy/bit (fJ)</t>
  </si>
  <si>
    <t>cmp latency (ps)</t>
  </si>
  <si>
    <t>Work Vref (mV)</t>
  </si>
  <si>
    <t>Temp (K)</t>
  </si>
  <si>
    <t>Rs (k)</t>
  </si>
  <si>
    <t>min</t>
  </si>
  <si>
    <t>max</t>
  </si>
  <si>
    <t>Temp</t>
  </si>
  <si>
    <t>leakage@1.5ns (uW)</t>
  </si>
  <si>
    <t>rm (k)</t>
  </si>
  <si>
    <t>Comp Energy (fJ)</t>
  </si>
  <si>
    <t>Leakage Power (uW)</t>
  </si>
  <si>
    <t>Comp Latency (ps)</t>
  </si>
  <si>
    <t>Wr 0 Latency (ps)</t>
  </si>
  <si>
    <t>Roff (k)</t>
  </si>
  <si>
    <t>Wr 0 Final State</t>
  </si>
  <si>
    <t>Wr 0 Final Rm</t>
  </si>
  <si>
    <t>Wr 0 Energy (fJ) (LRS)</t>
  </si>
  <si>
    <t>Wr 1 Energy (fJ) (HRS)</t>
  </si>
  <si>
    <t>Rd 0 Energy (fJ) (LRS)</t>
  </si>
  <si>
    <t>Rd 1 Energy (fJ) (HRS)</t>
  </si>
  <si>
    <t>Wr 1 Latency (ps) (HRS)</t>
  </si>
  <si>
    <t>Wr 0 Latency (ps) (LRS) (State Cross 150mm)</t>
  </si>
  <si>
    <t>Wr 1 (Gm)</t>
  </si>
  <si>
    <t>Wr 0 (Gm)</t>
  </si>
  <si>
    <t>Rd 1 (Gm)</t>
  </si>
  <si>
    <t>Rd 0 (Gm)</t>
  </si>
  <si>
    <t>Rm 0 (Gm)</t>
  </si>
  <si>
    <t>Rm 1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</si>
</sst>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43" fontId="0" fillId="0" borderId="0" xfId="1" applyFont="1"/>
    <xf numFmtId="0" fontId="2" fillId="2" borderId="0" xfId="2"/>
    <xf numFmtId="43" fontId="2" fillId="2" borderId="0" xfId="2" applyNumberFormat="1"/>
    <xf numFmtId="11" fontId="2" fillId="2" borderId="0" xfId="2" applyNumberFormat="1"/>
    <xf numFmtId="0" fontId="3" fillId="0" borderId="0" xfId="0" applyFont="1"/>
    <xf numFmtId="0" fontId="3" fillId="3" borderId="0" xfId="0" applyFont="1" applyFill="1"/>
    <xf numFmtId="0" fontId="4" fillId="0" borderId="0" xfId="0" applyFont="1"/>
    <xf numFmtId="43" fontId="4" fillId="0" borderId="0" xfId="1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43" fontId="4" fillId="0" borderId="0" xfId="0" applyNumberFormat="1" applyFont="1"/>
    <xf numFmtId="43" fontId="5" fillId="0" borderId="0" xfId="1" applyFont="1"/>
    <xf numFmtId="0" fontId="0" fillId="0" borderId="0" xfId="0" applyAlignment="1">
      <alignment horizontal="center"/>
    </xf>
  </cellXfs>
  <cellStyles count="3">
    <cellStyle name="Comma" xfId="1" builtinId="3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ewcastle-my.sharepoint.com/personal/ntb81_newcastle_ac_uk/Documents/Meeting/20230518-NTNU/Book4.xlsx" TargetMode="External"/><Relationship Id="rId1" Type="http://schemas.openxmlformats.org/officeDocument/2006/relationships/externalLinkPath" Target="Boo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"/>
      <sheetName val="Energy (2)"/>
      <sheetName val="Graph"/>
      <sheetName val="My_1N1R_Crossbar_v19"/>
      <sheetName val="DC power"/>
      <sheetName val="Energy (ADE state4)"/>
    </sheetNames>
    <sheetDataSet>
      <sheetData sheetId="0">
        <row r="3">
          <cell r="G3">
            <v>55.980769230769226</v>
          </cell>
          <cell r="K3">
            <v>44.634615384615387</v>
          </cell>
          <cell r="M3">
            <v>2.8949999999999999E-15</v>
          </cell>
          <cell r="P3">
            <v>309.15999999999997</v>
          </cell>
        </row>
        <row r="9">
          <cell r="G9">
            <v>87.134615384615387</v>
          </cell>
          <cell r="K9">
            <v>62.673076923076934</v>
          </cell>
          <cell r="M9">
            <v>3.0299999999999999E-15</v>
          </cell>
          <cell r="P9">
            <v>357.56</v>
          </cell>
        </row>
        <row r="14">
          <cell r="G14">
            <v>56.232692307692311</v>
          </cell>
          <cell r="K14">
            <v>45.177692307692311</v>
          </cell>
          <cell r="M14">
            <v>2.97486E-15</v>
          </cell>
          <cell r="P14">
            <v>302.38100000000003</v>
          </cell>
        </row>
        <row r="20">
          <cell r="G20">
            <v>87.770961538461535</v>
          </cell>
          <cell r="K20">
            <v>62.919615384615383</v>
          </cell>
          <cell r="M20">
            <v>3.0267300000000002E-15</v>
          </cell>
          <cell r="P20">
            <v>329.84000000000003</v>
          </cell>
        </row>
        <row r="25">
          <cell r="G25">
            <v>56.677500000000002</v>
          </cell>
          <cell r="K25">
            <v>45.728846153846156</v>
          </cell>
          <cell r="M25">
            <v>3.0233500000000001E-15</v>
          </cell>
          <cell r="P25">
            <v>295.32499999999999</v>
          </cell>
        </row>
        <row r="31">
          <cell r="G31">
            <v>88.406923076923078</v>
          </cell>
          <cell r="K31">
            <v>63.20538461538461</v>
          </cell>
          <cell r="M31">
            <v>3.0741399999999999E-15</v>
          </cell>
          <cell r="P31">
            <v>316.82</v>
          </cell>
        </row>
        <row r="36">
          <cell r="G36">
            <v>57.062307692307691</v>
          </cell>
          <cell r="K36">
            <v>46.274615384615387</v>
          </cell>
          <cell r="M36">
            <v>3.0758100000000002E-15</v>
          </cell>
          <cell r="P36">
            <v>289.80899999999997</v>
          </cell>
        </row>
        <row r="42">
          <cell r="G42">
            <v>88.9375</v>
          </cell>
          <cell r="K42">
            <v>63.484423076923079</v>
          </cell>
          <cell r="M42">
            <v>3.1201300000000001E-15</v>
          </cell>
          <cell r="P42">
            <v>306.31100000000004</v>
          </cell>
        </row>
        <row r="47">
          <cell r="G47">
            <v>57.46153846153846</v>
          </cell>
          <cell r="K47">
            <v>46.865384615384606</v>
          </cell>
          <cell r="M47">
            <v>3.1349999999999999E-15</v>
          </cell>
          <cell r="P47">
            <v>286.10000000000002</v>
          </cell>
        </row>
        <row r="53">
          <cell r="G53">
            <v>89.445000000000007</v>
          </cell>
          <cell r="K53">
            <v>63.822884615384609</v>
          </cell>
          <cell r="M53">
            <v>3.1696799999999999E-15</v>
          </cell>
          <cell r="P53">
            <v>298.20299999999997</v>
          </cell>
        </row>
        <row r="58">
          <cell r="G58">
            <v>57.871538461538456</v>
          </cell>
          <cell r="K58">
            <v>47.441153846153846</v>
          </cell>
          <cell r="M58">
            <v>3.2216299999999999E-15</v>
          </cell>
          <cell r="P58">
            <v>287.43</v>
          </cell>
          <cell r="R58">
            <v>12.2</v>
          </cell>
        </row>
        <row r="64">
          <cell r="G64">
            <v>90.075961538461542</v>
          </cell>
          <cell r="K64">
            <v>64.042115384615386</v>
          </cell>
          <cell r="M64">
            <v>3.2226100000000001E-15</v>
          </cell>
          <cell r="P64">
            <v>292.40899999999999</v>
          </cell>
        </row>
        <row r="69">
          <cell r="G69">
            <v>58.27</v>
          </cell>
          <cell r="K69">
            <v>48.17230769230769</v>
          </cell>
          <cell r="M69">
            <v>3.3647599999999999E-15</v>
          </cell>
          <cell r="P69">
            <v>296.34699999999998</v>
          </cell>
          <cell r="R69">
            <v>11.8</v>
          </cell>
        </row>
        <row r="75">
          <cell r="G75">
            <v>90.559807692307686</v>
          </cell>
          <cell r="K75">
            <v>64.318846153846152</v>
          </cell>
          <cell r="M75">
            <v>3.28333E-15</v>
          </cell>
          <cell r="P75">
            <v>288.61700000000002</v>
          </cell>
        </row>
        <row r="80">
          <cell r="G80">
            <v>58.692115384615384</v>
          </cell>
          <cell r="K80">
            <v>48.832884615384614</v>
          </cell>
          <cell r="M80">
            <v>3.4071999999999998E-15</v>
          </cell>
          <cell r="P80">
            <v>291.50900000000001</v>
          </cell>
        </row>
        <row r="86">
          <cell r="G86">
            <v>91.169615384615383</v>
          </cell>
          <cell r="K86">
            <v>64.725192307692311</v>
          </cell>
          <cell r="M86">
            <v>3.3616700000000001E-15</v>
          </cell>
          <cell r="P86">
            <v>288.13100000000003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2DBF-E7E8-4898-B5F2-8080DAD6CD39}">
  <dimension ref="A1:R86"/>
  <sheetViews>
    <sheetView tabSelected="1" topLeftCell="A22" zoomScaleNormal="100" workbookViewId="0">
      <selection activeCell="Q32" sqref="Q32"/>
    </sheetView>
  </sheetViews>
  <sheetFormatPr defaultRowHeight="15" x14ac:dyDescent="0.25"/>
  <cols>
    <col min="3" max="3" width="10.5703125" bestFit="1" customWidth="1"/>
    <col min="4" max="4" width="10.5703125" customWidth="1"/>
    <col min="5" max="5" width="17" bestFit="1" customWidth="1"/>
    <col min="6" max="6" width="17" customWidth="1"/>
    <col min="7" max="7" width="19.140625" bestFit="1" customWidth="1"/>
    <col min="9" max="9" width="16.28515625" bestFit="1" customWidth="1"/>
    <col min="10" max="10" width="16.28515625" customWidth="1"/>
    <col min="11" max="11" width="18.42578125" bestFit="1" customWidth="1"/>
    <col min="13" max="13" width="12.42578125" bestFit="1" customWidth="1"/>
    <col min="14" max="14" width="16" bestFit="1" customWidth="1"/>
    <col min="15" max="15" width="11.5703125" bestFit="1" customWidth="1"/>
    <col min="16" max="16" width="15.5703125" bestFit="1" customWidth="1"/>
    <col min="17" max="17" width="19.42578125" bestFit="1" customWidth="1"/>
  </cols>
  <sheetData>
    <row r="1" spans="1:18" x14ac:dyDescent="0.25">
      <c r="A1" t="s">
        <v>16</v>
      </c>
      <c r="B1" t="s">
        <v>0</v>
      </c>
      <c r="C1" t="s">
        <v>1</v>
      </c>
      <c r="D1" t="s">
        <v>17</v>
      </c>
      <c r="E1" t="s">
        <v>2</v>
      </c>
      <c r="F1" t="s">
        <v>18</v>
      </c>
      <c r="G1" t="s">
        <v>19</v>
      </c>
      <c r="H1" t="s">
        <v>17</v>
      </c>
      <c r="I1" t="s">
        <v>7</v>
      </c>
      <c r="J1" t="s">
        <v>20</v>
      </c>
      <c r="K1" t="s">
        <v>21</v>
      </c>
      <c r="L1" t="s">
        <v>17</v>
      </c>
      <c r="M1" t="s">
        <v>11</v>
      </c>
      <c r="N1" t="s">
        <v>12</v>
      </c>
      <c r="O1" t="s">
        <v>15</v>
      </c>
      <c r="P1" t="s">
        <v>22</v>
      </c>
      <c r="Q1" t="s">
        <v>29</v>
      </c>
      <c r="R1" t="s">
        <v>30</v>
      </c>
    </row>
    <row r="2" spans="1:18" x14ac:dyDescent="0.25">
      <c r="A2">
        <v>1</v>
      </c>
      <c r="B2">
        <v>1</v>
      </c>
      <c r="C2">
        <v>1</v>
      </c>
      <c r="D2" t="s">
        <v>3</v>
      </c>
      <c r="E2" s="1">
        <v>4.1639999999999996E-12</v>
      </c>
      <c r="F2" s="1">
        <f>E2/52</f>
        <v>8.0076923076923067E-14</v>
      </c>
      <c r="G2" s="2">
        <f>F2*1000000000000000</f>
        <v>80.076923076923066</v>
      </c>
      <c r="H2" t="s">
        <v>6</v>
      </c>
      <c r="I2" s="1">
        <v>3.2599999999999998E-12</v>
      </c>
      <c r="J2" s="1">
        <f>I2/52</f>
        <v>6.2692307692307691E-14</v>
      </c>
      <c r="K2" s="2">
        <f>J2*1000000000000000</f>
        <v>62.692307692307693</v>
      </c>
      <c r="L2" t="s">
        <v>10</v>
      </c>
      <c r="M2" s="1">
        <v>3.045E-15</v>
      </c>
      <c r="N2" s="1">
        <f>M2*52</f>
        <v>1.5834000000000001E-13</v>
      </c>
      <c r="O2" s="1">
        <v>3.51256E-10</v>
      </c>
      <c r="P2" s="2">
        <f>O2*1000000000000</f>
        <v>351.25600000000003</v>
      </c>
    </row>
    <row r="3" spans="1:18" x14ac:dyDescent="0.25">
      <c r="A3">
        <v>2</v>
      </c>
      <c r="B3" s="3">
        <v>1</v>
      </c>
      <c r="C3" s="3">
        <v>0</v>
      </c>
      <c r="D3" t="s">
        <v>4</v>
      </c>
      <c r="E3" s="1">
        <v>2.911E-12</v>
      </c>
      <c r="F3" s="1">
        <f t="shared" ref="F3:F4" si="0">E3/52</f>
        <v>5.5980769230769228E-14</v>
      </c>
      <c r="G3" s="4">
        <f t="shared" ref="G3:G4" si="1">F3*1000000000000000</f>
        <v>55.980769230769226</v>
      </c>
      <c r="H3" t="s">
        <v>8</v>
      </c>
      <c r="I3" s="1">
        <v>2.3209999999999999E-12</v>
      </c>
      <c r="J3" s="1">
        <f t="shared" ref="J3:J9" si="2">I3/52</f>
        <v>4.4634615384615386E-14</v>
      </c>
      <c r="K3" s="4">
        <f t="shared" ref="K3:K4" si="3">J3*1000000000000000</f>
        <v>44.634615384615387</v>
      </c>
      <c r="L3" t="s">
        <v>13</v>
      </c>
      <c r="M3" s="5">
        <v>2.8949999999999999E-15</v>
      </c>
      <c r="N3" s="1">
        <f>M3*52</f>
        <v>1.5053999999999998E-13</v>
      </c>
      <c r="O3" s="5">
        <v>3.0916E-10</v>
      </c>
      <c r="P3" s="4">
        <f t="shared" ref="P3:P4" si="4">O3*1000000000000</f>
        <v>309.15999999999997</v>
      </c>
    </row>
    <row r="4" spans="1:18" x14ac:dyDescent="0.25">
      <c r="A4">
        <v>3</v>
      </c>
      <c r="B4">
        <v>1</v>
      </c>
      <c r="C4">
        <v>1</v>
      </c>
      <c r="D4" t="s">
        <v>5</v>
      </c>
      <c r="E4" s="1">
        <v>4.3850000000000004E-12</v>
      </c>
      <c r="F4" s="1">
        <f t="shared" si="0"/>
        <v>8.4326923076923087E-14</v>
      </c>
      <c r="G4" s="2">
        <f t="shared" si="1"/>
        <v>84.32692307692308</v>
      </c>
      <c r="H4" t="s">
        <v>9</v>
      </c>
      <c r="I4" s="1">
        <v>3.2590000000000001E-12</v>
      </c>
      <c r="J4" s="1">
        <f t="shared" si="2"/>
        <v>6.2673076923076931E-14</v>
      </c>
      <c r="K4" s="2">
        <f t="shared" si="3"/>
        <v>62.673076923076934</v>
      </c>
      <c r="L4" t="s">
        <v>14</v>
      </c>
      <c r="M4" s="1">
        <v>3.0330000000000002E-15</v>
      </c>
      <c r="N4" s="1">
        <f>M4*52</f>
        <v>1.5771600000000002E-13</v>
      </c>
      <c r="O4" s="1">
        <v>3.5793000000000101E-10</v>
      </c>
      <c r="P4" s="2">
        <f t="shared" si="4"/>
        <v>357.93000000000103</v>
      </c>
    </row>
    <row r="5" spans="1:18" x14ac:dyDescent="0.25">
      <c r="J5" s="1"/>
      <c r="K5" s="1"/>
    </row>
    <row r="6" spans="1:18" x14ac:dyDescent="0.25">
      <c r="A6" t="s">
        <v>16</v>
      </c>
      <c r="B6" t="s">
        <v>0</v>
      </c>
      <c r="C6" t="s">
        <v>1</v>
      </c>
      <c r="D6" t="s">
        <v>17</v>
      </c>
      <c r="E6" t="s">
        <v>2</v>
      </c>
      <c r="F6" t="s">
        <v>18</v>
      </c>
      <c r="G6" t="s">
        <v>19</v>
      </c>
      <c r="H6" t="s">
        <v>17</v>
      </c>
      <c r="I6" t="s">
        <v>7</v>
      </c>
      <c r="J6" t="s">
        <v>20</v>
      </c>
      <c r="K6" t="s">
        <v>21</v>
      </c>
      <c r="L6" t="s">
        <v>17</v>
      </c>
      <c r="M6" t="s">
        <v>11</v>
      </c>
      <c r="N6" t="s">
        <v>12</v>
      </c>
      <c r="O6" t="s">
        <v>15</v>
      </c>
    </row>
    <row r="7" spans="1:18" x14ac:dyDescent="0.25">
      <c r="A7">
        <v>1</v>
      </c>
      <c r="B7">
        <v>0</v>
      </c>
      <c r="C7">
        <v>1</v>
      </c>
      <c r="D7" t="s">
        <v>3</v>
      </c>
      <c r="E7" s="1">
        <v>4.281E-12</v>
      </c>
      <c r="F7" s="1">
        <f>E7/52</f>
        <v>8.2326923076923082E-14</v>
      </c>
      <c r="G7" s="2">
        <f>F7*1000000000000000</f>
        <v>82.32692307692308</v>
      </c>
      <c r="H7" t="s">
        <v>6</v>
      </c>
      <c r="I7" s="1">
        <v>3.2599999999999998E-12</v>
      </c>
      <c r="J7" s="1">
        <f t="shared" si="2"/>
        <v>6.2692307692307691E-14</v>
      </c>
      <c r="K7" s="2">
        <f>J7*1000000000000000</f>
        <v>62.692307692307693</v>
      </c>
      <c r="L7" t="s">
        <v>10</v>
      </c>
      <c r="M7" s="1">
        <v>3.0420000000000001E-15</v>
      </c>
      <c r="N7" s="1">
        <f>M7*52</f>
        <v>1.58184E-13</v>
      </c>
      <c r="O7" s="1">
        <v>3.5090999999999998E-10</v>
      </c>
      <c r="P7" s="2">
        <f>O7*1000000000000</f>
        <v>350.90999999999997</v>
      </c>
    </row>
    <row r="8" spans="1:18" x14ac:dyDescent="0.25">
      <c r="A8">
        <v>2</v>
      </c>
      <c r="B8">
        <v>0</v>
      </c>
      <c r="C8">
        <v>0</v>
      </c>
      <c r="D8" t="s">
        <v>4</v>
      </c>
      <c r="E8" s="1">
        <v>3.12E-12</v>
      </c>
      <c r="F8" s="1">
        <f t="shared" ref="F8:F9" si="5">E8/52</f>
        <v>5.9999999999999997E-14</v>
      </c>
      <c r="G8" s="2">
        <f t="shared" ref="G8:G9" si="6">F8*1000000000000000</f>
        <v>60</v>
      </c>
      <c r="H8" t="s">
        <v>8</v>
      </c>
      <c r="I8" s="1">
        <v>2.355E-12</v>
      </c>
      <c r="J8" s="1">
        <f t="shared" si="2"/>
        <v>4.5288461538461536E-14</v>
      </c>
      <c r="K8" s="2">
        <f t="shared" ref="K8:K9" si="7">J8*1000000000000000</f>
        <v>45.288461538461533</v>
      </c>
      <c r="L8" t="s">
        <v>13</v>
      </c>
      <c r="M8" s="1">
        <v>2.8299999999999998E-15</v>
      </c>
      <c r="N8" s="1">
        <f>M8*52</f>
        <v>1.4716E-13</v>
      </c>
      <c r="O8" s="1">
        <v>2.8735999999999998E-10</v>
      </c>
      <c r="P8" s="2">
        <f t="shared" ref="P8:P9" si="8">O8*1000000000000</f>
        <v>287.35999999999996</v>
      </c>
    </row>
    <row r="9" spans="1:18" x14ac:dyDescent="0.25">
      <c r="A9">
        <v>3</v>
      </c>
      <c r="B9" s="3">
        <v>0</v>
      </c>
      <c r="C9" s="3">
        <v>1</v>
      </c>
      <c r="D9" t="s">
        <v>5</v>
      </c>
      <c r="E9" s="1">
        <v>4.531E-12</v>
      </c>
      <c r="F9" s="1">
        <f t="shared" si="5"/>
        <v>8.7134615384615381E-14</v>
      </c>
      <c r="G9" s="4">
        <f t="shared" si="6"/>
        <v>87.134615384615387</v>
      </c>
      <c r="H9" t="s">
        <v>9</v>
      </c>
      <c r="I9" s="1">
        <v>3.2590000000000001E-12</v>
      </c>
      <c r="J9" s="1">
        <f t="shared" si="2"/>
        <v>6.2673076923076931E-14</v>
      </c>
      <c r="K9" s="4">
        <f t="shared" si="7"/>
        <v>62.673076923076934</v>
      </c>
      <c r="L9" t="s">
        <v>14</v>
      </c>
      <c r="M9" s="5">
        <v>3.0299999999999999E-15</v>
      </c>
      <c r="N9" s="1">
        <f>M9*52</f>
        <v>1.5755999999999999E-13</v>
      </c>
      <c r="O9" s="5">
        <v>3.5756E-10</v>
      </c>
      <c r="P9" s="4">
        <f t="shared" si="8"/>
        <v>357.56</v>
      </c>
    </row>
    <row r="11" spans="1:18" x14ac:dyDescent="0.25">
      <c r="A11" s="8" t="s">
        <v>28</v>
      </c>
      <c r="B11" s="8">
        <v>310</v>
      </c>
      <c r="E11" s="1"/>
      <c r="F11" s="1"/>
      <c r="G11" s="1"/>
      <c r="I11" s="1"/>
      <c r="J11" s="1"/>
      <c r="K11" s="1"/>
    </row>
    <row r="12" spans="1:18" x14ac:dyDescent="0.25">
      <c r="A12" t="s">
        <v>16</v>
      </c>
      <c r="B12" t="s">
        <v>0</v>
      </c>
      <c r="C12" t="s">
        <v>1</v>
      </c>
      <c r="D12" t="s">
        <v>17</v>
      </c>
      <c r="E12" t="s">
        <v>2</v>
      </c>
      <c r="F12" t="s">
        <v>18</v>
      </c>
      <c r="G12" t="s">
        <v>19</v>
      </c>
      <c r="H12" t="s">
        <v>17</v>
      </c>
      <c r="I12" t="s">
        <v>7</v>
      </c>
      <c r="J12" t="s">
        <v>20</v>
      </c>
      <c r="K12" t="s">
        <v>21</v>
      </c>
      <c r="L12" t="s">
        <v>17</v>
      </c>
      <c r="M12" t="s">
        <v>11</v>
      </c>
      <c r="N12" t="s">
        <v>12</v>
      </c>
      <c r="O12" t="s">
        <v>15</v>
      </c>
      <c r="P12" t="s">
        <v>22</v>
      </c>
      <c r="Q12" t="s">
        <v>29</v>
      </c>
      <c r="R12" t="s">
        <v>30</v>
      </c>
    </row>
    <row r="13" spans="1:18" x14ac:dyDescent="0.25">
      <c r="A13">
        <v>1</v>
      </c>
      <c r="B13">
        <v>1</v>
      </c>
      <c r="C13">
        <v>1</v>
      </c>
      <c r="D13" t="s">
        <v>3</v>
      </c>
      <c r="E13" s="1">
        <v>4.19673E-12</v>
      </c>
      <c r="F13" s="1">
        <f>E13/52</f>
        <v>8.0706346153846158E-14</v>
      </c>
      <c r="G13" s="2">
        <f>F13*1000000000000000</f>
        <v>80.706346153846155</v>
      </c>
      <c r="H13" t="s">
        <v>6</v>
      </c>
      <c r="I13" s="1">
        <v>3.2740100000000001E-12</v>
      </c>
      <c r="J13" s="1">
        <f>I13/52</f>
        <v>6.2961730769230772E-14</v>
      </c>
      <c r="K13" s="2">
        <f>J13*1000000000000000</f>
        <v>62.961730769230769</v>
      </c>
      <c r="L13" t="s">
        <v>10</v>
      </c>
      <c r="M13" s="1">
        <v>3.0524699999999998E-12</v>
      </c>
      <c r="N13" s="1">
        <f>M13*52</f>
        <v>1.5872843999999998E-10</v>
      </c>
      <c r="O13" s="1">
        <v>3.2631300000000001E-10</v>
      </c>
      <c r="P13" s="2">
        <f>O13*1000000000000</f>
        <v>326.31299999999999</v>
      </c>
    </row>
    <row r="14" spans="1:18" x14ac:dyDescent="0.25">
      <c r="A14">
        <v>2</v>
      </c>
      <c r="B14" s="3">
        <v>1</v>
      </c>
      <c r="C14" s="3">
        <v>0</v>
      </c>
      <c r="D14" t="s">
        <v>4</v>
      </c>
      <c r="E14" s="1">
        <v>2.9241E-12</v>
      </c>
      <c r="F14" s="1">
        <f t="shared" ref="F14:F15" si="9">E14/52</f>
        <v>5.6232692307692311E-14</v>
      </c>
      <c r="G14" s="4">
        <f t="shared" ref="G14:G15" si="10">F14*1000000000000000</f>
        <v>56.232692307692311</v>
      </c>
      <c r="H14" t="s">
        <v>8</v>
      </c>
      <c r="I14" s="1">
        <v>2.3492400000000002E-12</v>
      </c>
      <c r="J14" s="1">
        <f t="shared" ref="J14:J15" si="11">I14/52</f>
        <v>4.5177692307692314E-14</v>
      </c>
      <c r="K14" s="4">
        <f t="shared" ref="K14:K15" si="12">J14*1000000000000000</f>
        <v>45.177692307692311</v>
      </c>
      <c r="L14" t="s">
        <v>13</v>
      </c>
      <c r="M14" s="5">
        <v>2.97486E-15</v>
      </c>
      <c r="N14" s="1">
        <f>M14*52</f>
        <v>1.5469272000000001E-13</v>
      </c>
      <c r="O14" s="5">
        <v>3.02381E-10</v>
      </c>
      <c r="P14" s="4">
        <f t="shared" ref="P14:P15" si="13">O14*1000000000000</f>
        <v>302.38100000000003</v>
      </c>
    </row>
    <row r="15" spans="1:18" x14ac:dyDescent="0.25">
      <c r="A15">
        <v>3</v>
      </c>
      <c r="B15">
        <v>1</v>
      </c>
      <c r="C15">
        <v>1</v>
      </c>
      <c r="D15" t="s">
        <v>5</v>
      </c>
      <c r="E15" s="1">
        <v>4.4196600000000002E-12</v>
      </c>
      <c r="F15" s="1">
        <f t="shared" si="9"/>
        <v>8.4993461538461536E-14</v>
      </c>
      <c r="G15" s="2">
        <f t="shared" si="10"/>
        <v>84.993461538461531</v>
      </c>
      <c r="H15" t="s">
        <v>9</v>
      </c>
      <c r="I15" s="1">
        <v>3.26159E-12</v>
      </c>
      <c r="J15" s="1">
        <f t="shared" si="11"/>
        <v>6.2722884615384619E-14</v>
      </c>
      <c r="K15" s="2">
        <f t="shared" si="12"/>
        <v>62.722884615384622</v>
      </c>
      <c r="L15" t="s">
        <v>14</v>
      </c>
      <c r="M15" s="1">
        <v>3.02465E-15</v>
      </c>
      <c r="N15" s="1">
        <f>M15*52</f>
        <v>1.5728179999999999E-13</v>
      </c>
      <c r="O15" s="1">
        <v>3.2981199999999999E-10</v>
      </c>
      <c r="P15" s="2">
        <f t="shared" si="13"/>
        <v>329.81200000000001</v>
      </c>
    </row>
    <row r="16" spans="1:18" x14ac:dyDescent="0.25">
      <c r="J16" s="1"/>
      <c r="K16" s="1"/>
    </row>
    <row r="17" spans="1:18" x14ac:dyDescent="0.25">
      <c r="A17" t="s">
        <v>16</v>
      </c>
      <c r="B17" t="s">
        <v>0</v>
      </c>
      <c r="C17" t="s">
        <v>1</v>
      </c>
      <c r="D17" t="s">
        <v>17</v>
      </c>
      <c r="E17" t="s">
        <v>2</v>
      </c>
      <c r="F17" t="s">
        <v>18</v>
      </c>
      <c r="G17" t="s">
        <v>19</v>
      </c>
      <c r="H17" t="s">
        <v>17</v>
      </c>
      <c r="I17" t="s">
        <v>7</v>
      </c>
      <c r="J17" t="s">
        <v>20</v>
      </c>
      <c r="K17" t="s">
        <v>21</v>
      </c>
      <c r="L17" t="s">
        <v>17</v>
      </c>
      <c r="M17" t="s">
        <v>11</v>
      </c>
      <c r="N17" t="s">
        <v>12</v>
      </c>
      <c r="O17" t="s">
        <v>15</v>
      </c>
    </row>
    <row r="18" spans="1:18" x14ac:dyDescent="0.25">
      <c r="A18">
        <v>1</v>
      </c>
      <c r="B18">
        <v>0</v>
      </c>
      <c r="C18">
        <v>1</v>
      </c>
      <c r="D18" t="s">
        <v>3</v>
      </c>
      <c r="E18" s="1">
        <v>4.3174000000000002E-12</v>
      </c>
      <c r="F18" s="1">
        <f>E18/52</f>
        <v>8.3026923076923082E-14</v>
      </c>
      <c r="G18" s="2">
        <f>F18*1000000000000000</f>
        <v>83.026923076923083</v>
      </c>
      <c r="H18" t="s">
        <v>6</v>
      </c>
      <c r="I18" s="1">
        <v>3.2732200000000001E-12</v>
      </c>
      <c r="J18" s="1">
        <f t="shared" ref="J18:J20" si="14">I18/52</f>
        <v>6.2946538461538463E-14</v>
      </c>
      <c r="K18" s="2">
        <f>J18*1000000000000000</f>
        <v>62.946538461538459</v>
      </c>
      <c r="L18" t="s">
        <v>10</v>
      </c>
      <c r="M18" s="1">
        <v>3.0501E-15</v>
      </c>
      <c r="N18" s="1">
        <f>M18*52</f>
        <v>1.586052E-13</v>
      </c>
      <c r="O18" s="1">
        <v>3.2606700000000002E-10</v>
      </c>
      <c r="P18" s="2">
        <f>O18*1000000000000</f>
        <v>326.06700000000001</v>
      </c>
    </row>
    <row r="19" spans="1:18" x14ac:dyDescent="0.25">
      <c r="A19">
        <v>2</v>
      </c>
      <c r="B19">
        <v>0</v>
      </c>
      <c r="C19">
        <v>0</v>
      </c>
      <c r="D19" t="s">
        <v>4</v>
      </c>
      <c r="E19" s="1">
        <v>3.1316199999999999E-12</v>
      </c>
      <c r="F19" s="1">
        <f t="shared" ref="F19:F20" si="15">E19/52</f>
        <v>6.0223461538461531E-14</v>
      </c>
      <c r="G19" s="2">
        <f t="shared" ref="G19:G20" si="16">F19*1000000000000000</f>
        <v>60.223461538461528</v>
      </c>
      <c r="H19" t="s">
        <v>8</v>
      </c>
      <c r="I19" s="1">
        <v>2.3844900000000001E-12</v>
      </c>
      <c r="J19" s="1">
        <f t="shared" si="14"/>
        <v>4.5855576923076924E-14</v>
      </c>
      <c r="K19" s="2">
        <f t="shared" ref="K19:K20" si="17">J19*1000000000000000</f>
        <v>45.855576923076924</v>
      </c>
      <c r="L19" t="s">
        <v>13</v>
      </c>
      <c r="M19" s="1">
        <v>2.8815300000000001E-15</v>
      </c>
      <c r="N19" s="1">
        <f>M19*52</f>
        <v>1.4983956E-13</v>
      </c>
      <c r="O19" s="1">
        <v>2.7912799999999998E-10</v>
      </c>
      <c r="P19" s="2">
        <f t="shared" ref="P19:P20" si="18">O19*1000000000000</f>
        <v>279.12799999999999</v>
      </c>
    </row>
    <row r="20" spans="1:18" x14ac:dyDescent="0.25">
      <c r="A20">
        <v>3</v>
      </c>
      <c r="B20" s="3">
        <v>0</v>
      </c>
      <c r="C20" s="3">
        <v>1</v>
      </c>
      <c r="D20" t="s">
        <v>5</v>
      </c>
      <c r="E20" s="1">
        <v>4.5640899999999998E-12</v>
      </c>
      <c r="F20" s="1">
        <f t="shared" si="15"/>
        <v>8.7770961538461533E-14</v>
      </c>
      <c r="G20" s="4">
        <f t="shared" si="16"/>
        <v>87.770961538461535</v>
      </c>
      <c r="H20" t="s">
        <v>9</v>
      </c>
      <c r="I20" s="1">
        <v>3.2718200000000001E-12</v>
      </c>
      <c r="J20" s="1">
        <f t="shared" si="14"/>
        <v>6.291961538461538E-14</v>
      </c>
      <c r="K20" s="4">
        <f t="shared" si="17"/>
        <v>62.919615384615383</v>
      </c>
      <c r="L20" t="s">
        <v>14</v>
      </c>
      <c r="M20" s="5">
        <v>3.0267300000000002E-15</v>
      </c>
      <c r="N20" s="1">
        <f>M20*52</f>
        <v>1.5738996000000001E-13</v>
      </c>
      <c r="O20" s="5">
        <v>3.2984000000000002E-10</v>
      </c>
      <c r="P20" s="4">
        <f t="shared" si="18"/>
        <v>329.84000000000003</v>
      </c>
    </row>
    <row r="22" spans="1:18" x14ac:dyDescent="0.25">
      <c r="A22" s="8" t="s">
        <v>28</v>
      </c>
      <c r="B22" s="8">
        <v>320</v>
      </c>
      <c r="E22" s="1"/>
      <c r="F22" s="1"/>
      <c r="G22" s="1"/>
      <c r="I22" s="1"/>
      <c r="J22" s="1"/>
      <c r="K22" s="1"/>
    </row>
    <row r="23" spans="1:18" x14ac:dyDescent="0.25">
      <c r="A23" t="s">
        <v>16</v>
      </c>
      <c r="B23" t="s">
        <v>0</v>
      </c>
      <c r="C23" t="s">
        <v>1</v>
      </c>
      <c r="D23" t="s">
        <v>17</v>
      </c>
      <c r="E23" t="s">
        <v>2</v>
      </c>
      <c r="F23" t="s">
        <v>18</v>
      </c>
      <c r="G23" t="s">
        <v>19</v>
      </c>
      <c r="H23" t="s">
        <v>17</v>
      </c>
      <c r="I23" t="s">
        <v>7</v>
      </c>
      <c r="J23" t="s">
        <v>20</v>
      </c>
      <c r="K23" t="s">
        <v>21</v>
      </c>
      <c r="L23" t="s">
        <v>17</v>
      </c>
      <c r="M23" t="s">
        <v>11</v>
      </c>
      <c r="N23" t="s">
        <v>12</v>
      </c>
      <c r="O23" t="s">
        <v>15</v>
      </c>
      <c r="P23" t="s">
        <v>22</v>
      </c>
      <c r="Q23" t="s">
        <v>29</v>
      </c>
      <c r="R23" t="s">
        <v>30</v>
      </c>
    </row>
    <row r="24" spans="1:18" x14ac:dyDescent="0.25">
      <c r="A24">
        <v>1</v>
      </c>
      <c r="B24">
        <v>1</v>
      </c>
      <c r="C24">
        <v>1</v>
      </c>
      <c r="D24" t="s">
        <v>3</v>
      </c>
      <c r="E24" s="1">
        <v>4.2280700000000002E-12</v>
      </c>
      <c r="F24" s="1">
        <f>E24/52</f>
        <v>8.1309038461538464E-14</v>
      </c>
      <c r="G24" s="2">
        <f>F24*1000000000000000</f>
        <v>81.309038461538464</v>
      </c>
      <c r="H24" t="s">
        <v>6</v>
      </c>
      <c r="I24" s="1">
        <v>3.2887200000000001E-12</v>
      </c>
      <c r="J24" s="1">
        <f>I24/52</f>
        <v>6.3244615384615382E-14</v>
      </c>
      <c r="K24" s="2">
        <f>J24*1000000000000000</f>
        <v>63.244615384615379</v>
      </c>
      <c r="L24" t="s">
        <v>10</v>
      </c>
      <c r="M24" s="1">
        <v>3.0950800000000002E-15</v>
      </c>
      <c r="N24" s="1">
        <f>M24*52</f>
        <v>1.6094416E-13</v>
      </c>
      <c r="O24" s="1">
        <v>3.1335399999999999E-10</v>
      </c>
      <c r="P24" s="2">
        <f>O24*1000000000000</f>
        <v>313.35399999999998</v>
      </c>
    </row>
    <row r="25" spans="1:18" x14ac:dyDescent="0.25">
      <c r="A25">
        <v>2</v>
      </c>
      <c r="B25" s="3">
        <v>1</v>
      </c>
      <c r="C25" s="3">
        <v>0</v>
      </c>
      <c r="D25" t="s">
        <v>4</v>
      </c>
      <c r="E25" s="1">
        <v>2.9472300000000002E-12</v>
      </c>
      <c r="F25" s="1">
        <f t="shared" ref="F25:F26" si="19">E25/52</f>
        <v>5.66775E-14</v>
      </c>
      <c r="G25" s="4">
        <f t="shared" ref="G25:G26" si="20">F25*1000000000000000</f>
        <v>56.677500000000002</v>
      </c>
      <c r="H25" t="s">
        <v>8</v>
      </c>
      <c r="I25" s="1">
        <v>2.3779000000000002E-12</v>
      </c>
      <c r="J25" s="1">
        <f t="shared" ref="J25:J26" si="21">I25/52</f>
        <v>4.5728846153846157E-14</v>
      </c>
      <c r="K25" s="4">
        <f t="shared" ref="K25:K26" si="22">J25*1000000000000000</f>
        <v>45.728846153846156</v>
      </c>
      <c r="L25" t="s">
        <v>13</v>
      </c>
      <c r="M25" s="5">
        <v>3.0233500000000001E-15</v>
      </c>
      <c r="N25" s="1">
        <f>M25*52</f>
        <v>1.5721419999999999E-13</v>
      </c>
      <c r="O25" s="5">
        <v>2.9532500000000001E-10</v>
      </c>
      <c r="P25" s="4">
        <f t="shared" ref="P25:P26" si="23">O25*1000000000000</f>
        <v>295.32499999999999</v>
      </c>
      <c r="Q25">
        <v>1.1499999999999999</v>
      </c>
      <c r="R25">
        <v>13.683</v>
      </c>
    </row>
    <row r="26" spans="1:18" x14ac:dyDescent="0.25">
      <c r="A26">
        <v>3</v>
      </c>
      <c r="B26">
        <v>1</v>
      </c>
      <c r="C26">
        <v>1</v>
      </c>
      <c r="D26" t="s">
        <v>5</v>
      </c>
      <c r="E26" s="1">
        <v>4.4490900000000004E-12</v>
      </c>
      <c r="F26" s="1">
        <f t="shared" si="19"/>
        <v>8.5559423076923089E-14</v>
      </c>
      <c r="G26" s="2">
        <f t="shared" si="20"/>
        <v>85.559423076923096</v>
      </c>
      <c r="H26" t="s">
        <v>9</v>
      </c>
      <c r="I26" s="1">
        <v>3.2865000000000002E-12</v>
      </c>
      <c r="J26" s="1">
        <f t="shared" si="21"/>
        <v>6.3201923076923076E-14</v>
      </c>
      <c r="K26" s="2">
        <f t="shared" si="22"/>
        <v>63.201923076923073</v>
      </c>
      <c r="L26" t="s">
        <v>14</v>
      </c>
      <c r="M26" s="1">
        <v>3.0738300000000001E-15</v>
      </c>
      <c r="N26" s="1">
        <f>M26*52</f>
        <v>1.5983916E-13</v>
      </c>
      <c r="O26" s="1">
        <v>3.1681299999999999E-10</v>
      </c>
      <c r="P26" s="2">
        <f t="shared" si="23"/>
        <v>316.81299999999999</v>
      </c>
    </row>
    <row r="27" spans="1:18" x14ac:dyDescent="0.25">
      <c r="J27" s="1"/>
      <c r="K27" s="1"/>
    </row>
    <row r="28" spans="1:18" x14ac:dyDescent="0.25">
      <c r="A28" t="s">
        <v>16</v>
      </c>
      <c r="B28" t="s">
        <v>0</v>
      </c>
      <c r="C28" t="s">
        <v>1</v>
      </c>
      <c r="D28" t="s">
        <v>17</v>
      </c>
      <c r="E28" t="s">
        <v>2</v>
      </c>
      <c r="F28" t="s">
        <v>18</v>
      </c>
      <c r="G28" t="s">
        <v>19</v>
      </c>
      <c r="H28" t="s">
        <v>17</v>
      </c>
      <c r="I28" t="s">
        <v>7</v>
      </c>
      <c r="J28" t="s">
        <v>20</v>
      </c>
      <c r="K28" t="s">
        <v>21</v>
      </c>
      <c r="L28" t="s">
        <v>17</v>
      </c>
      <c r="M28" t="s">
        <v>11</v>
      </c>
      <c r="N28" t="s">
        <v>12</v>
      </c>
      <c r="O28" t="s">
        <v>15</v>
      </c>
    </row>
    <row r="29" spans="1:18" x14ac:dyDescent="0.25">
      <c r="A29">
        <v>1</v>
      </c>
      <c r="B29">
        <v>0</v>
      </c>
      <c r="C29">
        <v>1</v>
      </c>
      <c r="D29" t="s">
        <v>3</v>
      </c>
      <c r="E29" s="1">
        <v>4.34468E-12</v>
      </c>
      <c r="F29" s="1">
        <f>E29/52</f>
        <v>8.3551538461538467E-14</v>
      </c>
      <c r="G29" s="2">
        <f>F29*1000000000000000</f>
        <v>83.55153846153847</v>
      </c>
      <c r="H29" t="s">
        <v>6</v>
      </c>
      <c r="I29" s="1">
        <v>3.2881700000000001E-12</v>
      </c>
      <c r="J29" s="1">
        <f t="shared" ref="J29:J31" si="24">I29/52</f>
        <v>6.3234038461538463E-14</v>
      </c>
      <c r="K29" s="2">
        <f>J29*1000000000000000</f>
        <v>63.234038461538461</v>
      </c>
      <c r="L29" t="s">
        <v>10</v>
      </c>
      <c r="M29" s="1">
        <v>3.0924199999999999E-15</v>
      </c>
      <c r="N29" s="1">
        <f>M29*52</f>
        <v>1.6080583999999999E-13</v>
      </c>
      <c r="O29" s="1">
        <v>3.1306100000000001E-10</v>
      </c>
      <c r="P29" s="2">
        <f>O29*1000000000000</f>
        <v>313.06100000000004</v>
      </c>
    </row>
    <row r="30" spans="1:18" x14ac:dyDescent="0.25">
      <c r="A30">
        <v>2</v>
      </c>
      <c r="B30">
        <v>0</v>
      </c>
      <c r="C30">
        <v>0</v>
      </c>
      <c r="D30" t="s">
        <v>4</v>
      </c>
      <c r="E30" s="1">
        <v>3.1532200000000002E-12</v>
      </c>
      <c r="F30" s="1">
        <f t="shared" ref="F30:F31" si="25">E30/52</f>
        <v>6.0638846153846153E-14</v>
      </c>
      <c r="G30" s="2">
        <f t="shared" ref="G30:G31" si="26">F30*1000000000000000</f>
        <v>60.638846153846153</v>
      </c>
      <c r="H30" t="s">
        <v>8</v>
      </c>
      <c r="I30" s="1">
        <v>2.4135700000000002E-12</v>
      </c>
      <c r="J30" s="1">
        <f t="shared" si="24"/>
        <v>4.6414807692307694E-14</v>
      </c>
      <c r="K30" s="2">
        <f t="shared" ref="K30:K31" si="27">J30*1000000000000000</f>
        <v>46.414807692307697</v>
      </c>
      <c r="L30" t="s">
        <v>13</v>
      </c>
      <c r="M30" s="1">
        <v>2.9272899999999999E-15</v>
      </c>
      <c r="N30" s="1">
        <f>M30*52</f>
        <v>1.5221908E-13</v>
      </c>
      <c r="O30" s="1">
        <v>2.71718E-10</v>
      </c>
      <c r="P30" s="2">
        <f t="shared" ref="P30:P31" si="28">O30*1000000000000</f>
        <v>271.71800000000002</v>
      </c>
    </row>
    <row r="31" spans="1:18" x14ac:dyDescent="0.25">
      <c r="A31">
        <v>3</v>
      </c>
      <c r="B31" s="3">
        <v>0</v>
      </c>
      <c r="C31" s="3">
        <v>1</v>
      </c>
      <c r="D31" t="s">
        <v>5</v>
      </c>
      <c r="E31" s="1">
        <v>4.5971600000000002E-12</v>
      </c>
      <c r="F31" s="1">
        <f t="shared" si="25"/>
        <v>8.840692307692308E-14</v>
      </c>
      <c r="G31" s="4">
        <f t="shared" si="26"/>
        <v>88.406923076923078</v>
      </c>
      <c r="H31" t="s">
        <v>9</v>
      </c>
      <c r="I31" s="1">
        <v>3.2866799999999999E-12</v>
      </c>
      <c r="J31" s="1">
        <f t="shared" si="24"/>
        <v>6.3205384615384612E-14</v>
      </c>
      <c r="K31" s="4">
        <f t="shared" si="27"/>
        <v>63.20538461538461</v>
      </c>
      <c r="L31" t="s">
        <v>14</v>
      </c>
      <c r="M31" s="5">
        <v>3.0741399999999999E-15</v>
      </c>
      <c r="N31" s="1">
        <f>M31*52</f>
        <v>1.5985528E-13</v>
      </c>
      <c r="O31" s="5">
        <v>3.1682E-10</v>
      </c>
      <c r="P31" s="4">
        <f t="shared" si="28"/>
        <v>316.82</v>
      </c>
      <c r="Q31">
        <v>1.1499999999999999</v>
      </c>
    </row>
    <row r="33" spans="1:18" x14ac:dyDescent="0.25">
      <c r="A33" s="8" t="s">
        <v>28</v>
      </c>
      <c r="B33" s="8">
        <v>330</v>
      </c>
      <c r="E33" s="1"/>
      <c r="F33" s="1"/>
      <c r="G33" s="1"/>
      <c r="I33" s="1"/>
      <c r="J33" s="1"/>
      <c r="K33" s="1"/>
    </row>
    <row r="34" spans="1:18" x14ac:dyDescent="0.25">
      <c r="A34" t="s">
        <v>16</v>
      </c>
      <c r="B34" t="s">
        <v>0</v>
      </c>
      <c r="C34" t="s">
        <v>1</v>
      </c>
      <c r="D34" t="s">
        <v>17</v>
      </c>
      <c r="E34" t="s">
        <v>2</v>
      </c>
      <c r="F34" t="s">
        <v>18</v>
      </c>
      <c r="G34" t="s">
        <v>19</v>
      </c>
      <c r="H34" t="s">
        <v>17</v>
      </c>
      <c r="I34" t="s">
        <v>7</v>
      </c>
      <c r="J34" t="s">
        <v>20</v>
      </c>
      <c r="K34" t="s">
        <v>21</v>
      </c>
      <c r="L34" t="s">
        <v>17</v>
      </c>
      <c r="M34" t="s">
        <v>11</v>
      </c>
      <c r="N34" t="s">
        <v>12</v>
      </c>
      <c r="O34" t="s">
        <v>15</v>
      </c>
      <c r="P34" t="s">
        <v>22</v>
      </c>
      <c r="Q34" t="s">
        <v>29</v>
      </c>
      <c r="R34" t="s">
        <v>30</v>
      </c>
    </row>
    <row r="35" spans="1:18" x14ac:dyDescent="0.25">
      <c r="A35">
        <v>1</v>
      </c>
      <c r="B35">
        <v>1</v>
      </c>
      <c r="C35">
        <v>1</v>
      </c>
      <c r="D35" t="s">
        <v>3</v>
      </c>
      <c r="E35" s="1">
        <v>4.2593499999999996E-12</v>
      </c>
      <c r="F35" s="1">
        <f>E35/52</f>
        <v>8.1910576923076916E-14</v>
      </c>
      <c r="G35" s="2">
        <f>F35*1000000000000000</f>
        <v>81.910576923076917</v>
      </c>
      <c r="H35" t="s">
        <v>6</v>
      </c>
      <c r="I35" s="1">
        <v>3.3031999999999999E-12</v>
      </c>
      <c r="J35" s="1">
        <f>I35/52</f>
        <v>6.3523076923076922E-14</v>
      </c>
      <c r="K35" s="2">
        <f>J35*1000000000000000</f>
        <v>63.523076923076921</v>
      </c>
      <c r="L35" t="s">
        <v>10</v>
      </c>
      <c r="M35" s="1">
        <v>3.1388700000000001E-15</v>
      </c>
      <c r="N35" s="1">
        <f>M35*52</f>
        <v>1.6322124000000001E-13</v>
      </c>
      <c r="O35" s="1">
        <v>3.0306599999999999E-10</v>
      </c>
      <c r="P35" s="2">
        <f>O35*1000000000000</f>
        <v>303.06599999999997</v>
      </c>
    </row>
    <row r="36" spans="1:18" x14ac:dyDescent="0.25">
      <c r="A36">
        <v>2</v>
      </c>
      <c r="B36" s="3">
        <v>1</v>
      </c>
      <c r="C36" s="3">
        <v>0</v>
      </c>
      <c r="D36" t="s">
        <v>4</v>
      </c>
      <c r="E36" s="1">
        <v>2.9672400000000002E-12</v>
      </c>
      <c r="F36" s="1">
        <f t="shared" ref="F36:F37" si="29">E36/52</f>
        <v>5.7062307692307694E-14</v>
      </c>
      <c r="G36" s="4">
        <f t="shared" ref="G36:G37" si="30">F36*1000000000000000</f>
        <v>57.062307692307691</v>
      </c>
      <c r="H36" t="s">
        <v>8</v>
      </c>
      <c r="I36" s="1">
        <v>2.4062800000000001E-12</v>
      </c>
      <c r="J36" s="1">
        <f t="shared" ref="J36:J37" si="31">I36/52</f>
        <v>4.6274615384615386E-14</v>
      </c>
      <c r="K36" s="4">
        <f t="shared" ref="K36:K37" si="32">J36*1000000000000000</f>
        <v>46.274615384615387</v>
      </c>
      <c r="L36" t="s">
        <v>13</v>
      </c>
      <c r="M36" s="5">
        <v>3.0758100000000002E-15</v>
      </c>
      <c r="N36" s="1">
        <f>M36*52</f>
        <v>1.5994212000000002E-13</v>
      </c>
      <c r="O36" s="5">
        <v>2.89809E-10</v>
      </c>
      <c r="P36" s="4">
        <f t="shared" ref="P36:P37" si="33">O36*1000000000000</f>
        <v>289.80899999999997</v>
      </c>
      <c r="Q36">
        <v>1.67</v>
      </c>
      <c r="R36">
        <v>13.141</v>
      </c>
    </row>
    <row r="37" spans="1:18" x14ac:dyDescent="0.25">
      <c r="A37">
        <v>3</v>
      </c>
      <c r="B37">
        <v>1</v>
      </c>
      <c r="C37">
        <v>1</v>
      </c>
      <c r="D37" t="s">
        <v>5</v>
      </c>
      <c r="E37" s="1">
        <v>4.4784900000000002E-12</v>
      </c>
      <c r="F37" s="1">
        <f t="shared" si="29"/>
        <v>8.6124807692307703E-14</v>
      </c>
      <c r="G37" s="2">
        <f t="shared" si="30"/>
        <v>86.124807692307698</v>
      </c>
      <c r="H37" t="s">
        <v>9</v>
      </c>
      <c r="I37" s="1">
        <v>3.3013100000000002E-12</v>
      </c>
      <c r="J37" s="1">
        <f t="shared" si="31"/>
        <v>6.3486730769230775E-14</v>
      </c>
      <c r="K37" s="2">
        <f t="shared" si="32"/>
        <v>63.486730769230775</v>
      </c>
      <c r="L37" t="s">
        <v>14</v>
      </c>
      <c r="M37" s="1">
        <v>3.1220699999999999E-15</v>
      </c>
      <c r="N37" s="1">
        <f>M37*52</f>
        <v>1.6234763999999998E-13</v>
      </c>
      <c r="O37" s="1">
        <v>3.06545E-10</v>
      </c>
      <c r="P37" s="2">
        <f t="shared" si="33"/>
        <v>306.54500000000002</v>
      </c>
    </row>
    <row r="38" spans="1:18" x14ac:dyDescent="0.25">
      <c r="J38" s="1"/>
      <c r="K38" s="1"/>
    </row>
    <row r="39" spans="1:18" x14ac:dyDescent="0.25">
      <c r="A39" t="s">
        <v>16</v>
      </c>
      <c r="B39" t="s">
        <v>0</v>
      </c>
      <c r="C39" t="s">
        <v>1</v>
      </c>
      <c r="D39" t="s">
        <v>17</v>
      </c>
      <c r="E39" t="s">
        <v>2</v>
      </c>
      <c r="F39" t="s">
        <v>18</v>
      </c>
      <c r="G39" t="s">
        <v>19</v>
      </c>
      <c r="H39" t="s">
        <v>17</v>
      </c>
      <c r="I39" t="s">
        <v>7</v>
      </c>
      <c r="J39" t="s">
        <v>20</v>
      </c>
      <c r="K39" t="s">
        <v>21</v>
      </c>
      <c r="L39" t="s">
        <v>17</v>
      </c>
      <c r="M39" t="s">
        <v>11</v>
      </c>
      <c r="N39" t="s">
        <v>12</v>
      </c>
      <c r="O39" t="s">
        <v>15</v>
      </c>
    </row>
    <row r="40" spans="1:18" x14ac:dyDescent="0.25">
      <c r="A40">
        <v>1</v>
      </c>
      <c r="B40">
        <v>0</v>
      </c>
      <c r="C40">
        <v>1</v>
      </c>
      <c r="D40" t="s">
        <v>3</v>
      </c>
      <c r="E40" s="1">
        <v>4.3861799999999998E-12</v>
      </c>
      <c r="F40" s="1">
        <f>E40/52</f>
        <v>8.4349615384615384E-14</v>
      </c>
      <c r="G40" s="2">
        <f>F40*1000000000000000</f>
        <v>84.34961538461539</v>
      </c>
      <c r="H40" t="s">
        <v>6</v>
      </c>
      <c r="I40" s="1">
        <v>3.30321E-12</v>
      </c>
      <c r="J40" s="1">
        <f t="shared" ref="J40:J42" si="34">I40/52</f>
        <v>6.3523269230769231E-14</v>
      </c>
      <c r="K40" s="2">
        <f>J40*1000000000000000</f>
        <v>63.52326923076923</v>
      </c>
      <c r="L40" t="s">
        <v>10</v>
      </c>
      <c r="M40" s="1">
        <v>3.1358200000000001E-15</v>
      </c>
      <c r="N40" s="1">
        <f>M40*52</f>
        <v>1.6306264000000002E-13</v>
      </c>
      <c r="O40" s="1">
        <v>3.0270399999999998E-10</v>
      </c>
      <c r="P40" s="2">
        <f>O40*1000000000000</f>
        <v>302.70400000000001</v>
      </c>
    </row>
    <row r="41" spans="1:18" x14ac:dyDescent="0.25">
      <c r="A41">
        <v>2</v>
      </c>
      <c r="B41">
        <v>0</v>
      </c>
      <c r="C41">
        <v>0</v>
      </c>
      <c r="D41" t="s">
        <v>4</v>
      </c>
      <c r="E41" s="1">
        <v>3.17167E-12</v>
      </c>
      <c r="F41" s="1">
        <f t="shared" ref="F41:F42" si="35">E41/52</f>
        <v>6.0993653846153846E-14</v>
      </c>
      <c r="G41" s="2">
        <f t="shared" ref="G41:G42" si="36">F41*1000000000000000</f>
        <v>60.993653846153848</v>
      </c>
      <c r="H41" t="s">
        <v>8</v>
      </c>
      <c r="I41" s="1">
        <v>2.44256E-12</v>
      </c>
      <c r="J41" s="1">
        <f t="shared" si="34"/>
        <v>4.6972307692307696E-14</v>
      </c>
      <c r="K41" s="2">
        <f t="shared" ref="K41:K42" si="37">J41*1000000000000000</f>
        <v>46.972307692307695</v>
      </c>
      <c r="L41" t="s">
        <v>13</v>
      </c>
      <c r="M41" s="1">
        <v>2.9638099999999999E-15</v>
      </c>
      <c r="N41" s="1">
        <f>M41*52</f>
        <v>1.5411811999999999E-13</v>
      </c>
      <c r="O41" s="1">
        <v>2.6438699999999998E-10</v>
      </c>
      <c r="P41" s="2">
        <f t="shared" ref="P41:P42" si="38">O41*1000000000000</f>
        <v>264.387</v>
      </c>
    </row>
    <row r="42" spans="1:18" x14ac:dyDescent="0.25">
      <c r="A42">
        <v>3</v>
      </c>
      <c r="B42" s="3">
        <v>0</v>
      </c>
      <c r="C42" s="3">
        <v>1</v>
      </c>
      <c r="D42" t="s">
        <v>5</v>
      </c>
      <c r="E42" s="1">
        <v>4.6247499999999997E-12</v>
      </c>
      <c r="F42" s="1">
        <f t="shared" si="35"/>
        <v>8.8937499999999993E-14</v>
      </c>
      <c r="G42" s="4">
        <f t="shared" si="36"/>
        <v>88.9375</v>
      </c>
      <c r="H42" t="s">
        <v>9</v>
      </c>
      <c r="I42" s="1">
        <v>3.30119E-12</v>
      </c>
      <c r="J42" s="1">
        <f t="shared" si="34"/>
        <v>6.348442307692308E-14</v>
      </c>
      <c r="K42" s="4">
        <f t="shared" si="37"/>
        <v>63.484423076923079</v>
      </c>
      <c r="L42" t="s">
        <v>14</v>
      </c>
      <c r="M42" s="5">
        <v>3.1201300000000001E-15</v>
      </c>
      <c r="N42" s="1">
        <f>M42*52</f>
        <v>1.6224675999999999E-13</v>
      </c>
      <c r="O42" s="5">
        <v>3.0631100000000001E-10</v>
      </c>
      <c r="P42" s="4">
        <f t="shared" si="38"/>
        <v>306.31100000000004</v>
      </c>
      <c r="Q42">
        <v>1.67</v>
      </c>
    </row>
    <row r="44" spans="1:18" x14ac:dyDescent="0.25">
      <c r="A44" s="8" t="s">
        <v>28</v>
      </c>
      <c r="B44" s="8">
        <v>340</v>
      </c>
      <c r="E44" s="1"/>
      <c r="F44" s="1"/>
      <c r="G44" s="1"/>
      <c r="I44" s="1"/>
      <c r="J44" s="1"/>
      <c r="K44" s="1"/>
    </row>
    <row r="45" spans="1:18" x14ac:dyDescent="0.25">
      <c r="A45" t="s">
        <v>16</v>
      </c>
      <c r="B45" t="s">
        <v>0</v>
      </c>
      <c r="C45" t="s">
        <v>1</v>
      </c>
      <c r="D45" t="s">
        <v>17</v>
      </c>
      <c r="E45" t="s">
        <v>2</v>
      </c>
      <c r="F45" t="s">
        <v>18</v>
      </c>
      <c r="G45" t="s">
        <v>19</v>
      </c>
      <c r="H45" t="s">
        <v>17</v>
      </c>
      <c r="I45" t="s">
        <v>7</v>
      </c>
      <c r="J45" t="s">
        <v>20</v>
      </c>
      <c r="K45" t="s">
        <v>21</v>
      </c>
      <c r="L45" t="s">
        <v>17</v>
      </c>
      <c r="M45" t="s">
        <v>11</v>
      </c>
      <c r="N45" t="s">
        <v>12</v>
      </c>
      <c r="O45" t="s">
        <v>15</v>
      </c>
      <c r="P45" t="s">
        <v>22</v>
      </c>
      <c r="Q45" t="s">
        <v>29</v>
      </c>
      <c r="R45" t="s">
        <v>30</v>
      </c>
    </row>
    <row r="46" spans="1:18" x14ac:dyDescent="0.25">
      <c r="A46">
        <v>1</v>
      </c>
      <c r="B46">
        <v>1</v>
      </c>
      <c r="C46">
        <v>1</v>
      </c>
      <c r="D46" t="s">
        <v>3</v>
      </c>
      <c r="E46" s="1">
        <v>4.2910000000000002E-12</v>
      </c>
      <c r="F46" s="1">
        <f>E46/52</f>
        <v>8.2519230769230775E-14</v>
      </c>
      <c r="G46" s="2">
        <f>F46*1000000000000000</f>
        <v>82.519230769230774</v>
      </c>
      <c r="H46" t="s">
        <v>6</v>
      </c>
      <c r="I46" s="1">
        <v>3.3170000000000001E-12</v>
      </c>
      <c r="J46" s="1">
        <f>I46/52</f>
        <v>6.3788461538461539E-14</v>
      </c>
      <c r="K46" s="2">
        <f>J46*1000000000000000</f>
        <v>63.78846153846154</v>
      </c>
      <c r="L46" t="s">
        <v>10</v>
      </c>
      <c r="M46" s="1">
        <v>3.1849999999999999E-15</v>
      </c>
      <c r="N46" s="1">
        <f>M46*52</f>
        <v>1.6562000000000001E-13</v>
      </c>
      <c r="O46" s="1">
        <v>2.9489999999999998E-10</v>
      </c>
      <c r="P46" s="2">
        <f>O46*1000000000000</f>
        <v>294.89999999999998</v>
      </c>
    </row>
    <row r="47" spans="1:18" x14ac:dyDescent="0.25">
      <c r="A47">
        <v>2</v>
      </c>
      <c r="B47" s="3">
        <v>1</v>
      </c>
      <c r="C47" s="3">
        <v>0</v>
      </c>
      <c r="D47" t="s">
        <v>4</v>
      </c>
      <c r="E47" s="1">
        <v>2.9880000000000002E-12</v>
      </c>
      <c r="F47" s="1">
        <f t="shared" ref="F47:F48" si="39">E47/52</f>
        <v>5.7461538461538461E-14</v>
      </c>
      <c r="G47" s="4">
        <f t="shared" ref="G47:G48" si="40">F47*1000000000000000</f>
        <v>57.46153846153846</v>
      </c>
      <c r="H47" t="s">
        <v>8</v>
      </c>
      <c r="I47" s="1">
        <v>2.4369999999999998E-12</v>
      </c>
      <c r="J47" s="1">
        <f t="shared" ref="J47:J48" si="41">I47/52</f>
        <v>4.6865384615384609E-14</v>
      </c>
      <c r="K47" s="4">
        <f t="shared" ref="K47:K48" si="42">J47*1000000000000000</f>
        <v>46.865384615384606</v>
      </c>
      <c r="L47" t="s">
        <v>13</v>
      </c>
      <c r="M47" s="5">
        <v>3.1349999999999999E-15</v>
      </c>
      <c r="N47" s="1">
        <f>M47*52</f>
        <v>1.6302E-13</v>
      </c>
      <c r="O47" s="5">
        <v>2.8610000000000003E-10</v>
      </c>
      <c r="P47" s="4">
        <f t="shared" ref="P47:P48" si="43">O47*1000000000000</f>
        <v>286.10000000000002</v>
      </c>
    </row>
    <row r="48" spans="1:18" x14ac:dyDescent="0.25">
      <c r="A48">
        <v>3</v>
      </c>
      <c r="B48">
        <v>1</v>
      </c>
      <c r="C48">
        <v>1</v>
      </c>
      <c r="D48" t="s">
        <v>5</v>
      </c>
      <c r="E48" s="1">
        <v>4.5070000000000001E-12</v>
      </c>
      <c r="F48" s="1">
        <f t="shared" si="39"/>
        <v>8.667307692307693E-14</v>
      </c>
      <c r="G48" s="2">
        <f t="shared" si="40"/>
        <v>86.673076923076934</v>
      </c>
      <c r="H48" t="s">
        <v>9</v>
      </c>
      <c r="I48" s="1">
        <v>3.316E-12</v>
      </c>
      <c r="J48" s="1">
        <f t="shared" si="41"/>
        <v>6.3769230769230766E-14</v>
      </c>
      <c r="K48" s="2">
        <f t="shared" si="42"/>
        <v>63.769230769230766</v>
      </c>
      <c r="L48" t="s">
        <v>14</v>
      </c>
      <c r="M48" s="1">
        <v>3.1699999999999998E-15</v>
      </c>
      <c r="N48" s="1">
        <f>M48*52</f>
        <v>1.6483999999999998E-13</v>
      </c>
      <c r="O48" s="1">
        <v>2.9820000000000001E-10</v>
      </c>
      <c r="P48" s="2">
        <f t="shared" si="43"/>
        <v>298.2</v>
      </c>
    </row>
    <row r="49" spans="1:18" x14ac:dyDescent="0.25">
      <c r="J49" s="1"/>
      <c r="K49" s="1"/>
    </row>
    <row r="50" spans="1:18" x14ac:dyDescent="0.25">
      <c r="A50" t="s">
        <v>16</v>
      </c>
      <c r="B50" t="s">
        <v>0</v>
      </c>
      <c r="C50" t="s">
        <v>1</v>
      </c>
      <c r="D50" t="s">
        <v>17</v>
      </c>
      <c r="E50" t="s">
        <v>2</v>
      </c>
      <c r="F50" t="s">
        <v>18</v>
      </c>
      <c r="G50" t="s">
        <v>19</v>
      </c>
      <c r="H50" t="s">
        <v>17</v>
      </c>
      <c r="I50" t="s">
        <v>7</v>
      </c>
      <c r="J50" t="s">
        <v>20</v>
      </c>
      <c r="K50" t="s">
        <v>21</v>
      </c>
      <c r="L50" t="s">
        <v>17</v>
      </c>
      <c r="M50" t="s">
        <v>11</v>
      </c>
      <c r="N50" t="s">
        <v>12</v>
      </c>
      <c r="O50" t="s">
        <v>15</v>
      </c>
    </row>
    <row r="51" spans="1:18" x14ac:dyDescent="0.25">
      <c r="A51">
        <v>1</v>
      </c>
      <c r="B51">
        <v>0</v>
      </c>
      <c r="C51">
        <v>1</v>
      </c>
      <c r="D51" t="s">
        <v>3</v>
      </c>
      <c r="E51" s="1">
        <v>4.4126200000000002E-12</v>
      </c>
      <c r="F51" s="1">
        <f>E51/52</f>
        <v>8.4858076923076927E-14</v>
      </c>
      <c r="G51" s="2">
        <f>F51*1000000000000000</f>
        <v>84.858076923076922</v>
      </c>
      <c r="H51" t="s">
        <v>6</v>
      </c>
      <c r="I51" s="1">
        <v>3.3175100000000001E-12</v>
      </c>
      <c r="J51" s="1">
        <f t="shared" ref="J51:J53" si="44">I51/52</f>
        <v>6.3798269230769235E-14</v>
      </c>
      <c r="K51" s="2">
        <f>J51*1000000000000000</f>
        <v>63.798269230769236</v>
      </c>
      <c r="L51" t="s">
        <v>10</v>
      </c>
      <c r="M51" s="1">
        <v>3.1812799999999999E-15</v>
      </c>
      <c r="N51" s="1">
        <f>M51*52</f>
        <v>1.6542656E-13</v>
      </c>
      <c r="O51" s="1">
        <v>2.9452400000000002E-10</v>
      </c>
      <c r="P51" s="2">
        <f>O51*1000000000000</f>
        <v>294.524</v>
      </c>
    </row>
    <row r="52" spans="1:18" x14ac:dyDescent="0.25">
      <c r="A52">
        <v>2</v>
      </c>
      <c r="B52">
        <v>0</v>
      </c>
      <c r="C52">
        <v>0</v>
      </c>
      <c r="D52" t="s">
        <v>4</v>
      </c>
      <c r="E52" s="1">
        <v>3.19018E-12</v>
      </c>
      <c r="F52" s="1">
        <f t="shared" ref="F52:F53" si="45">E52/52</f>
        <v>6.1349615384615381E-14</v>
      </c>
      <c r="G52" s="2">
        <f t="shared" ref="G52:G53" si="46">F52*1000000000000000</f>
        <v>61.349615384615383</v>
      </c>
      <c r="H52" t="s">
        <v>8</v>
      </c>
      <c r="I52" s="1">
        <v>2.4723299999999998E-12</v>
      </c>
      <c r="J52" s="1">
        <f t="shared" si="44"/>
        <v>4.7544807692307692E-14</v>
      </c>
      <c r="K52" s="2">
        <f t="shared" ref="K52:K53" si="47">J52*1000000000000000</f>
        <v>47.544807692307693</v>
      </c>
      <c r="L52" t="s">
        <v>13</v>
      </c>
      <c r="M52" s="1">
        <v>2.9984300000000001E-15</v>
      </c>
      <c r="N52" s="1">
        <f>M52*52</f>
        <v>1.5591836E-13</v>
      </c>
      <c r="O52" s="1">
        <v>2.5822199999999998E-10</v>
      </c>
      <c r="P52" s="2">
        <f t="shared" ref="P52:P53" si="48">O52*1000000000000</f>
        <v>258.22199999999998</v>
      </c>
    </row>
    <row r="53" spans="1:18" x14ac:dyDescent="0.25">
      <c r="A53">
        <v>3</v>
      </c>
      <c r="B53" s="3">
        <v>0</v>
      </c>
      <c r="C53" s="3">
        <v>1</v>
      </c>
      <c r="D53" t="s">
        <v>5</v>
      </c>
      <c r="E53" s="1">
        <v>4.6511400000000003E-12</v>
      </c>
      <c r="F53" s="1">
        <f t="shared" si="45"/>
        <v>8.9445000000000004E-14</v>
      </c>
      <c r="G53" s="4">
        <f t="shared" si="46"/>
        <v>89.445000000000007</v>
      </c>
      <c r="H53" t="s">
        <v>9</v>
      </c>
      <c r="I53" s="1">
        <v>3.3187899999999998E-12</v>
      </c>
      <c r="J53" s="1">
        <f t="shared" si="44"/>
        <v>6.3822884615384609E-14</v>
      </c>
      <c r="K53" s="4">
        <f t="shared" si="47"/>
        <v>63.822884615384609</v>
      </c>
      <c r="L53" t="s">
        <v>14</v>
      </c>
      <c r="M53" s="5">
        <v>3.1696799999999999E-15</v>
      </c>
      <c r="N53" s="1">
        <f>M53*52</f>
        <v>1.6482336E-13</v>
      </c>
      <c r="O53" s="5">
        <v>2.9820299999999999E-10</v>
      </c>
      <c r="P53" s="4">
        <f t="shared" si="48"/>
        <v>298.20299999999997</v>
      </c>
    </row>
    <row r="55" spans="1:18" x14ac:dyDescent="0.25">
      <c r="A55" s="8" t="s">
        <v>28</v>
      </c>
      <c r="B55" s="8">
        <v>350</v>
      </c>
      <c r="E55" s="1"/>
      <c r="F55" s="1"/>
      <c r="G55" s="1"/>
      <c r="I55" s="1"/>
      <c r="J55" s="1"/>
      <c r="K55" s="1"/>
    </row>
    <row r="56" spans="1:18" x14ac:dyDescent="0.25">
      <c r="A56" t="s">
        <v>16</v>
      </c>
      <c r="B56" t="s">
        <v>0</v>
      </c>
      <c r="C56" t="s">
        <v>1</v>
      </c>
      <c r="D56" t="s">
        <v>17</v>
      </c>
      <c r="E56" t="s">
        <v>2</v>
      </c>
      <c r="F56" t="s">
        <v>18</v>
      </c>
      <c r="G56" t="s">
        <v>19</v>
      </c>
      <c r="H56" t="s">
        <v>17</v>
      </c>
      <c r="I56" t="s">
        <v>7</v>
      </c>
      <c r="J56" t="s">
        <v>20</v>
      </c>
      <c r="K56" t="s">
        <v>21</v>
      </c>
      <c r="L56" t="s">
        <v>17</v>
      </c>
      <c r="M56" t="s">
        <v>11</v>
      </c>
      <c r="N56" t="s">
        <v>12</v>
      </c>
      <c r="O56" t="s">
        <v>15</v>
      </c>
      <c r="P56" t="s">
        <v>22</v>
      </c>
      <c r="Q56" t="s">
        <v>29</v>
      </c>
      <c r="R56" t="s">
        <v>30</v>
      </c>
    </row>
    <row r="57" spans="1:18" x14ac:dyDescent="0.25">
      <c r="A57">
        <v>1</v>
      </c>
      <c r="B57">
        <v>1</v>
      </c>
      <c r="C57">
        <v>1</v>
      </c>
      <c r="D57" t="s">
        <v>3</v>
      </c>
      <c r="E57" s="1">
        <v>4.3198100000000004E-12</v>
      </c>
      <c r="F57" s="1">
        <f>E57/52</f>
        <v>8.3073269230769234E-14</v>
      </c>
      <c r="G57" s="2">
        <f>F57*1000000000000000</f>
        <v>83.073269230769228</v>
      </c>
      <c r="H57" t="s">
        <v>6</v>
      </c>
      <c r="I57" s="1">
        <v>3.3390900000000001E-12</v>
      </c>
      <c r="J57" s="1">
        <f>I57/52</f>
        <v>6.4213269230769226E-14</v>
      </c>
      <c r="K57" s="2">
        <f>J57*1000000000000000</f>
        <v>64.213269230769228</v>
      </c>
      <c r="L57" t="s">
        <v>10</v>
      </c>
      <c r="M57" s="1">
        <v>3.2347400000000002E-15</v>
      </c>
      <c r="N57" s="1">
        <f>M57*52</f>
        <v>1.6820648E-13</v>
      </c>
      <c r="O57" s="1">
        <v>2.8910500000000001E-10</v>
      </c>
      <c r="P57" s="2">
        <f>O57*1000000000000</f>
        <v>289.10500000000002</v>
      </c>
    </row>
    <row r="58" spans="1:18" x14ac:dyDescent="0.25">
      <c r="A58">
        <v>2</v>
      </c>
      <c r="B58" s="3">
        <v>1</v>
      </c>
      <c r="C58" s="3">
        <v>0</v>
      </c>
      <c r="D58" t="s">
        <v>4</v>
      </c>
      <c r="E58" s="1">
        <v>3.0093199999999999E-12</v>
      </c>
      <c r="F58" s="1">
        <f t="shared" ref="F58:F59" si="49">E58/52</f>
        <v>5.7871538461538457E-14</v>
      </c>
      <c r="G58" s="4">
        <f t="shared" ref="G58:G59" si="50">F58*1000000000000000</f>
        <v>57.871538461538456</v>
      </c>
      <c r="H58" t="s">
        <v>8</v>
      </c>
      <c r="I58" s="1">
        <v>2.46694E-12</v>
      </c>
      <c r="J58" s="1">
        <f t="shared" ref="J58:J59" si="51">I58/52</f>
        <v>4.7441153846153845E-14</v>
      </c>
      <c r="K58" s="4">
        <f t="shared" ref="K58:K59" si="52">J58*1000000000000000</f>
        <v>47.441153846153846</v>
      </c>
      <c r="L58" t="s">
        <v>13</v>
      </c>
      <c r="M58" s="5">
        <v>3.2216299999999999E-15</v>
      </c>
      <c r="N58" s="1">
        <f>M58*52</f>
        <v>1.6752476E-13</v>
      </c>
      <c r="O58" s="5">
        <v>2.8743000000000001E-10</v>
      </c>
      <c r="P58" s="4">
        <f t="shared" ref="P58:P59" si="53">O58*1000000000000</f>
        <v>287.43</v>
      </c>
      <c r="Q58" s="2">
        <v>3.3</v>
      </c>
      <c r="R58" s="2">
        <v>12.2</v>
      </c>
    </row>
    <row r="59" spans="1:18" x14ac:dyDescent="0.25">
      <c r="A59">
        <v>3</v>
      </c>
      <c r="B59">
        <v>1</v>
      </c>
      <c r="C59">
        <v>1</v>
      </c>
      <c r="D59" t="s">
        <v>5</v>
      </c>
      <c r="E59" s="1">
        <v>4.5352000000000003E-12</v>
      </c>
      <c r="F59" s="1">
        <f t="shared" si="49"/>
        <v>8.7215384615384615E-14</v>
      </c>
      <c r="G59" s="2">
        <f t="shared" si="50"/>
        <v>87.215384615384622</v>
      </c>
      <c r="H59" t="s">
        <v>9</v>
      </c>
      <c r="I59" s="1">
        <v>3.3303100000000002E-12</v>
      </c>
      <c r="J59" s="1">
        <f t="shared" si="51"/>
        <v>6.4044423076923079E-14</v>
      </c>
      <c r="K59" s="2">
        <f t="shared" si="52"/>
        <v>64.044423076923081</v>
      </c>
      <c r="L59" t="s">
        <v>14</v>
      </c>
      <c r="M59" s="1">
        <v>3.2238E-15</v>
      </c>
      <c r="N59" s="1">
        <f>M59*52</f>
        <v>1.6763760000000001E-13</v>
      </c>
      <c r="O59" s="1">
        <v>2.92569E-10</v>
      </c>
      <c r="P59" s="2">
        <f t="shared" si="53"/>
        <v>292.56900000000002</v>
      </c>
      <c r="Q59" s="2"/>
      <c r="R59" s="2"/>
    </row>
    <row r="60" spans="1:18" x14ac:dyDescent="0.25">
      <c r="J60" s="1"/>
      <c r="K60" s="1"/>
      <c r="Q60" s="2"/>
      <c r="R60" s="2"/>
    </row>
    <row r="61" spans="1:18" x14ac:dyDescent="0.25">
      <c r="A61" t="s">
        <v>16</v>
      </c>
      <c r="B61" t="s">
        <v>0</v>
      </c>
      <c r="C61" t="s">
        <v>1</v>
      </c>
      <c r="D61" t="s">
        <v>17</v>
      </c>
      <c r="E61" t="s">
        <v>2</v>
      </c>
      <c r="F61" t="s">
        <v>18</v>
      </c>
      <c r="G61" t="s">
        <v>19</v>
      </c>
      <c r="H61" t="s">
        <v>17</v>
      </c>
      <c r="I61" t="s">
        <v>7</v>
      </c>
      <c r="J61" t="s">
        <v>20</v>
      </c>
      <c r="K61" t="s">
        <v>21</v>
      </c>
      <c r="L61" t="s">
        <v>17</v>
      </c>
      <c r="M61" t="s">
        <v>11</v>
      </c>
      <c r="N61" t="s">
        <v>12</v>
      </c>
      <c r="O61" t="s">
        <v>15</v>
      </c>
      <c r="Q61" s="2"/>
      <c r="R61" s="2"/>
    </row>
    <row r="62" spans="1:18" x14ac:dyDescent="0.25">
      <c r="A62">
        <v>1</v>
      </c>
      <c r="B62">
        <v>0</v>
      </c>
      <c r="C62">
        <v>1</v>
      </c>
      <c r="D62" t="s">
        <v>3</v>
      </c>
      <c r="E62" s="1">
        <v>4.4386700000000001E-12</v>
      </c>
      <c r="F62" s="1">
        <f>E62/52</f>
        <v>8.5359038461538469E-14</v>
      </c>
      <c r="G62" s="2">
        <f>F62*1000000000000000</f>
        <v>85.359038461538475</v>
      </c>
      <c r="H62" t="s">
        <v>6</v>
      </c>
      <c r="I62" s="1">
        <v>3.3317400000000001E-12</v>
      </c>
      <c r="J62" s="1">
        <f t="shared" ref="J62:J64" si="54">I62/52</f>
        <v>6.4071923076923076E-14</v>
      </c>
      <c r="K62" s="2">
        <f>J62*1000000000000000</f>
        <v>64.071923076923071</v>
      </c>
      <c r="L62" t="s">
        <v>10</v>
      </c>
      <c r="M62" s="1">
        <v>3.23071E-15</v>
      </c>
      <c r="N62" s="1">
        <f>M62*52</f>
        <v>1.6799691999999999E-13</v>
      </c>
      <c r="O62" s="1">
        <v>2.8858499999999999E-10</v>
      </c>
      <c r="P62" s="2">
        <f>O62*1000000000000</f>
        <v>288.58499999999998</v>
      </c>
      <c r="Q62" s="2"/>
      <c r="R62" s="2"/>
    </row>
    <row r="63" spans="1:18" x14ac:dyDescent="0.25">
      <c r="A63">
        <v>2</v>
      </c>
      <c r="B63">
        <v>0</v>
      </c>
      <c r="C63">
        <v>0</v>
      </c>
      <c r="D63" t="s">
        <v>4</v>
      </c>
      <c r="E63" s="1">
        <v>3.2091000000000001E-12</v>
      </c>
      <c r="F63" s="1">
        <f t="shared" ref="F63:F64" si="55">E63/52</f>
        <v>6.1713461538461546E-14</v>
      </c>
      <c r="G63" s="2">
        <f t="shared" ref="G63:G64" si="56">F63*1000000000000000</f>
        <v>61.713461538461544</v>
      </c>
      <c r="H63" t="s">
        <v>8</v>
      </c>
      <c r="I63" s="1">
        <v>2.5029799999999999E-12</v>
      </c>
      <c r="J63" s="1">
        <f t="shared" si="54"/>
        <v>4.8134230769230765E-14</v>
      </c>
      <c r="K63" s="2">
        <f t="shared" ref="K63:K64" si="57">J63*1000000000000000</f>
        <v>48.134230769230768</v>
      </c>
      <c r="L63" t="s">
        <v>13</v>
      </c>
      <c r="M63" s="1">
        <v>3.0302499999999999E-15</v>
      </c>
      <c r="N63" s="1">
        <f>M63*52</f>
        <v>1.5757299999999999E-13</v>
      </c>
      <c r="O63" s="1">
        <v>2.5268399999999998E-10</v>
      </c>
      <c r="P63" s="2">
        <f t="shared" ref="P63:P64" si="58">O63*1000000000000</f>
        <v>252.68399999999997</v>
      </c>
      <c r="Q63" s="2"/>
      <c r="R63" s="2"/>
    </row>
    <row r="64" spans="1:18" x14ac:dyDescent="0.25">
      <c r="A64">
        <v>3</v>
      </c>
      <c r="B64" s="3">
        <v>0</v>
      </c>
      <c r="C64" s="3">
        <v>1</v>
      </c>
      <c r="D64" t="s">
        <v>5</v>
      </c>
      <c r="E64" s="1">
        <v>4.68395E-12</v>
      </c>
      <c r="F64" s="1">
        <f t="shared" si="55"/>
        <v>9.0075961538461542E-14</v>
      </c>
      <c r="G64" s="4">
        <f t="shared" si="56"/>
        <v>90.075961538461542</v>
      </c>
      <c r="H64" t="s">
        <v>9</v>
      </c>
      <c r="I64" s="1">
        <v>3.33019E-12</v>
      </c>
      <c r="J64" s="1">
        <f t="shared" si="54"/>
        <v>6.4042115384615384E-14</v>
      </c>
      <c r="K64" s="4">
        <f t="shared" si="57"/>
        <v>64.042115384615386</v>
      </c>
      <c r="L64" t="s">
        <v>14</v>
      </c>
      <c r="M64" s="5">
        <v>3.2226100000000001E-15</v>
      </c>
      <c r="N64" s="1">
        <f>M64*52</f>
        <v>1.6757572000000002E-13</v>
      </c>
      <c r="O64" s="5">
        <v>2.9240900000000002E-10</v>
      </c>
      <c r="P64" s="4">
        <f t="shared" si="58"/>
        <v>292.40899999999999</v>
      </c>
      <c r="Q64" s="2">
        <v>3.3</v>
      </c>
      <c r="R64" s="2"/>
    </row>
    <row r="66" spans="1:18" x14ac:dyDescent="0.25">
      <c r="A66" s="8" t="s">
        <v>28</v>
      </c>
      <c r="B66" s="8">
        <v>360</v>
      </c>
      <c r="E66" s="1"/>
      <c r="F66" s="1"/>
      <c r="G66" s="1"/>
      <c r="I66" s="1"/>
      <c r="J66" s="1"/>
      <c r="K66" s="1"/>
    </row>
    <row r="67" spans="1:18" x14ac:dyDescent="0.25">
      <c r="A67" t="s">
        <v>16</v>
      </c>
      <c r="B67" t="s">
        <v>0</v>
      </c>
      <c r="C67" t="s">
        <v>1</v>
      </c>
      <c r="D67" t="s">
        <v>17</v>
      </c>
      <c r="E67" t="s">
        <v>2</v>
      </c>
      <c r="F67" t="s">
        <v>18</v>
      </c>
      <c r="G67" t="s">
        <v>19</v>
      </c>
      <c r="H67" t="s">
        <v>17</v>
      </c>
      <c r="I67" t="s">
        <v>7</v>
      </c>
      <c r="J67" t="s">
        <v>20</v>
      </c>
      <c r="K67" t="s">
        <v>21</v>
      </c>
      <c r="L67" t="s">
        <v>17</v>
      </c>
      <c r="M67" t="s">
        <v>11</v>
      </c>
      <c r="N67" t="s">
        <v>12</v>
      </c>
      <c r="O67" t="s">
        <v>15</v>
      </c>
      <c r="P67" t="s">
        <v>22</v>
      </c>
      <c r="Q67" t="s">
        <v>29</v>
      </c>
      <c r="R67" t="s">
        <v>30</v>
      </c>
    </row>
    <row r="68" spans="1:18" x14ac:dyDescent="0.25">
      <c r="A68">
        <v>1</v>
      </c>
      <c r="B68">
        <v>1</v>
      </c>
      <c r="C68">
        <v>1</v>
      </c>
      <c r="D68" t="s">
        <v>3</v>
      </c>
      <c r="E68" s="1">
        <v>4.3486399999999999E-12</v>
      </c>
      <c r="F68" s="1">
        <f>E68/52</f>
        <v>8.362769230769231E-14</v>
      </c>
      <c r="G68" s="2">
        <f>F68*1000000000000000</f>
        <v>83.627692307692314</v>
      </c>
      <c r="H68" t="s">
        <v>6</v>
      </c>
      <c r="I68" s="1">
        <v>3.3460400000000001E-12</v>
      </c>
      <c r="J68" s="1">
        <f>I68/52</f>
        <v>6.434692307692308E-14</v>
      </c>
      <c r="K68" s="2">
        <f>J68*1000000000000000</f>
        <v>64.346923076923076</v>
      </c>
      <c r="L68" t="s">
        <v>10</v>
      </c>
      <c r="M68" s="1">
        <v>3.28852E-15</v>
      </c>
      <c r="N68" s="1">
        <f>M68*52</f>
        <v>1.7100304000000001E-13</v>
      </c>
      <c r="O68" s="1">
        <v>2.8490099999999998E-10</v>
      </c>
      <c r="P68" s="2">
        <f>O68*1000000000000</f>
        <v>284.90099999999995</v>
      </c>
    </row>
    <row r="69" spans="1:18" x14ac:dyDescent="0.25">
      <c r="A69">
        <v>2</v>
      </c>
      <c r="B69" s="3">
        <v>1</v>
      </c>
      <c r="C69" s="3">
        <v>0</v>
      </c>
      <c r="D69" t="s">
        <v>4</v>
      </c>
      <c r="E69" s="1">
        <v>3.0300399999999999E-12</v>
      </c>
      <c r="F69" s="1">
        <f t="shared" ref="F69:F70" si="59">E69/52</f>
        <v>5.8270000000000001E-14</v>
      </c>
      <c r="G69" s="4">
        <f t="shared" ref="G69:G70" si="60">F69*1000000000000000</f>
        <v>58.27</v>
      </c>
      <c r="H69" t="s">
        <v>8</v>
      </c>
      <c r="I69" s="1">
        <v>2.5049599999999999E-12</v>
      </c>
      <c r="J69" s="1">
        <f t="shared" ref="J69:J70" si="61">I69/52</f>
        <v>4.8172307692307687E-14</v>
      </c>
      <c r="K69" s="4">
        <f t="shared" ref="K69:K70" si="62">J69*1000000000000000</f>
        <v>48.17230769230769</v>
      </c>
      <c r="L69" t="s">
        <v>13</v>
      </c>
      <c r="M69" s="5">
        <v>3.3647599999999999E-15</v>
      </c>
      <c r="N69" s="1">
        <f>M69*52</f>
        <v>1.7496752E-13</v>
      </c>
      <c r="O69" s="5">
        <v>2.9634699999999999E-10</v>
      </c>
      <c r="P69" s="4">
        <f t="shared" ref="P69:P70" si="63">O69*1000000000000</f>
        <v>296.34699999999998</v>
      </c>
      <c r="Q69" s="2">
        <v>4.51</v>
      </c>
      <c r="R69" s="2">
        <v>11.8</v>
      </c>
    </row>
    <row r="70" spans="1:18" x14ac:dyDescent="0.25">
      <c r="A70">
        <v>3</v>
      </c>
      <c r="B70">
        <v>1</v>
      </c>
      <c r="C70">
        <v>1</v>
      </c>
      <c r="D70" t="s">
        <v>5</v>
      </c>
      <c r="E70" s="1">
        <v>4.5628900000000002E-12</v>
      </c>
      <c r="F70" s="1">
        <f t="shared" si="59"/>
        <v>8.7747884615384618E-14</v>
      </c>
      <c r="G70" s="2">
        <f t="shared" si="60"/>
        <v>87.747884615384621</v>
      </c>
      <c r="H70" t="s">
        <v>9</v>
      </c>
      <c r="I70" s="1">
        <v>3.3447400000000001E-12</v>
      </c>
      <c r="J70" s="1">
        <f t="shared" si="61"/>
        <v>6.4321923076923075E-14</v>
      </c>
      <c r="K70" s="2">
        <f t="shared" si="62"/>
        <v>64.321923076923071</v>
      </c>
      <c r="L70" t="s">
        <v>14</v>
      </c>
      <c r="M70" s="1">
        <v>3.2840200000000001E-15</v>
      </c>
      <c r="N70" s="1">
        <f>M70*52</f>
        <v>1.7076904000000001E-13</v>
      </c>
      <c r="O70" s="1">
        <v>2.8870300000000002E-10</v>
      </c>
      <c r="P70" s="2">
        <f t="shared" si="63"/>
        <v>288.70300000000003</v>
      </c>
      <c r="Q70" s="2"/>
      <c r="R70" s="2"/>
    </row>
    <row r="71" spans="1:18" x14ac:dyDescent="0.25">
      <c r="J71" s="1"/>
      <c r="K71" s="1"/>
      <c r="Q71" s="2"/>
      <c r="R71" s="2"/>
    </row>
    <row r="72" spans="1:18" x14ac:dyDescent="0.25">
      <c r="A72" t="s">
        <v>16</v>
      </c>
      <c r="B72" t="s">
        <v>0</v>
      </c>
      <c r="C72" t="s">
        <v>1</v>
      </c>
      <c r="D72" t="s">
        <v>17</v>
      </c>
      <c r="E72" t="s">
        <v>2</v>
      </c>
      <c r="F72" t="s">
        <v>18</v>
      </c>
      <c r="G72" t="s">
        <v>19</v>
      </c>
      <c r="H72" t="s">
        <v>17</v>
      </c>
      <c r="I72" t="s">
        <v>7</v>
      </c>
      <c r="J72" t="s">
        <v>20</v>
      </c>
      <c r="K72" t="s">
        <v>21</v>
      </c>
      <c r="L72" t="s">
        <v>17</v>
      </c>
      <c r="M72" t="s">
        <v>11</v>
      </c>
      <c r="N72" t="s">
        <v>12</v>
      </c>
      <c r="O72" t="s">
        <v>15</v>
      </c>
      <c r="Q72" s="2"/>
      <c r="R72" s="2"/>
    </row>
    <row r="73" spans="1:18" x14ac:dyDescent="0.25">
      <c r="A73">
        <v>1</v>
      </c>
      <c r="B73">
        <v>0</v>
      </c>
      <c r="C73">
        <v>1</v>
      </c>
      <c r="D73" t="s">
        <v>3</v>
      </c>
      <c r="E73" s="1">
        <v>4.4615699999999999E-12</v>
      </c>
      <c r="F73" s="1">
        <f>E73/52</f>
        <v>8.5799423076923071E-14</v>
      </c>
      <c r="G73" s="2">
        <f>F73*1000000000000000</f>
        <v>85.799423076923077</v>
      </c>
      <c r="H73" t="s">
        <v>6</v>
      </c>
      <c r="I73" s="1">
        <v>3.3493500000000001E-12</v>
      </c>
      <c r="J73" s="1">
        <f t="shared" ref="J73:J75" si="64">I73/52</f>
        <v>6.4410576923076927E-14</v>
      </c>
      <c r="K73" s="2">
        <f>J73*1000000000000000</f>
        <v>64.410576923076931</v>
      </c>
      <c r="L73" t="s">
        <v>10</v>
      </c>
      <c r="M73" s="1">
        <v>3.2849900000000002E-15</v>
      </c>
      <c r="N73" s="1">
        <f>M73*52</f>
        <v>1.7081948000000002E-13</v>
      </c>
      <c r="O73" s="1">
        <v>2.8447800000000002E-10</v>
      </c>
      <c r="P73" s="2">
        <f>O73*1000000000000</f>
        <v>284.47800000000001</v>
      </c>
      <c r="Q73" s="2"/>
      <c r="R73" s="2"/>
    </row>
    <row r="74" spans="1:18" x14ac:dyDescent="0.25">
      <c r="A74">
        <v>2</v>
      </c>
      <c r="B74">
        <v>0</v>
      </c>
      <c r="C74">
        <v>0</v>
      </c>
      <c r="D74" t="s">
        <v>4</v>
      </c>
      <c r="E74" s="1">
        <v>3.2286699999999998E-12</v>
      </c>
      <c r="F74" s="1">
        <f t="shared" ref="F74:F75" si="65">E74/52</f>
        <v>6.2089807692307695E-14</v>
      </c>
      <c r="G74" s="2">
        <f t="shared" ref="G74:G75" si="66">F74*1000000000000000</f>
        <v>62.089807692307694</v>
      </c>
      <c r="H74" t="s">
        <v>8</v>
      </c>
      <c r="I74" s="1">
        <v>2.53421E-12</v>
      </c>
      <c r="J74" s="1">
        <f t="shared" si="64"/>
        <v>4.8734807692307691E-14</v>
      </c>
      <c r="K74" s="2">
        <f t="shared" ref="K74:K75" si="67">J74*1000000000000000</f>
        <v>48.73480769230769</v>
      </c>
      <c r="L74" t="s">
        <v>13</v>
      </c>
      <c r="M74" s="1">
        <v>3.0615999999999999E-15</v>
      </c>
      <c r="N74" s="1">
        <f>M74*52</f>
        <v>1.592032E-13</v>
      </c>
      <c r="O74" s="1">
        <v>2.4794199999999999E-10</v>
      </c>
      <c r="P74" s="2">
        <f t="shared" ref="P74:P75" si="68">O74*1000000000000</f>
        <v>247.94199999999998</v>
      </c>
      <c r="Q74" s="2"/>
      <c r="R74" s="2"/>
    </row>
    <row r="75" spans="1:18" x14ac:dyDescent="0.25">
      <c r="A75">
        <v>3</v>
      </c>
      <c r="B75" s="3">
        <v>0</v>
      </c>
      <c r="C75" s="3">
        <v>1</v>
      </c>
      <c r="D75" t="s">
        <v>5</v>
      </c>
      <c r="E75" s="1">
        <v>4.7091099999999999E-12</v>
      </c>
      <c r="F75" s="1">
        <f t="shared" si="65"/>
        <v>9.0559807692307686E-14</v>
      </c>
      <c r="G75" s="4">
        <f t="shared" si="66"/>
        <v>90.559807692307686</v>
      </c>
      <c r="H75" t="s">
        <v>9</v>
      </c>
      <c r="I75" s="1">
        <v>3.3445799999999999E-12</v>
      </c>
      <c r="J75" s="1">
        <f t="shared" si="64"/>
        <v>6.4318846153846156E-14</v>
      </c>
      <c r="K75" s="4">
        <f t="shared" si="67"/>
        <v>64.318846153846152</v>
      </c>
      <c r="L75" t="s">
        <v>14</v>
      </c>
      <c r="M75" s="5">
        <v>3.28333E-15</v>
      </c>
      <c r="N75" s="1">
        <f>M75*52</f>
        <v>1.7073316000000001E-13</v>
      </c>
      <c r="O75" s="5">
        <v>2.8861700000000001E-10</v>
      </c>
      <c r="P75" s="4">
        <f t="shared" si="68"/>
        <v>288.61700000000002</v>
      </c>
      <c r="Q75" s="2">
        <v>4.51</v>
      </c>
      <c r="R75" s="2"/>
    </row>
    <row r="77" spans="1:18" x14ac:dyDescent="0.25">
      <c r="A77" s="8" t="s">
        <v>28</v>
      </c>
      <c r="B77" s="8">
        <v>370</v>
      </c>
      <c r="E77" s="1"/>
      <c r="F77" s="1"/>
      <c r="G77" s="1"/>
      <c r="I77" s="1"/>
      <c r="J77" s="1"/>
      <c r="K77" s="1"/>
    </row>
    <row r="78" spans="1:18" x14ac:dyDescent="0.25">
      <c r="A78" t="s">
        <v>16</v>
      </c>
      <c r="B78" t="s">
        <v>0</v>
      </c>
      <c r="C78" t="s">
        <v>1</v>
      </c>
      <c r="D78" t="s">
        <v>17</v>
      </c>
      <c r="E78" t="s">
        <v>2</v>
      </c>
      <c r="F78" t="s">
        <v>18</v>
      </c>
      <c r="G78" t="s">
        <v>19</v>
      </c>
      <c r="H78" t="s">
        <v>17</v>
      </c>
      <c r="I78" t="s">
        <v>7</v>
      </c>
      <c r="J78" t="s">
        <v>20</v>
      </c>
      <c r="K78" t="s">
        <v>21</v>
      </c>
      <c r="L78" t="s">
        <v>17</v>
      </c>
      <c r="M78" t="s">
        <v>11</v>
      </c>
      <c r="N78" t="s">
        <v>12</v>
      </c>
      <c r="O78" t="s">
        <v>15</v>
      </c>
      <c r="P78" t="s">
        <v>22</v>
      </c>
      <c r="Q78" t="s">
        <v>29</v>
      </c>
      <c r="R78" t="s">
        <v>30</v>
      </c>
    </row>
    <row r="79" spans="1:18" x14ac:dyDescent="0.25">
      <c r="A79">
        <v>1</v>
      </c>
      <c r="B79">
        <v>1</v>
      </c>
      <c r="C79">
        <v>1</v>
      </c>
      <c r="D79" t="s">
        <v>3</v>
      </c>
      <c r="E79" s="1">
        <v>4.37676E-12</v>
      </c>
      <c r="F79" s="1">
        <f>E79/52</f>
        <v>8.4168461538461537E-14</v>
      </c>
      <c r="G79" s="2">
        <f>F79*1000000000000000</f>
        <v>84.168461538461543</v>
      </c>
      <c r="H79" t="s">
        <v>6</v>
      </c>
      <c r="I79" s="1">
        <v>3.36049E-12</v>
      </c>
      <c r="J79" s="1">
        <f>I79/52</f>
        <v>6.4624807692307693E-14</v>
      </c>
      <c r="K79" s="2">
        <f>J79*1000000000000000</f>
        <v>64.624807692307698</v>
      </c>
      <c r="L79" t="s">
        <v>10</v>
      </c>
      <c r="M79" s="1">
        <v>3.3491800000000001E-15</v>
      </c>
      <c r="N79" s="1">
        <f>M79*52</f>
        <v>1.7415736000000001E-13</v>
      </c>
      <c r="O79" s="1">
        <v>2.82728E-10</v>
      </c>
      <c r="P79" s="2">
        <f>O79*1000000000000</f>
        <v>282.72800000000001</v>
      </c>
    </row>
    <row r="80" spans="1:18" x14ac:dyDescent="0.25">
      <c r="A80">
        <v>2</v>
      </c>
      <c r="B80" s="3">
        <v>1</v>
      </c>
      <c r="C80" s="3">
        <v>0</v>
      </c>
      <c r="D80" t="s">
        <v>4</v>
      </c>
      <c r="E80" s="1">
        <v>3.0519899999999998E-12</v>
      </c>
      <c r="F80" s="1">
        <f t="shared" ref="F80:F81" si="69">E80/52</f>
        <v>5.8692115384615387E-14</v>
      </c>
      <c r="G80" s="4">
        <f t="shared" ref="G80:G81" si="70">F80*1000000000000000</f>
        <v>58.692115384615384</v>
      </c>
      <c r="H80" t="s">
        <v>8</v>
      </c>
      <c r="I80" s="1">
        <v>2.53931E-12</v>
      </c>
      <c r="J80" s="1">
        <f t="shared" ref="J80:J81" si="71">I80/52</f>
        <v>4.8832884615384615E-14</v>
      </c>
      <c r="K80" s="4">
        <f t="shared" ref="K80:K81" si="72">J80*1000000000000000</f>
        <v>48.832884615384614</v>
      </c>
      <c r="L80" t="s">
        <v>13</v>
      </c>
      <c r="M80" s="5">
        <v>3.4071999999999998E-15</v>
      </c>
      <c r="N80" s="1">
        <f>M80*52</f>
        <v>1.7717439999999998E-13</v>
      </c>
      <c r="O80" s="5">
        <v>2.91509E-10</v>
      </c>
      <c r="P80" s="4">
        <f t="shared" ref="P80:P81" si="73">O80*1000000000000</f>
        <v>291.50900000000001</v>
      </c>
      <c r="Q80" s="2">
        <v>6.07</v>
      </c>
      <c r="R80" s="2"/>
    </row>
    <row r="81" spans="1:18" x14ac:dyDescent="0.25">
      <c r="A81">
        <v>3</v>
      </c>
      <c r="B81">
        <v>1</v>
      </c>
      <c r="C81">
        <v>1</v>
      </c>
      <c r="D81" t="s">
        <v>5</v>
      </c>
      <c r="E81" s="1">
        <v>4.59188E-12</v>
      </c>
      <c r="F81" s="1">
        <f t="shared" si="69"/>
        <v>8.8305384615384614E-14</v>
      </c>
      <c r="G81" s="2">
        <f t="shared" si="70"/>
        <v>88.305384615384611</v>
      </c>
      <c r="H81" t="s">
        <v>9</v>
      </c>
      <c r="I81" s="1">
        <v>3.3611299999999998E-12</v>
      </c>
      <c r="J81" s="1">
        <f t="shared" si="71"/>
        <v>6.463711538461538E-14</v>
      </c>
      <c r="K81" s="2">
        <f t="shared" si="72"/>
        <v>64.637115384615385</v>
      </c>
      <c r="L81" t="s">
        <v>14</v>
      </c>
      <c r="M81" s="1">
        <v>3.3604300000000001E-15</v>
      </c>
      <c r="N81" s="1">
        <f>M81*52</f>
        <v>1.7474236E-13</v>
      </c>
      <c r="O81" s="1">
        <v>2.8797900000000001E-10</v>
      </c>
      <c r="P81" s="2">
        <f t="shared" si="73"/>
        <v>287.97900000000004</v>
      </c>
      <c r="Q81" s="2"/>
      <c r="R81" s="2"/>
    </row>
    <row r="82" spans="1:18" x14ac:dyDescent="0.25">
      <c r="J82" s="1"/>
      <c r="K82" s="1"/>
      <c r="Q82" s="2"/>
      <c r="R82" s="2"/>
    </row>
    <row r="83" spans="1:18" x14ac:dyDescent="0.25">
      <c r="A83" t="s">
        <v>16</v>
      </c>
      <c r="B83" t="s">
        <v>0</v>
      </c>
      <c r="C83" t="s">
        <v>1</v>
      </c>
      <c r="D83" t="s">
        <v>17</v>
      </c>
      <c r="E83" t="s">
        <v>2</v>
      </c>
      <c r="F83" t="s">
        <v>18</v>
      </c>
      <c r="G83" t="s">
        <v>19</v>
      </c>
      <c r="H83" t="s">
        <v>17</v>
      </c>
      <c r="I83" t="s">
        <v>7</v>
      </c>
      <c r="J83" t="s">
        <v>20</v>
      </c>
      <c r="K83" t="s">
        <v>21</v>
      </c>
      <c r="L83" t="s">
        <v>17</v>
      </c>
      <c r="M83" t="s">
        <v>11</v>
      </c>
      <c r="N83" t="s">
        <v>12</v>
      </c>
      <c r="O83" t="s">
        <v>15</v>
      </c>
      <c r="Q83" s="2"/>
      <c r="R83" s="2"/>
    </row>
    <row r="84" spans="1:18" x14ac:dyDescent="0.25">
      <c r="A84">
        <v>1</v>
      </c>
      <c r="B84">
        <v>0</v>
      </c>
      <c r="C84">
        <v>1</v>
      </c>
      <c r="D84" t="s">
        <v>3</v>
      </c>
      <c r="E84" s="1">
        <v>4.4916100000000001E-12</v>
      </c>
      <c r="F84" s="1">
        <f>E84/52</f>
        <v>8.6377115384615384E-14</v>
      </c>
      <c r="G84" s="2">
        <f>F84*1000000000000000</f>
        <v>86.377115384615379</v>
      </c>
      <c r="H84" t="s">
        <v>6</v>
      </c>
      <c r="I84" s="1">
        <v>3.3598399999999999E-12</v>
      </c>
      <c r="J84" s="1">
        <f t="shared" ref="J84:J86" si="74">I84/52</f>
        <v>6.4612307692307697E-14</v>
      </c>
      <c r="K84" s="2">
        <f>J84*1000000000000000</f>
        <v>64.612307692307695</v>
      </c>
      <c r="L84" t="s">
        <v>10</v>
      </c>
      <c r="M84" s="1">
        <v>3.3428200000000002E-15</v>
      </c>
      <c r="N84" s="1">
        <f>M84*52</f>
        <v>1.7382664E-13</v>
      </c>
      <c r="O84" s="1">
        <v>2.8194700000000002E-10</v>
      </c>
      <c r="P84" s="2">
        <f>O84*1000000000000</f>
        <v>281.947</v>
      </c>
      <c r="Q84" s="2"/>
      <c r="R84" s="2"/>
    </row>
    <row r="85" spans="1:18" x14ac:dyDescent="0.25">
      <c r="A85">
        <v>2</v>
      </c>
      <c r="B85">
        <v>0</v>
      </c>
      <c r="C85">
        <v>0</v>
      </c>
      <c r="D85" t="s">
        <v>4</v>
      </c>
      <c r="E85" s="1">
        <v>3.2490299999999999E-12</v>
      </c>
      <c r="F85" s="1">
        <f t="shared" ref="F85:F86" si="75">E85/52</f>
        <v>6.2481346153846153E-14</v>
      </c>
      <c r="G85" s="2">
        <f t="shared" ref="G85:G86" si="76">F85*1000000000000000</f>
        <v>62.481346153846154</v>
      </c>
      <c r="H85" t="s">
        <v>8</v>
      </c>
      <c r="I85" s="1">
        <v>2.5662099999999998E-12</v>
      </c>
      <c r="J85" s="1">
        <f t="shared" si="74"/>
        <v>4.9350192307692302E-14</v>
      </c>
      <c r="K85" s="2">
        <f t="shared" ref="K85:K86" si="77">J85*1000000000000000</f>
        <v>49.350192307692303</v>
      </c>
      <c r="L85" t="s">
        <v>13</v>
      </c>
      <c r="M85" s="1">
        <v>3.0927199999999999E-15</v>
      </c>
      <c r="N85" s="1">
        <f>M85*52</f>
        <v>1.6082143999999998E-13</v>
      </c>
      <c r="O85" s="1">
        <v>2.4387600000000001E-10</v>
      </c>
      <c r="P85" s="2">
        <f t="shared" ref="P85:P86" si="78">O85*1000000000000</f>
        <v>243.876</v>
      </c>
      <c r="Q85" s="2"/>
      <c r="R85" s="2"/>
    </row>
    <row r="86" spans="1:18" x14ac:dyDescent="0.25">
      <c r="A86">
        <v>3</v>
      </c>
      <c r="B86" s="3">
        <v>0</v>
      </c>
      <c r="C86" s="3">
        <v>1</v>
      </c>
      <c r="D86" t="s">
        <v>5</v>
      </c>
      <c r="E86" s="1">
        <v>4.7408200000000004E-12</v>
      </c>
      <c r="F86" s="1">
        <f t="shared" si="75"/>
        <v>9.1169615384615386E-14</v>
      </c>
      <c r="G86" s="4">
        <f t="shared" si="76"/>
        <v>91.169615384615383</v>
      </c>
      <c r="H86" t="s">
        <v>9</v>
      </c>
      <c r="I86" s="1">
        <v>3.3657099999999998E-12</v>
      </c>
      <c r="J86" s="1">
        <f t="shared" si="74"/>
        <v>6.4725192307692306E-14</v>
      </c>
      <c r="K86" s="4">
        <f t="shared" si="77"/>
        <v>64.725192307692311</v>
      </c>
      <c r="L86" t="s">
        <v>14</v>
      </c>
      <c r="M86" s="5">
        <v>3.3616700000000001E-15</v>
      </c>
      <c r="N86" s="1">
        <f>M86*52</f>
        <v>1.7480684E-13</v>
      </c>
      <c r="O86" s="5">
        <v>2.8813100000000003E-10</v>
      </c>
      <c r="P86" s="4">
        <f t="shared" si="78"/>
        <v>288.13100000000003</v>
      </c>
      <c r="Q86" s="2">
        <v>6.07</v>
      </c>
      <c r="R8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A450-5D94-4962-9285-074480158F03}">
  <dimension ref="A1:O10"/>
  <sheetViews>
    <sheetView workbookViewId="0">
      <selection activeCell="G10" sqref="G10"/>
    </sheetView>
  </sheetViews>
  <sheetFormatPr defaultRowHeight="15" x14ac:dyDescent="0.25"/>
  <cols>
    <col min="2" max="3" width="14.85546875" bestFit="1" customWidth="1"/>
    <col min="4" max="5" width="14.5703125" bestFit="1" customWidth="1"/>
    <col min="6" max="6" width="16" bestFit="1" customWidth="1"/>
    <col min="7" max="7" width="19.42578125" bestFit="1" customWidth="1"/>
    <col min="8" max="8" width="17.42578125" bestFit="1" customWidth="1"/>
    <col min="9" max="10" width="16.140625" bestFit="1" customWidth="1"/>
    <col min="11" max="11" width="10.140625" bestFit="1" customWidth="1"/>
    <col min="12" max="12" width="19.28515625" customWidth="1"/>
    <col min="13" max="13" width="14.85546875" bestFit="1" customWidth="1"/>
    <col min="14" max="14" width="13.140625" bestFit="1" customWidth="1"/>
    <col min="15" max="15" width="19.5703125" customWidth="1"/>
  </cols>
  <sheetData>
    <row r="1" spans="1:15" ht="45" x14ac:dyDescent="0.25">
      <c r="A1" s="11" t="s">
        <v>28</v>
      </c>
      <c r="B1" s="11" t="s">
        <v>38</v>
      </c>
      <c r="C1" s="11" t="s">
        <v>39</v>
      </c>
      <c r="D1" s="11" t="s">
        <v>40</v>
      </c>
      <c r="E1" s="11" t="s">
        <v>41</v>
      </c>
      <c r="F1" s="11" t="s">
        <v>31</v>
      </c>
      <c r="G1" s="11" t="s">
        <v>32</v>
      </c>
      <c r="H1" s="11" t="s">
        <v>33</v>
      </c>
      <c r="I1" s="12" t="s">
        <v>34</v>
      </c>
      <c r="J1" s="11" t="s">
        <v>42</v>
      </c>
      <c r="K1" s="11" t="s">
        <v>35</v>
      </c>
      <c r="L1" s="12" t="s">
        <v>43</v>
      </c>
      <c r="M1" s="10" t="s">
        <v>36</v>
      </c>
      <c r="N1" s="11" t="s">
        <v>37</v>
      </c>
      <c r="O1" s="11" t="s">
        <v>43</v>
      </c>
    </row>
    <row r="2" spans="1:15" x14ac:dyDescent="0.25">
      <c r="A2" s="8">
        <v>300</v>
      </c>
      <c r="B2" s="13">
        <f>[1]Energy!G3</f>
        <v>55.980769230769226</v>
      </c>
      <c r="C2" s="13">
        <f>[1]Energy!G9</f>
        <v>87.134615384615387</v>
      </c>
      <c r="D2" s="13">
        <f>[1]Energy!K3</f>
        <v>44.634615384615387</v>
      </c>
      <c r="E2" s="13">
        <f>[1]Energy!K9</f>
        <v>62.673076923076934</v>
      </c>
      <c r="F2" s="9">
        <f>AVERAGE([1]Energy!M3,[1]Energy!M9)*1000000000000000</f>
        <v>2.9624999999999999</v>
      </c>
      <c r="G2" s="9">
        <v>0.52</v>
      </c>
      <c r="H2" s="9">
        <f>MAX([1]Energy!P3,[1]Energy!P9)</f>
        <v>357.56</v>
      </c>
      <c r="I2" s="14">
        <v>400</v>
      </c>
      <c r="J2" s="9">
        <v>61</v>
      </c>
      <c r="K2" s="9">
        <v>14.96</v>
      </c>
      <c r="L2" s="14">
        <v>210.42599999999999</v>
      </c>
      <c r="M2" s="2">
        <v>150</v>
      </c>
      <c r="N2" s="9">
        <v>3.4333</v>
      </c>
      <c r="O2" s="9">
        <v>357.99200000000002</v>
      </c>
    </row>
    <row r="3" spans="1:15" x14ac:dyDescent="0.25">
      <c r="A3" s="8">
        <v>310</v>
      </c>
      <c r="B3" s="13">
        <f>[1]Energy!G14</f>
        <v>56.232692307692311</v>
      </c>
      <c r="C3" s="13">
        <f>[1]Energy!G20</f>
        <v>87.770961538461535</v>
      </c>
      <c r="D3" s="13">
        <f>[1]Energy!K14</f>
        <v>45.177692307692311</v>
      </c>
      <c r="E3" s="13">
        <f>[1]Energy!K20</f>
        <v>62.919615384615383</v>
      </c>
      <c r="F3" s="9">
        <f>AVERAGE([1]Energy!M14,[1]Energy!M20)*1000000000000000</f>
        <v>3.0007950000000001</v>
      </c>
      <c r="G3" s="9">
        <v>0.78</v>
      </c>
      <c r="H3" s="9">
        <f>MAX([1]Energy!P14,[1]Energy!P20)</f>
        <v>329.84000000000003</v>
      </c>
      <c r="I3" s="14">
        <v>400</v>
      </c>
      <c r="J3" s="9">
        <v>63.47</v>
      </c>
      <c r="K3" s="9">
        <v>14.29</v>
      </c>
      <c r="L3" s="14">
        <v>211.05600000000001</v>
      </c>
      <c r="M3" s="2">
        <v>150</v>
      </c>
      <c r="N3" s="9">
        <v>3.3329</v>
      </c>
      <c r="O3" s="9">
        <v>376.83499999999998</v>
      </c>
    </row>
    <row r="4" spans="1:15" x14ac:dyDescent="0.25">
      <c r="A4" s="8">
        <v>320</v>
      </c>
      <c r="B4" s="13">
        <f>[1]Energy!G25</f>
        <v>56.677500000000002</v>
      </c>
      <c r="C4" s="13">
        <f>[1]Energy!G31</f>
        <v>88.406923076923078</v>
      </c>
      <c r="D4" s="13">
        <f>[1]Energy!K25</f>
        <v>45.728846153846156</v>
      </c>
      <c r="E4" s="13">
        <f>[1]Energy!K31</f>
        <v>63.20538461538461</v>
      </c>
      <c r="F4" s="9">
        <f>AVERAGE([1]Energy!M25,[1]Energy!M31)*1000000000000000</f>
        <v>3.0487449999999998</v>
      </c>
      <c r="G4" s="9">
        <v>1.1499999999999999</v>
      </c>
      <c r="H4" s="9">
        <f>MAX([1]Energy!P25,[1]Energy!P31)</f>
        <v>316.82</v>
      </c>
      <c r="I4" s="14">
        <v>400</v>
      </c>
      <c r="J4" s="9">
        <v>63.54</v>
      </c>
      <c r="K4" s="9">
        <v>13.68</v>
      </c>
      <c r="L4" s="14">
        <v>212.79</v>
      </c>
      <c r="M4" s="2">
        <v>150</v>
      </c>
      <c r="N4" s="9">
        <v>3.2425000000000002</v>
      </c>
      <c r="O4" s="9">
        <v>398.92099999999999</v>
      </c>
    </row>
    <row r="5" spans="1:15" x14ac:dyDescent="0.25">
      <c r="A5" s="8">
        <v>330</v>
      </c>
      <c r="B5" s="13">
        <f>[1]Energy!G36</f>
        <v>57.062307692307691</v>
      </c>
      <c r="C5" s="13">
        <f>[1]Energy!G42</f>
        <v>88.9375</v>
      </c>
      <c r="D5" s="13">
        <f>[1]Energy!K36</f>
        <v>46.274615384615387</v>
      </c>
      <c r="E5" s="13">
        <f>[1]Energy!K42</f>
        <v>63.484423076923079</v>
      </c>
      <c r="F5" s="9">
        <f>AVERAGE([1]Energy!M36,[1]Energy!M42)*1000000000000000</f>
        <v>3.0979700000000001</v>
      </c>
      <c r="G5" s="9">
        <v>1.67</v>
      </c>
      <c r="H5" s="9">
        <f>MAX([1]Energy!P36,[1]Energy!P42)</f>
        <v>306.31100000000004</v>
      </c>
      <c r="I5" s="14">
        <v>400</v>
      </c>
      <c r="J5" s="9">
        <v>69.900000000000006</v>
      </c>
      <c r="K5" s="9">
        <v>13.14</v>
      </c>
      <c r="L5" s="14">
        <v>217.333</v>
      </c>
      <c r="M5" s="2">
        <v>150</v>
      </c>
      <c r="N5" s="9">
        <v>3.1610999999999998</v>
      </c>
      <c r="O5" s="9">
        <v>423.78</v>
      </c>
    </row>
    <row r="6" spans="1:15" x14ac:dyDescent="0.25">
      <c r="A6" s="8">
        <v>340</v>
      </c>
      <c r="B6" s="13">
        <f>[1]Energy!G47</f>
        <v>57.46153846153846</v>
      </c>
      <c r="C6" s="13">
        <f>[1]Energy!G53</f>
        <v>89.445000000000007</v>
      </c>
      <c r="D6" s="13">
        <f>[1]Energy!K47</f>
        <v>46.865384615384606</v>
      </c>
      <c r="E6" s="13">
        <f>[1]Energy!K53</f>
        <v>63.822884615384609</v>
      </c>
      <c r="F6" s="9">
        <f>AVERAGE([1]Energy!M47,[1]Energy!M53)*1000000000000000</f>
        <v>3.1523399999999997</v>
      </c>
      <c r="G6" s="9">
        <v>2.37</v>
      </c>
      <c r="H6" s="9">
        <f>MAX([1]Energy!P47,[1]Energy!P53)</f>
        <v>298.20299999999997</v>
      </c>
      <c r="I6" s="14">
        <v>400</v>
      </c>
      <c r="J6" s="9">
        <v>70</v>
      </c>
      <c r="K6" s="9">
        <v>12.65</v>
      </c>
      <c r="L6" s="14">
        <v>226.25899999999999</v>
      </c>
      <c r="M6" s="2">
        <v>150</v>
      </c>
      <c r="N6" s="9">
        <v>3.0874999999999999</v>
      </c>
      <c r="O6" s="9">
        <v>452.00799999999998</v>
      </c>
    </row>
    <row r="7" spans="1:15" x14ac:dyDescent="0.25">
      <c r="A7" s="8">
        <v>350</v>
      </c>
      <c r="B7" s="13">
        <f>[1]Energy!G58</f>
        <v>57.871538461538456</v>
      </c>
      <c r="C7" s="13">
        <f>[1]Energy!G64</f>
        <v>90.075961538461542</v>
      </c>
      <c r="D7" s="13">
        <f>[1]Energy!K58</f>
        <v>47.441153846153846</v>
      </c>
      <c r="E7" s="13">
        <f>[1]Energy!K64</f>
        <v>64.042115384615386</v>
      </c>
      <c r="F7" s="9">
        <f>AVERAGE([1]Energy!M58,[1]Energy!M64)*1000000000000000</f>
        <v>3.2221199999999999</v>
      </c>
      <c r="G7" s="9">
        <v>3.3</v>
      </c>
      <c r="H7" s="9">
        <f>MAX([1]Energy!P58,[1]Energy!P64)</f>
        <v>292.40899999999999</v>
      </c>
      <c r="I7" s="14">
        <v>400</v>
      </c>
      <c r="J7" s="9">
        <v>70.06</v>
      </c>
      <c r="K7" s="9">
        <f>[1]Energy!R58</f>
        <v>12.2</v>
      </c>
      <c r="L7" s="14">
        <v>239.12299999999999</v>
      </c>
      <c r="M7" s="2">
        <v>150</v>
      </c>
      <c r="N7" s="9">
        <v>3.02054</v>
      </c>
      <c r="O7" s="9">
        <v>485.851</v>
      </c>
    </row>
    <row r="8" spans="1:15" x14ac:dyDescent="0.25">
      <c r="A8" s="8">
        <v>360</v>
      </c>
      <c r="B8" s="13">
        <f>[1]Energy!G69</f>
        <v>58.27</v>
      </c>
      <c r="C8" s="13">
        <f>[1]Energy!G75</f>
        <v>90.559807692307686</v>
      </c>
      <c r="D8" s="13">
        <f>[1]Energy!K69</f>
        <v>48.17230769230769</v>
      </c>
      <c r="E8" s="13">
        <f>[1]Energy!K75</f>
        <v>64.318846153846152</v>
      </c>
      <c r="F8" s="9">
        <f>AVERAGE([1]Energy!M69,[1]Energy!M75)*1000000000000000</f>
        <v>3.3240450000000004</v>
      </c>
      <c r="G8" s="9">
        <v>4.51</v>
      </c>
      <c r="H8" s="9">
        <f>MAX([1]Energy!P69,[1]Energy!P75)</f>
        <v>296.34699999999998</v>
      </c>
      <c r="I8" s="14">
        <v>400</v>
      </c>
      <c r="J8" s="9">
        <v>65.209999999999994</v>
      </c>
      <c r="K8" s="9">
        <f>[1]Energy!R69</f>
        <v>11.8</v>
      </c>
      <c r="L8" s="14">
        <v>270.81900000000002</v>
      </c>
      <c r="M8" s="2">
        <v>150</v>
      </c>
      <c r="N8" s="9">
        <v>2.9594999999999998</v>
      </c>
      <c r="O8" s="9">
        <v>500.12599999999998</v>
      </c>
    </row>
    <row r="9" spans="1:15" x14ac:dyDescent="0.25">
      <c r="A9" s="8">
        <v>370</v>
      </c>
      <c r="B9" s="13">
        <f>[1]Energy!G80</f>
        <v>58.692115384615384</v>
      </c>
      <c r="C9" s="13">
        <f>[1]Energy!G86</f>
        <v>91.169615384615383</v>
      </c>
      <c r="D9" s="13">
        <f>[1]Energy!K80</f>
        <v>48.832884615384614</v>
      </c>
      <c r="E9" s="13">
        <f>[1]Energy!K86</f>
        <v>64.725192307692311</v>
      </c>
      <c r="F9" s="9">
        <f>AVERAGE([1]Energy!M80,[1]Energy!M86)*1000000000000000</f>
        <v>3.3844349999999999</v>
      </c>
      <c r="G9" s="9">
        <v>6.07</v>
      </c>
      <c r="H9" s="9">
        <f>MAX([1]Energy!P80,[1]Energy!P86)</f>
        <v>291.50900000000001</v>
      </c>
      <c r="I9" s="14">
        <v>400</v>
      </c>
      <c r="J9" s="9">
        <v>69.88</v>
      </c>
      <c r="K9" s="9">
        <v>11.42</v>
      </c>
      <c r="L9" s="14">
        <v>327.38299999999998</v>
      </c>
      <c r="M9" s="2">
        <v>150</v>
      </c>
      <c r="N9" s="9">
        <v>2.9036</v>
      </c>
      <c r="O9" s="9">
        <v>503.57100000000003</v>
      </c>
    </row>
    <row r="10" spans="1:15" x14ac:dyDescent="0.25">
      <c r="B10" t="s">
        <v>44</v>
      </c>
      <c r="C10" t="s">
        <v>45</v>
      </c>
      <c r="D10" t="s">
        <v>46</v>
      </c>
      <c r="E10" t="s">
        <v>47</v>
      </c>
      <c r="J10" t="s">
        <v>45</v>
      </c>
      <c r="K10" t="s">
        <v>48</v>
      </c>
      <c r="N10" t="s">
        <v>49</v>
      </c>
      <c r="O10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1AE9C-81F3-4DA2-9309-6BDA8BFB0602}">
  <dimension ref="A1:D10"/>
  <sheetViews>
    <sheetView workbookViewId="0">
      <selection activeCell="I9" sqref="I9"/>
    </sheetView>
  </sheetViews>
  <sheetFormatPr defaultRowHeight="15" x14ac:dyDescent="0.25"/>
  <cols>
    <col min="3" max="3" width="9.140625" customWidth="1"/>
  </cols>
  <sheetData>
    <row r="1" spans="1:4" x14ac:dyDescent="0.25">
      <c r="A1" t="s">
        <v>24</v>
      </c>
      <c r="B1" t="s">
        <v>25</v>
      </c>
      <c r="C1" s="15" t="s">
        <v>23</v>
      </c>
      <c r="D1" s="15"/>
    </row>
    <row r="2" spans="1:4" x14ac:dyDescent="0.25">
      <c r="C2" t="s">
        <v>26</v>
      </c>
      <c r="D2" t="s">
        <v>27</v>
      </c>
    </row>
    <row r="3" spans="1:4" s="6" customFormat="1" x14ac:dyDescent="0.25">
      <c r="A3" s="6">
        <v>300</v>
      </c>
      <c r="B3" s="6">
        <v>30</v>
      </c>
      <c r="C3" s="6">
        <v>36</v>
      </c>
      <c r="D3" s="6">
        <v>45</v>
      </c>
    </row>
    <row r="4" spans="1:4" s="6" customFormat="1" x14ac:dyDescent="0.25">
      <c r="A4" s="6">
        <v>300</v>
      </c>
      <c r="B4" s="6">
        <v>40</v>
      </c>
      <c r="C4" s="6">
        <v>37</v>
      </c>
      <c r="D4" s="6">
        <v>45</v>
      </c>
    </row>
    <row r="5" spans="1:4" s="6" customFormat="1" x14ac:dyDescent="0.25">
      <c r="A5" s="7">
        <v>300</v>
      </c>
      <c r="B5" s="7">
        <v>50</v>
      </c>
      <c r="C5" s="7">
        <v>37</v>
      </c>
      <c r="D5" s="7">
        <v>45</v>
      </c>
    </row>
    <row r="6" spans="1:4" s="6" customFormat="1" x14ac:dyDescent="0.25">
      <c r="A6" s="6">
        <v>300</v>
      </c>
      <c r="B6" s="6">
        <v>60</v>
      </c>
      <c r="C6" s="6">
        <v>38</v>
      </c>
      <c r="D6" s="6">
        <v>45</v>
      </c>
    </row>
    <row r="7" spans="1:4" s="6" customFormat="1" x14ac:dyDescent="0.25">
      <c r="A7" s="6">
        <v>370</v>
      </c>
      <c r="B7" s="6">
        <v>30</v>
      </c>
      <c r="C7" s="6">
        <v>40</v>
      </c>
      <c r="D7" s="6">
        <v>40</v>
      </c>
    </row>
    <row r="8" spans="1:4" s="6" customFormat="1" x14ac:dyDescent="0.25">
      <c r="A8" s="6">
        <v>370</v>
      </c>
      <c r="B8" s="6">
        <v>40</v>
      </c>
      <c r="C8" s="6">
        <v>41</v>
      </c>
      <c r="D8" s="6">
        <v>41</v>
      </c>
    </row>
    <row r="9" spans="1:4" s="6" customFormat="1" x14ac:dyDescent="0.25">
      <c r="A9" s="7">
        <v>370</v>
      </c>
      <c r="B9" s="7">
        <v>50</v>
      </c>
      <c r="C9" s="7">
        <v>42</v>
      </c>
      <c r="D9" s="7">
        <v>42</v>
      </c>
    </row>
    <row r="10" spans="1:4" x14ac:dyDescent="0.25">
      <c r="A10" s="6">
        <v>370</v>
      </c>
      <c r="B10" s="6">
        <v>60</v>
      </c>
      <c r="C10" s="6">
        <v>42</v>
      </c>
      <c r="D10" s="6">
        <v>42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</vt:lpstr>
      <vt:lpstr>Graph</vt:lpstr>
      <vt:lpstr>My_1N1R_Crossbar_v19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Thomas Bunnam</cp:lastModifiedBy>
  <dcterms:created xsi:type="dcterms:W3CDTF">2023-06-12T07:28:00Z</dcterms:created>
  <dcterms:modified xsi:type="dcterms:W3CDTF">2023-08-31T13:02:54Z</dcterms:modified>
</cp:coreProperties>
</file>