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showObjects="none" filterPrivacy="1"/>
  <xr:revisionPtr revIDLastSave="0" documentId="13_ncr:1_{60E0F113-4A92-4EA4-9BE3-5865183C9A91}" xr6:coauthVersionLast="46" xr6:coauthVersionMax="46" xr10:uidLastSave="{00000000-0000-0000-0000-000000000000}"/>
  <bookViews>
    <workbookView xWindow="-110" yWindow="-110" windowWidth="19420" windowHeight="10420" firstSheet="5" activeTab="9" xr2:uid="{00000000-000D-0000-FFFF-FFFF00000000}"/>
  </bookViews>
  <sheets>
    <sheet name="全国2018年" sheetId="9" r:id="rId1"/>
    <sheet name="全国2019年" sheetId="10" r:id="rId2"/>
    <sheet name="全国2020年" sheetId="8" r:id="rId3"/>
    <sheet name="全国2021年" sheetId="11" r:id="rId4"/>
    <sheet name="全国2022年" sheetId="12" r:id="rId5"/>
    <sheet name="全国2023年" sheetId="13" r:id="rId6"/>
    <sheet name="全国2023年预测" sheetId="1" r:id="rId7"/>
    <sheet name="全国2025年预测" sheetId="5" r:id="rId8"/>
    <sheet name="全国2030年预测" sheetId="4" r:id="rId9"/>
    <sheet name="广州2020~2035年" sheetId="2" r:id="rId10"/>
    <sheet name="成都2020~2035年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8" i="2" l="1"/>
  <c r="AK26" i="2"/>
  <c r="AJ31" i="2"/>
  <c r="AI31" i="2"/>
  <c r="AK30" i="2"/>
  <c r="AK29" i="2"/>
  <c r="AH23" i="2"/>
  <c r="AK23" i="2"/>
  <c r="AG31" i="2"/>
  <c r="AF31" i="2"/>
  <c r="AH29" i="2"/>
  <c r="AH30" i="2"/>
  <c r="AC31" i="2"/>
  <c r="AE29" i="2"/>
  <c r="AE30" i="2"/>
  <c r="AD31" i="2"/>
  <c r="Z31" i="2"/>
  <c r="AB29" i="2"/>
  <c r="AB30" i="2"/>
  <c r="AA31" i="2"/>
  <c r="AB15" i="2"/>
  <c r="AB13" i="2"/>
  <c r="X31" i="2"/>
  <c r="W31" i="2"/>
  <c r="Y30" i="2"/>
  <c r="Y29" i="2"/>
  <c r="Y14" i="2"/>
  <c r="Y15" i="2"/>
  <c r="Y16" i="2"/>
  <c r="U31" i="2"/>
  <c r="T31" i="2"/>
  <c r="V30" i="2"/>
  <c r="V27" i="2"/>
  <c r="V29" i="2"/>
  <c r="V4" i="2"/>
  <c r="V5" i="2"/>
  <c r="V6" i="2"/>
  <c r="V7" i="2"/>
  <c r="V8" i="2"/>
  <c r="V9" i="2"/>
  <c r="V10" i="2"/>
  <c r="V11" i="2"/>
  <c r="V12" i="2"/>
  <c r="V14" i="2"/>
  <c r="V16" i="2"/>
  <c r="V17" i="2"/>
  <c r="V21" i="2"/>
  <c r="V24" i="2"/>
  <c r="V25" i="2"/>
  <c r="R31" i="2"/>
  <c r="Q31" i="2"/>
  <c r="S29" i="2"/>
  <c r="S30" i="2"/>
  <c r="O31" i="2"/>
  <c r="N31" i="2"/>
  <c r="P29" i="2"/>
  <c r="P30" i="2"/>
  <c r="M29" i="2"/>
  <c r="M30" i="2"/>
  <c r="L31" i="2"/>
  <c r="K31" i="2"/>
  <c r="J29" i="2"/>
  <c r="J30" i="2"/>
  <c r="I31" i="2"/>
  <c r="H31" i="2"/>
  <c r="C31" i="2"/>
  <c r="G29" i="2"/>
  <c r="G30" i="2"/>
  <c r="F31" i="2"/>
  <c r="E31" i="2"/>
  <c r="D30" i="2"/>
  <c r="D29" i="2"/>
  <c r="B31" i="2"/>
  <c r="D31" i="2" l="1"/>
  <c r="P31" i="2"/>
  <c r="V31" i="2"/>
  <c r="J31" i="2"/>
  <c r="AK5" i="15"/>
  <c r="AK6" i="15"/>
  <c r="AK7" i="15"/>
  <c r="AK8" i="15"/>
  <c r="AK9" i="15"/>
  <c r="AK10" i="15"/>
  <c r="AK11" i="15"/>
  <c r="AK12" i="15"/>
  <c r="AK13" i="15"/>
  <c r="AK14" i="15"/>
  <c r="AK15" i="15"/>
  <c r="AK16" i="15"/>
  <c r="AK17" i="15"/>
  <c r="AK18" i="15"/>
  <c r="AK19" i="15"/>
  <c r="AK20" i="15"/>
  <c r="AK21" i="15"/>
  <c r="AK22" i="15"/>
  <c r="AK23" i="15"/>
  <c r="AK24" i="15"/>
  <c r="AK25" i="15"/>
  <c r="AK26" i="15"/>
  <c r="AH5" i="15"/>
  <c r="AH6" i="15"/>
  <c r="AH7" i="15"/>
  <c r="AH8" i="15"/>
  <c r="AH9" i="15"/>
  <c r="AH10" i="15"/>
  <c r="AH11" i="15"/>
  <c r="AH12" i="15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25" i="15"/>
  <c r="AH26" i="15"/>
  <c r="AE5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J5" i="15"/>
  <c r="J6" i="15"/>
  <c r="J7" i="15"/>
  <c r="J8" i="15"/>
  <c r="J9" i="15"/>
  <c r="J10" i="15"/>
  <c r="J11" i="15"/>
  <c r="J12" i="15"/>
  <c r="J13" i="15"/>
  <c r="J20" i="15"/>
  <c r="J21" i="15"/>
  <c r="J22" i="15"/>
  <c r="G20" i="15"/>
  <c r="G21" i="15"/>
  <c r="G13" i="15"/>
  <c r="D20" i="15"/>
  <c r="D21" i="15"/>
  <c r="D13" i="15"/>
  <c r="AJ27" i="15" l="1"/>
  <c r="AI27" i="15"/>
  <c r="AG27" i="15"/>
  <c r="AF27" i="15"/>
  <c r="AD27" i="15"/>
  <c r="AC27" i="15"/>
  <c r="AA27" i="15"/>
  <c r="Z27" i="15"/>
  <c r="X27" i="15"/>
  <c r="W27" i="15"/>
  <c r="U27" i="15"/>
  <c r="T27" i="15"/>
  <c r="R27" i="15"/>
  <c r="Q27" i="15"/>
  <c r="O27" i="15"/>
  <c r="N27" i="15"/>
  <c r="L27" i="15"/>
  <c r="K27" i="15"/>
  <c r="I27" i="15"/>
  <c r="H27" i="15"/>
  <c r="F27" i="15"/>
  <c r="E27" i="15"/>
  <c r="C27" i="15"/>
  <c r="B27" i="15"/>
  <c r="G12" i="15"/>
  <c r="D12" i="15"/>
  <c r="G11" i="15"/>
  <c r="D11" i="15"/>
  <c r="G10" i="15"/>
  <c r="D10" i="15"/>
  <c r="G9" i="15"/>
  <c r="D9" i="15"/>
  <c r="G8" i="15"/>
  <c r="D8" i="15"/>
  <c r="G7" i="15"/>
  <c r="D7" i="15"/>
  <c r="G6" i="15"/>
  <c r="D6" i="15"/>
  <c r="G5" i="15"/>
  <c r="D5" i="15"/>
  <c r="AK4" i="15"/>
  <c r="AH4" i="15"/>
  <c r="AE4" i="15"/>
  <c r="AB4" i="15"/>
  <c r="Y4" i="15"/>
  <c r="V4" i="15"/>
  <c r="S4" i="15"/>
  <c r="P4" i="15"/>
  <c r="M4" i="15"/>
  <c r="J4" i="15"/>
  <c r="G4" i="15"/>
  <c r="D4" i="15"/>
  <c r="AE9" i="2"/>
  <c r="AK27" i="15" l="1"/>
  <c r="AH27" i="15"/>
  <c r="AE27" i="15"/>
  <c r="AB27" i="15"/>
  <c r="Y27" i="15"/>
  <c r="V27" i="15"/>
  <c r="S27" i="15"/>
  <c r="P27" i="15"/>
  <c r="M27" i="15"/>
  <c r="D27" i="15"/>
  <c r="G27" i="15"/>
  <c r="J27" i="15"/>
  <c r="D8" i="8"/>
  <c r="D10" i="8"/>
  <c r="D4" i="8"/>
  <c r="D5" i="8"/>
  <c r="D6" i="8"/>
  <c r="D3" i="8"/>
  <c r="D4" i="11" l="1"/>
  <c r="E10" i="10"/>
  <c r="E9" i="10"/>
  <c r="E8" i="10"/>
  <c r="E7" i="10"/>
  <c r="E6" i="10"/>
  <c r="E5" i="10"/>
  <c r="E3" i="10"/>
  <c r="E4" i="10"/>
  <c r="J10" i="13"/>
  <c r="H10" i="13"/>
  <c r="E10" i="13"/>
  <c r="F10" i="13" s="1"/>
  <c r="J7" i="13"/>
  <c r="H7" i="13"/>
  <c r="E7" i="13"/>
  <c r="F7" i="13" s="1"/>
  <c r="J9" i="13"/>
  <c r="H9" i="13"/>
  <c r="E9" i="13"/>
  <c r="F9" i="13" s="1"/>
  <c r="J8" i="13"/>
  <c r="H8" i="13"/>
  <c r="E8" i="13"/>
  <c r="F8" i="13" s="1"/>
  <c r="J6" i="13"/>
  <c r="H6" i="13"/>
  <c r="E6" i="13"/>
  <c r="F6" i="13" s="1"/>
  <c r="J5" i="13"/>
  <c r="H5" i="13"/>
  <c r="E5" i="13"/>
  <c r="F5" i="13" s="1"/>
  <c r="J4" i="13"/>
  <c r="H4" i="13"/>
  <c r="E4" i="13"/>
  <c r="F4" i="13" s="1"/>
  <c r="J3" i="13"/>
  <c r="H3" i="13"/>
  <c r="E3" i="13"/>
  <c r="F3" i="13" s="1"/>
  <c r="D10" i="10"/>
  <c r="D8" i="10"/>
  <c r="D7" i="10"/>
  <c r="D4" i="10"/>
  <c r="D6" i="10"/>
  <c r="D9" i="10"/>
  <c r="D5" i="10"/>
  <c r="D3" i="10"/>
  <c r="D7" i="9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4" i="2"/>
  <c r="AK25" i="2"/>
  <c r="AK27" i="2"/>
  <c r="AK4" i="2"/>
  <c r="AH27" i="2"/>
  <c r="AH25" i="2"/>
  <c r="AH24" i="2"/>
  <c r="AH21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4" i="2"/>
  <c r="AE27" i="2"/>
  <c r="AE25" i="2"/>
  <c r="AE24" i="2"/>
  <c r="AE21" i="2"/>
  <c r="AE5" i="2"/>
  <c r="AE6" i="2"/>
  <c r="AE7" i="2"/>
  <c r="AE8" i="2"/>
  <c r="AE10" i="2"/>
  <c r="AE11" i="2"/>
  <c r="AE12" i="2"/>
  <c r="AE13" i="2"/>
  <c r="AE14" i="2"/>
  <c r="AE15" i="2"/>
  <c r="AE16" i="2"/>
  <c r="AE17" i="2"/>
  <c r="AE4" i="2"/>
  <c r="AB27" i="2"/>
  <c r="AB25" i="2"/>
  <c r="AB24" i="2"/>
  <c r="AB21" i="2"/>
  <c r="AB5" i="2"/>
  <c r="AB6" i="2"/>
  <c r="AB7" i="2"/>
  <c r="AB8" i="2"/>
  <c r="AB9" i="2"/>
  <c r="AB10" i="2"/>
  <c r="AB11" i="2"/>
  <c r="AB12" i="2"/>
  <c r="AB14" i="2"/>
  <c r="AB16" i="2"/>
  <c r="AB17" i="2"/>
  <c r="AB4" i="2"/>
  <c r="Y27" i="2"/>
  <c r="Y25" i="2"/>
  <c r="Y24" i="2"/>
  <c r="Y21" i="2"/>
  <c r="Y5" i="2"/>
  <c r="Y6" i="2"/>
  <c r="Y7" i="2"/>
  <c r="Y8" i="2"/>
  <c r="Y9" i="2"/>
  <c r="Y10" i="2"/>
  <c r="Y11" i="2"/>
  <c r="Y12" i="2"/>
  <c r="Y17" i="2"/>
  <c r="Y4" i="2"/>
  <c r="S25" i="2"/>
  <c r="S24" i="2"/>
  <c r="S21" i="2"/>
  <c r="S5" i="2"/>
  <c r="S6" i="2"/>
  <c r="S7" i="2"/>
  <c r="S8" i="2"/>
  <c r="S9" i="2"/>
  <c r="S10" i="2"/>
  <c r="S11" i="2"/>
  <c r="S12" i="2"/>
  <c r="S14" i="2"/>
  <c r="S16" i="2"/>
  <c r="S17" i="2"/>
  <c r="S4" i="2"/>
  <c r="P25" i="2"/>
  <c r="P24" i="2"/>
  <c r="P21" i="2"/>
  <c r="P17" i="2"/>
  <c r="P16" i="2"/>
  <c r="P5" i="2"/>
  <c r="P6" i="2"/>
  <c r="P7" i="2"/>
  <c r="P8" i="2"/>
  <c r="P9" i="2"/>
  <c r="P10" i="2"/>
  <c r="P11" i="2"/>
  <c r="P12" i="2"/>
  <c r="P4" i="2"/>
  <c r="M25" i="2"/>
  <c r="M24" i="2"/>
  <c r="M21" i="2"/>
  <c r="M17" i="2"/>
  <c r="M16" i="2"/>
  <c r="M5" i="2"/>
  <c r="M6" i="2"/>
  <c r="M7" i="2"/>
  <c r="M8" i="2"/>
  <c r="M9" i="2"/>
  <c r="M10" i="2"/>
  <c r="M11" i="2"/>
  <c r="M12" i="2"/>
  <c r="M4" i="2"/>
  <c r="J25" i="2"/>
  <c r="J24" i="2"/>
  <c r="J21" i="2"/>
  <c r="J17" i="2"/>
  <c r="J16" i="2"/>
  <c r="J5" i="2"/>
  <c r="J6" i="2"/>
  <c r="J7" i="2"/>
  <c r="J8" i="2"/>
  <c r="J9" i="2"/>
  <c r="J10" i="2"/>
  <c r="J11" i="2"/>
  <c r="J12" i="2"/>
  <c r="J4" i="2"/>
  <c r="G25" i="2"/>
  <c r="G24" i="2"/>
  <c r="G21" i="2"/>
  <c r="G17" i="2"/>
  <c r="G16" i="2"/>
  <c r="G5" i="2"/>
  <c r="G6" i="2"/>
  <c r="G7" i="2"/>
  <c r="G8" i="2"/>
  <c r="G9" i="2"/>
  <c r="G10" i="2"/>
  <c r="G11" i="2"/>
  <c r="G12" i="2"/>
  <c r="G4" i="2"/>
  <c r="D5" i="2"/>
  <c r="D6" i="2"/>
  <c r="D7" i="2"/>
  <c r="D8" i="2"/>
  <c r="D9" i="2"/>
  <c r="D10" i="2"/>
  <c r="D11" i="2"/>
  <c r="D12" i="2"/>
  <c r="D16" i="2"/>
  <c r="D17" i="2"/>
  <c r="D24" i="2"/>
  <c r="D4" i="2"/>
  <c r="J10" i="12" l="1"/>
  <c r="H10" i="12"/>
  <c r="E10" i="12"/>
  <c r="F10" i="12" s="1"/>
  <c r="J7" i="12"/>
  <c r="H7" i="12"/>
  <c r="E7" i="12"/>
  <c r="F7" i="12" s="1"/>
  <c r="J6" i="12"/>
  <c r="H6" i="12"/>
  <c r="E6" i="12"/>
  <c r="F6" i="12" s="1"/>
  <c r="J9" i="12"/>
  <c r="H9" i="12"/>
  <c r="E9" i="12"/>
  <c r="F9" i="12" s="1"/>
  <c r="J8" i="12"/>
  <c r="H8" i="12"/>
  <c r="E8" i="12"/>
  <c r="F8" i="12" s="1"/>
  <c r="J5" i="12"/>
  <c r="H5" i="12"/>
  <c r="E5" i="12"/>
  <c r="F5" i="12" s="1"/>
  <c r="J4" i="12"/>
  <c r="H4" i="12"/>
  <c r="E4" i="12"/>
  <c r="F4" i="12" s="1"/>
  <c r="J3" i="12"/>
  <c r="H3" i="12"/>
  <c r="E3" i="12"/>
  <c r="F3" i="12" s="1"/>
  <c r="H8" i="11"/>
  <c r="E3" i="9"/>
  <c r="J10" i="11" l="1"/>
  <c r="H10" i="11"/>
  <c r="E10" i="11"/>
  <c r="F10" i="11" s="1"/>
  <c r="J7" i="11"/>
  <c r="H7" i="11"/>
  <c r="E7" i="11"/>
  <c r="F7" i="11" s="1"/>
  <c r="J6" i="11"/>
  <c r="H6" i="11"/>
  <c r="E6" i="11"/>
  <c r="F6" i="11" s="1"/>
  <c r="J9" i="11"/>
  <c r="H9" i="11"/>
  <c r="E9" i="11"/>
  <c r="F9" i="11" s="1"/>
  <c r="J8" i="11"/>
  <c r="E8" i="11"/>
  <c r="F8" i="11" s="1"/>
  <c r="J5" i="11"/>
  <c r="H5" i="11"/>
  <c r="E5" i="11"/>
  <c r="F5" i="11" s="1"/>
  <c r="J4" i="11"/>
  <c r="H4" i="11"/>
  <c r="E4" i="11"/>
  <c r="F4" i="11" s="1"/>
  <c r="J3" i="11"/>
  <c r="H3" i="11"/>
  <c r="E3" i="11"/>
  <c r="F3" i="11" s="1"/>
  <c r="J10" i="8"/>
  <c r="H10" i="8"/>
  <c r="J9" i="8"/>
  <c r="H9" i="8"/>
  <c r="J8" i="8"/>
  <c r="H8" i="8"/>
  <c r="J7" i="8"/>
  <c r="H7" i="8"/>
  <c r="J6" i="8"/>
  <c r="H6" i="8"/>
  <c r="J5" i="8"/>
  <c r="H5" i="8"/>
  <c r="J4" i="8"/>
  <c r="H4" i="8"/>
  <c r="J3" i="8"/>
  <c r="H3" i="8"/>
  <c r="J10" i="10"/>
  <c r="H10" i="10"/>
  <c r="F10" i="10"/>
  <c r="J9" i="10"/>
  <c r="H9" i="10"/>
  <c r="F9" i="10"/>
  <c r="J7" i="10"/>
  <c r="H7" i="10"/>
  <c r="F7" i="10"/>
  <c r="J8" i="10"/>
  <c r="H8" i="10"/>
  <c r="F8" i="10"/>
  <c r="J6" i="10"/>
  <c r="H6" i="10"/>
  <c r="F6" i="10"/>
  <c r="J5" i="10"/>
  <c r="H5" i="10"/>
  <c r="F5" i="10"/>
  <c r="J4" i="10"/>
  <c r="H4" i="10"/>
  <c r="F4" i="10"/>
  <c r="J3" i="10"/>
  <c r="H3" i="10"/>
  <c r="F3" i="10"/>
  <c r="J10" i="9" l="1"/>
  <c r="H10" i="9"/>
  <c r="E10" i="9"/>
  <c r="F10" i="9" s="1"/>
  <c r="J9" i="9"/>
  <c r="H9" i="9"/>
  <c r="E9" i="9"/>
  <c r="F9" i="9" s="1"/>
  <c r="J8" i="9"/>
  <c r="H8" i="9"/>
  <c r="E8" i="9"/>
  <c r="F8" i="9" s="1"/>
  <c r="J7" i="9"/>
  <c r="H7" i="9"/>
  <c r="E7" i="9"/>
  <c r="F7" i="9" s="1"/>
  <c r="J6" i="9"/>
  <c r="H6" i="9"/>
  <c r="E6" i="9"/>
  <c r="F6" i="9" s="1"/>
  <c r="J5" i="9"/>
  <c r="H5" i="9"/>
  <c r="E5" i="9"/>
  <c r="F5" i="9" s="1"/>
  <c r="J3" i="9"/>
  <c r="H3" i="9"/>
  <c r="F3" i="9"/>
  <c r="J4" i="9"/>
  <c r="H4" i="9"/>
  <c r="E4" i="9"/>
  <c r="F4" i="9" s="1"/>
  <c r="E10" i="8" l="1"/>
  <c r="F10" i="8" s="1"/>
  <c r="E6" i="8"/>
  <c r="F6" i="8" s="1"/>
  <c r="E7" i="8"/>
  <c r="F7" i="8" s="1"/>
  <c r="E8" i="8"/>
  <c r="F8" i="8" s="1"/>
  <c r="E9" i="8"/>
  <c r="F9" i="8" s="1"/>
  <c r="E5" i="8"/>
  <c r="F5" i="8" s="1"/>
  <c r="E4" i="8"/>
  <c r="F4" i="8" s="1"/>
  <c r="E3" i="8"/>
  <c r="F3" i="8" s="1"/>
  <c r="C5" i="4" l="1"/>
  <c r="D5" i="4" s="1"/>
  <c r="H5" i="4"/>
  <c r="F5" i="4"/>
  <c r="C4" i="4"/>
  <c r="D4" i="4" s="1"/>
  <c r="H4" i="4"/>
  <c r="F4" i="4"/>
  <c r="J20" i="5"/>
  <c r="H20" i="5"/>
  <c r="E20" i="5"/>
  <c r="F20" i="5" s="1"/>
  <c r="J19" i="5"/>
  <c r="H19" i="5"/>
  <c r="E19" i="5"/>
  <c r="F19" i="5" s="1"/>
  <c r="J18" i="5"/>
  <c r="H18" i="5"/>
  <c r="E18" i="5"/>
  <c r="F18" i="5" s="1"/>
  <c r="J17" i="5"/>
  <c r="H17" i="5"/>
  <c r="E17" i="5"/>
  <c r="F17" i="5" s="1"/>
  <c r="J16" i="5"/>
  <c r="H16" i="5"/>
  <c r="E16" i="5"/>
  <c r="F16" i="5" s="1"/>
  <c r="J15" i="5"/>
  <c r="H15" i="5"/>
  <c r="E15" i="5"/>
  <c r="F15" i="5" s="1"/>
  <c r="J14" i="5"/>
  <c r="H14" i="5"/>
  <c r="E14" i="5"/>
  <c r="F14" i="5" s="1"/>
  <c r="J13" i="5"/>
  <c r="H13" i="5"/>
  <c r="E13" i="5"/>
  <c r="F13" i="5" s="1"/>
  <c r="J12" i="5"/>
  <c r="H12" i="5"/>
  <c r="E12" i="5"/>
  <c r="F12" i="5" s="1"/>
  <c r="J9" i="5"/>
  <c r="H9" i="5"/>
  <c r="E9" i="5"/>
  <c r="F9" i="5" s="1"/>
  <c r="J7" i="5"/>
  <c r="H7" i="5"/>
  <c r="E7" i="5"/>
  <c r="F7" i="5" s="1"/>
  <c r="J10" i="5"/>
  <c r="H10" i="5"/>
  <c r="E10" i="5"/>
  <c r="F10" i="5" s="1"/>
  <c r="J11" i="5"/>
  <c r="H11" i="5"/>
  <c r="E11" i="5"/>
  <c r="F11" i="5" s="1"/>
  <c r="J8" i="5"/>
  <c r="H8" i="5"/>
  <c r="E8" i="5"/>
  <c r="F8" i="5" s="1"/>
  <c r="J6" i="5"/>
  <c r="H6" i="5"/>
  <c r="E6" i="5"/>
  <c r="F6" i="5" s="1"/>
  <c r="J5" i="5"/>
  <c r="H5" i="5"/>
  <c r="E5" i="5"/>
  <c r="F5" i="5" s="1"/>
  <c r="J4" i="5"/>
  <c r="H4" i="5"/>
  <c r="E4" i="5"/>
  <c r="F4" i="5" s="1"/>
  <c r="J3" i="5"/>
  <c r="H3" i="5"/>
  <c r="E3" i="5"/>
  <c r="F3" i="5" s="1"/>
  <c r="H15" i="4"/>
  <c r="F15" i="4"/>
  <c r="C15" i="4"/>
  <c r="D15" i="4" s="1"/>
  <c r="H13" i="4"/>
  <c r="F13" i="4"/>
  <c r="C13" i="4"/>
  <c r="D13" i="4" s="1"/>
  <c r="H12" i="4"/>
  <c r="F12" i="4"/>
  <c r="C12" i="4"/>
  <c r="D12" i="4" s="1"/>
  <c r="H14" i="4"/>
  <c r="F14" i="4"/>
  <c r="C14" i="4"/>
  <c r="D14" i="4" s="1"/>
  <c r="H11" i="4"/>
  <c r="F11" i="4"/>
  <c r="C11" i="4"/>
  <c r="D11" i="4" s="1"/>
  <c r="H8" i="4"/>
  <c r="F8" i="4"/>
  <c r="C8" i="4"/>
  <c r="D8" i="4" s="1"/>
  <c r="H10" i="4"/>
  <c r="F10" i="4"/>
  <c r="C10" i="4"/>
  <c r="D10" i="4" s="1"/>
  <c r="H9" i="4"/>
  <c r="F9" i="4"/>
  <c r="C9" i="4"/>
  <c r="D9" i="4" s="1"/>
  <c r="H7" i="4"/>
  <c r="F7" i="4"/>
  <c r="C7" i="4"/>
  <c r="D7" i="4" s="1"/>
  <c r="H3" i="4"/>
  <c r="F3" i="4"/>
  <c r="C3" i="4"/>
  <c r="D3" i="4" s="1"/>
  <c r="H6" i="4"/>
  <c r="F6" i="4"/>
  <c r="C6" i="4"/>
  <c r="D6" i="4" s="1"/>
  <c r="E20" i="1"/>
  <c r="F20" i="1" s="1"/>
  <c r="J20" i="1"/>
  <c r="H20" i="1"/>
  <c r="E19" i="1"/>
  <c r="F19" i="1" s="1"/>
  <c r="J19" i="1"/>
  <c r="H19" i="1"/>
  <c r="E17" i="1"/>
  <c r="F17" i="1" s="1"/>
  <c r="J17" i="1"/>
  <c r="H17" i="1"/>
  <c r="E15" i="1"/>
  <c r="F15" i="1" s="1"/>
  <c r="J15" i="1"/>
  <c r="H15" i="1"/>
  <c r="E14" i="1"/>
  <c r="F14" i="1" s="1"/>
  <c r="J14" i="1"/>
  <c r="H14" i="1"/>
  <c r="E9" i="1"/>
  <c r="F9" i="1" s="1"/>
  <c r="J9" i="1"/>
  <c r="H9" i="1"/>
  <c r="AB31" i="2" l="1"/>
  <c r="E4" i="1"/>
  <c r="AE31" i="2"/>
  <c r="AK31" i="2" l="1"/>
  <c r="E18" i="1"/>
  <c r="AH31" i="2" l="1"/>
  <c r="G31" i="2" l="1"/>
  <c r="M31" i="2"/>
  <c r="S31" i="2"/>
  <c r="Y31" i="2"/>
  <c r="F18" i="1" l="1"/>
  <c r="J18" i="1"/>
  <c r="H18" i="1"/>
  <c r="E16" i="1"/>
  <c r="F16" i="1" s="1"/>
  <c r="J16" i="1"/>
  <c r="H16" i="1"/>
  <c r="E13" i="1"/>
  <c r="F13" i="1" s="1"/>
  <c r="J13" i="1"/>
  <c r="H13" i="1"/>
  <c r="E12" i="1"/>
  <c r="F12" i="1" s="1"/>
  <c r="J12" i="1"/>
  <c r="H12" i="1"/>
  <c r="E11" i="1"/>
  <c r="F11" i="1" s="1"/>
  <c r="J11" i="1"/>
  <c r="H11" i="1"/>
  <c r="E10" i="1"/>
  <c r="F10" i="1" s="1"/>
  <c r="J10" i="1"/>
  <c r="H10" i="1"/>
  <c r="E8" i="1"/>
  <c r="F8" i="1" s="1"/>
  <c r="J8" i="1"/>
  <c r="H8" i="1"/>
  <c r="E7" i="1"/>
  <c r="F7" i="1" s="1"/>
  <c r="J7" i="1"/>
  <c r="H7" i="1"/>
  <c r="E6" i="1"/>
  <c r="F6" i="1" s="1"/>
  <c r="J6" i="1"/>
  <c r="H6" i="1"/>
  <c r="F4" i="1"/>
  <c r="J4" i="1"/>
  <c r="H4" i="1"/>
  <c r="E5" i="1"/>
  <c r="F5" i="1" s="1"/>
  <c r="J5" i="1"/>
  <c r="H5" i="1"/>
  <c r="E3" i="1"/>
  <c r="F3" i="1" s="1"/>
  <c r="J3" i="1"/>
  <c r="H3" i="1"/>
</calcChain>
</file>

<file path=xl/sharedStrings.xml><?xml version="1.0" encoding="utf-8"?>
<sst xmlns="http://schemas.openxmlformats.org/spreadsheetml/2006/main" count="334" uniqueCount="88">
  <si>
    <t>北京</t>
    <phoneticPr fontId="2" type="noConversion"/>
  </si>
  <si>
    <t>上海</t>
    <phoneticPr fontId="2" type="noConversion"/>
  </si>
  <si>
    <t>广州</t>
    <phoneticPr fontId="2" type="noConversion"/>
  </si>
  <si>
    <t>km</t>
    <phoneticPr fontId="2" type="noConversion"/>
  </si>
  <si>
    <t>成都</t>
    <phoneticPr fontId="2" type="noConversion"/>
  </si>
  <si>
    <t>武汉</t>
    <phoneticPr fontId="2" type="noConversion"/>
  </si>
  <si>
    <t>青岛</t>
    <phoneticPr fontId="2" type="noConversion"/>
  </si>
  <si>
    <t>南京</t>
    <phoneticPr fontId="2" type="noConversion"/>
  </si>
  <si>
    <t>杭州</t>
    <phoneticPr fontId="2" type="noConversion"/>
  </si>
  <si>
    <t>天津</t>
    <phoneticPr fontId="2" type="noConversion"/>
  </si>
  <si>
    <t>重庆</t>
    <phoneticPr fontId="2" type="noConversion"/>
  </si>
  <si>
    <t>佛山</t>
    <phoneticPr fontId="2" type="noConversion"/>
  </si>
  <si>
    <t>西安</t>
    <phoneticPr fontId="2" type="noConversion"/>
  </si>
  <si>
    <t>该月客流量最高的一天具体数据</t>
    <phoneticPr fontId="2" type="noConversion"/>
  </si>
  <si>
    <t>1号线</t>
    <phoneticPr fontId="2" type="noConversion"/>
  </si>
  <si>
    <t>2号线</t>
  </si>
  <si>
    <t>3号线</t>
  </si>
  <si>
    <t>4号线</t>
  </si>
  <si>
    <t>5号线</t>
  </si>
  <si>
    <t>6号线</t>
  </si>
  <si>
    <t>7号线</t>
  </si>
  <si>
    <t>8号线</t>
  </si>
  <si>
    <t>9号线</t>
  </si>
  <si>
    <t>10号线</t>
  </si>
  <si>
    <t>11号线</t>
  </si>
  <si>
    <t>12号线</t>
  </si>
  <si>
    <t>13号线</t>
  </si>
  <si>
    <t>14号线</t>
  </si>
  <si>
    <t>15号线</t>
  </si>
  <si>
    <t>16号线</t>
  </si>
  <si>
    <t>18号线</t>
  </si>
  <si>
    <t>21号线</t>
  </si>
  <si>
    <t>22号线</t>
  </si>
  <si>
    <t>23号线</t>
  </si>
  <si>
    <t>24号线</t>
  </si>
  <si>
    <t>总计</t>
    <phoneticPr fontId="2" type="noConversion"/>
  </si>
  <si>
    <t>2021/12</t>
    <phoneticPr fontId="2" type="noConversion"/>
  </si>
  <si>
    <t>2022/12</t>
    <phoneticPr fontId="2" type="noConversion"/>
  </si>
  <si>
    <t>2023/12</t>
    <phoneticPr fontId="2" type="noConversion"/>
  </si>
  <si>
    <t>2024/12</t>
    <phoneticPr fontId="2" type="noConversion"/>
  </si>
  <si>
    <t>2025/12</t>
    <phoneticPr fontId="2" type="noConversion"/>
  </si>
  <si>
    <t>2026/12</t>
    <phoneticPr fontId="2" type="noConversion"/>
  </si>
  <si>
    <t>km</t>
    <phoneticPr fontId="2" type="noConversion"/>
  </si>
  <si>
    <t>万人次</t>
    <phoneticPr fontId="2" type="noConversion"/>
  </si>
  <si>
    <t>2035/12</t>
    <phoneticPr fontId="2" type="noConversion"/>
  </si>
  <si>
    <t>19号线</t>
  </si>
  <si>
    <t>2021/4</t>
    <phoneticPr fontId="2" type="noConversion"/>
  </si>
  <si>
    <t>2022/4</t>
    <phoneticPr fontId="2" type="noConversion"/>
  </si>
  <si>
    <t>2023/4</t>
    <phoneticPr fontId="2" type="noConversion"/>
  </si>
  <si>
    <t>2024/4</t>
    <phoneticPr fontId="2" type="noConversion"/>
  </si>
  <si>
    <t>2025/4</t>
    <phoneticPr fontId="2" type="noConversion"/>
  </si>
  <si>
    <t>17号线</t>
  </si>
  <si>
    <t>2024年12月</t>
    <phoneticPr fontId="2" type="noConversion"/>
  </si>
  <si>
    <t>苏州</t>
    <phoneticPr fontId="2" type="noConversion"/>
  </si>
  <si>
    <t>合肥</t>
    <phoneticPr fontId="2" type="noConversion"/>
  </si>
  <si>
    <t>大连</t>
    <phoneticPr fontId="2" type="noConversion"/>
  </si>
  <si>
    <t>济南</t>
    <phoneticPr fontId="2" type="noConversion"/>
  </si>
  <si>
    <t>深圳</t>
    <phoneticPr fontId="2" type="noConversion"/>
  </si>
  <si>
    <t>东莞</t>
    <phoneticPr fontId="2" type="noConversion"/>
  </si>
  <si>
    <t>广东</t>
    <phoneticPr fontId="2" type="noConversion"/>
  </si>
  <si>
    <t>2026年12月</t>
    <phoneticPr fontId="2" type="noConversion"/>
  </si>
  <si>
    <t>四川</t>
    <phoneticPr fontId="2" type="noConversion"/>
  </si>
  <si>
    <t>江苏</t>
    <phoneticPr fontId="2" type="noConversion"/>
  </si>
  <si>
    <t>湖北</t>
    <phoneticPr fontId="2" type="noConversion"/>
  </si>
  <si>
    <t>山东</t>
    <phoneticPr fontId="2" type="noConversion"/>
  </si>
  <si>
    <t>陕西</t>
    <phoneticPr fontId="2" type="noConversion"/>
  </si>
  <si>
    <t>浙江</t>
    <phoneticPr fontId="2" type="noConversion"/>
  </si>
  <si>
    <t>辽宁</t>
    <phoneticPr fontId="2" type="noConversion"/>
  </si>
  <si>
    <t>线路里程参考百度百科和阿牛</t>
    <phoneticPr fontId="2" type="noConversion"/>
  </si>
  <si>
    <t>km(加权平均看作去年底里程)</t>
    <phoneticPr fontId="2" type="noConversion"/>
  </si>
  <si>
    <t>平均客流量(万人次)</t>
    <phoneticPr fontId="2" type="noConversion"/>
  </si>
  <si>
    <t>工作日客流量(万人次)</t>
    <phoneticPr fontId="2" type="noConversion"/>
  </si>
  <si>
    <t>休息日客流量(万人次)</t>
    <phoneticPr fontId="2" type="noConversion"/>
  </si>
  <si>
    <t>客流强度(万人次/公里)</t>
    <phoneticPr fontId="2" type="noConversion"/>
  </si>
  <si>
    <t>客流强度</t>
    <phoneticPr fontId="2" type="noConversion"/>
  </si>
  <si>
    <t>年初里程</t>
    <phoneticPr fontId="2" type="noConversion"/>
  </si>
  <si>
    <t>年末里程</t>
    <phoneticPr fontId="2" type="noConversion"/>
  </si>
  <si>
    <t>城市</t>
    <phoneticPr fontId="2" type="noConversion"/>
  </si>
  <si>
    <t>年末里程</t>
    <phoneticPr fontId="2" type="noConversion"/>
  </si>
  <si>
    <t>城市</t>
    <phoneticPr fontId="2" type="noConversion"/>
  </si>
  <si>
    <t>年初里程</t>
    <phoneticPr fontId="2" type="noConversion"/>
  </si>
  <si>
    <t>km(加权平均)</t>
    <phoneticPr fontId="2" type="noConversion"/>
  </si>
  <si>
    <t>2029年12月</t>
    <phoneticPr fontId="2" type="noConversion"/>
  </si>
  <si>
    <t>APM线</t>
    <phoneticPr fontId="2" type="noConversion"/>
  </si>
  <si>
    <t>GF线</t>
    <phoneticPr fontId="2" type="noConversion"/>
  </si>
  <si>
    <t>2023/12/31</t>
    <phoneticPr fontId="2" type="noConversion"/>
  </si>
  <si>
    <t>20号线</t>
  </si>
  <si>
    <t>26号线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</si>
</sst>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_ "/>
    <numFmt numFmtId="178" formatCode="0.00_);[Red]\(0.00\)"/>
    <numFmt numFmtId="179" formatCode="0.000_);[Red]\(0.000\)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4578-C13F-46B2-8932-8C0757C5A9F1}">
  <dimension ref="A1:J10"/>
  <sheetViews>
    <sheetView workbookViewId="0"/>
  </sheetViews>
  <sheetFormatPr defaultRowHeight="14" x14ac:dyDescent="0.3"/>
  <cols>
    <col min="1" max="3" width="8.33203125" style="2" customWidth="1"/>
    <col min="4" max="4" width="21.5" style="24" customWidth="1"/>
    <col min="5" max="5" width="13.6640625" style="15" customWidth="1"/>
    <col min="6" max="6" width="10.58203125" style="12" customWidth="1"/>
    <col min="7" max="7" width="15.58203125" style="15" customWidth="1"/>
    <col min="8" max="8" width="10.58203125" style="12" customWidth="1"/>
    <col min="9" max="9" width="15.58203125" style="15" customWidth="1"/>
    <col min="10" max="10" width="10.58203125" style="12" customWidth="1"/>
    <col min="11" max="16384" width="8.6640625" style="2"/>
  </cols>
  <sheetData>
    <row r="1" spans="1:10" x14ac:dyDescent="0.3">
      <c r="A1" s="1" t="s">
        <v>68</v>
      </c>
      <c r="B1" s="1"/>
      <c r="C1" s="1"/>
    </row>
    <row r="2" spans="1:10" s="10" customFormat="1" ht="42" x14ac:dyDescent="0.3">
      <c r="A2" s="9" t="s">
        <v>79</v>
      </c>
      <c r="B2" s="9" t="s">
        <v>80</v>
      </c>
      <c r="C2" s="9" t="s">
        <v>78</v>
      </c>
      <c r="D2" s="11" t="s">
        <v>81</v>
      </c>
      <c r="E2" s="16" t="s">
        <v>70</v>
      </c>
      <c r="F2" s="13" t="s">
        <v>73</v>
      </c>
      <c r="G2" s="16" t="s">
        <v>71</v>
      </c>
      <c r="H2" s="13" t="s">
        <v>73</v>
      </c>
      <c r="I2" s="16" t="s">
        <v>72</v>
      </c>
      <c r="J2" s="13" t="s">
        <v>73</v>
      </c>
    </row>
    <row r="3" spans="1:10" x14ac:dyDescent="0.3">
      <c r="A3" s="8" t="s">
        <v>1</v>
      </c>
      <c r="B3" s="8">
        <v>631</v>
      </c>
      <c r="C3" s="8">
        <v>673.05</v>
      </c>
      <c r="D3" s="25">
        <v>636.26</v>
      </c>
      <c r="E3" s="17">
        <f>(G3*5+I3*2)/7</f>
        <v>1026.3942857142858</v>
      </c>
      <c r="F3" s="14">
        <f t="shared" ref="F3:F10" si="0">E3/D3</f>
        <v>1.61316802205747</v>
      </c>
      <c r="G3" s="17">
        <v>1134.54</v>
      </c>
      <c r="H3" s="14">
        <f t="shared" ref="H3:H10" si="1">G3/D3</f>
        <v>1.7831389683462735</v>
      </c>
      <c r="I3" s="17">
        <v>756.03</v>
      </c>
      <c r="J3" s="14">
        <f t="shared" ref="J3:J10" si="2">I3/D3</f>
        <v>1.1882406563354604</v>
      </c>
    </row>
    <row r="4" spans="1:10" x14ac:dyDescent="0.3">
      <c r="A4" s="8" t="s">
        <v>0</v>
      </c>
      <c r="B4" s="8">
        <v>597.99</v>
      </c>
      <c r="C4" s="8">
        <v>626.85</v>
      </c>
      <c r="D4" s="25">
        <v>598.15</v>
      </c>
      <c r="E4" s="17">
        <f t="shared" ref="E4:E10" si="3">(G4*5+I4*2)/7</f>
        <v>1082.4657142857143</v>
      </c>
      <c r="F4" s="14">
        <f t="shared" si="0"/>
        <v>1.8096893994578522</v>
      </c>
      <c r="G4" s="17">
        <v>1214.3</v>
      </c>
      <c r="H4" s="14">
        <f t="shared" si="1"/>
        <v>2.0300927860904454</v>
      </c>
      <c r="I4" s="17">
        <v>752.88</v>
      </c>
      <c r="J4" s="14">
        <f t="shared" si="2"/>
        <v>1.2586809328763688</v>
      </c>
    </row>
    <row r="5" spans="1:10" x14ac:dyDescent="0.3">
      <c r="A5" s="8" t="s">
        <v>2</v>
      </c>
      <c r="B5" s="8">
        <v>389.7</v>
      </c>
      <c r="C5" s="8">
        <v>476.86</v>
      </c>
      <c r="D5" s="25">
        <v>391.91</v>
      </c>
      <c r="E5" s="17">
        <f t="shared" si="3"/>
        <v>831.04</v>
      </c>
      <c r="F5" s="14">
        <f t="shared" si="0"/>
        <v>2.1204868464698525</v>
      </c>
      <c r="G5" s="17">
        <v>850.14</v>
      </c>
      <c r="H5" s="14">
        <f t="shared" si="1"/>
        <v>2.1692225255798525</v>
      </c>
      <c r="I5" s="17">
        <v>783.29</v>
      </c>
      <c r="J5" s="14">
        <f t="shared" si="2"/>
        <v>1.9986476486948532</v>
      </c>
    </row>
    <row r="6" spans="1:10" x14ac:dyDescent="0.3">
      <c r="A6" s="8" t="s">
        <v>7</v>
      </c>
      <c r="B6" s="8">
        <v>347.8</v>
      </c>
      <c r="C6" s="8">
        <v>378</v>
      </c>
      <c r="D6" s="25">
        <v>366</v>
      </c>
      <c r="E6" s="17">
        <f t="shared" si="3"/>
        <v>306.28285714285715</v>
      </c>
      <c r="F6" s="14">
        <f t="shared" si="0"/>
        <v>0.83683840749414518</v>
      </c>
      <c r="G6" s="17">
        <v>319.06</v>
      </c>
      <c r="H6" s="14">
        <f t="shared" si="1"/>
        <v>0.87174863387978141</v>
      </c>
      <c r="I6" s="17">
        <v>274.33999999999997</v>
      </c>
      <c r="J6" s="14">
        <f t="shared" si="2"/>
        <v>0.74956284153005459</v>
      </c>
    </row>
    <row r="7" spans="1:10" x14ac:dyDescent="0.3">
      <c r="A7" s="8" t="s">
        <v>57</v>
      </c>
      <c r="B7" s="8">
        <v>285.04000000000002</v>
      </c>
      <c r="C7" s="8">
        <v>285.04000000000002</v>
      </c>
      <c r="D7" s="25">
        <f>C7</f>
        <v>285.04000000000002</v>
      </c>
      <c r="E7" s="17">
        <f t="shared" si="3"/>
        <v>516.89</v>
      </c>
      <c r="F7" s="14">
        <f t="shared" si="0"/>
        <v>1.8133946112826269</v>
      </c>
      <c r="G7" s="17">
        <v>541.45000000000005</v>
      </c>
      <c r="H7" s="14">
        <f t="shared" si="1"/>
        <v>1.8995579567779961</v>
      </c>
      <c r="I7" s="17">
        <v>455.49</v>
      </c>
      <c r="J7" s="14">
        <f t="shared" si="2"/>
        <v>1.5979862475442042</v>
      </c>
    </row>
    <row r="8" spans="1:10" x14ac:dyDescent="0.3">
      <c r="A8" s="8" t="s">
        <v>10</v>
      </c>
      <c r="B8" s="8">
        <v>264</v>
      </c>
      <c r="C8" s="8">
        <v>315.45999999999998</v>
      </c>
      <c r="D8" s="25">
        <v>264.58999999999997</v>
      </c>
      <c r="E8" s="17">
        <f t="shared" si="3"/>
        <v>235.78</v>
      </c>
      <c r="F8" s="14">
        <f t="shared" si="0"/>
        <v>0.8911145545939001</v>
      </c>
      <c r="G8" s="17">
        <v>245.28</v>
      </c>
      <c r="H8" s="14">
        <f t="shared" si="1"/>
        <v>0.92701916172190946</v>
      </c>
      <c r="I8" s="17">
        <v>212.03</v>
      </c>
      <c r="J8" s="14">
        <f t="shared" si="2"/>
        <v>0.80135303677387659</v>
      </c>
    </row>
    <row r="9" spans="1:10" x14ac:dyDescent="0.3">
      <c r="A9" s="8" t="s">
        <v>4</v>
      </c>
      <c r="B9" s="8">
        <v>196.08</v>
      </c>
      <c r="C9" s="8">
        <v>225.62</v>
      </c>
      <c r="D9" s="25">
        <v>193.01</v>
      </c>
      <c r="E9" s="17">
        <f t="shared" si="3"/>
        <v>319.13000000000005</v>
      </c>
      <c r="F9" s="14">
        <f t="shared" si="0"/>
        <v>1.6534376457178388</v>
      </c>
      <c r="G9" s="17">
        <v>339.41</v>
      </c>
      <c r="H9" s="14">
        <f t="shared" si="1"/>
        <v>1.7585099217657119</v>
      </c>
      <c r="I9" s="17">
        <v>268.43</v>
      </c>
      <c r="J9" s="14">
        <f t="shared" si="2"/>
        <v>1.3907569555981556</v>
      </c>
    </row>
    <row r="10" spans="1:10" x14ac:dyDescent="0.3">
      <c r="A10" s="8" t="s">
        <v>12</v>
      </c>
      <c r="B10" s="8">
        <v>91.15</v>
      </c>
      <c r="C10" s="8">
        <v>126.35</v>
      </c>
      <c r="D10" s="25">
        <v>91.73</v>
      </c>
      <c r="E10" s="17">
        <f t="shared" si="3"/>
        <v>202.59142857142857</v>
      </c>
      <c r="F10" s="14">
        <f t="shared" si="0"/>
        <v>2.2085623958511782</v>
      </c>
      <c r="G10" s="17">
        <v>203.88</v>
      </c>
      <c r="H10" s="14">
        <f t="shared" si="1"/>
        <v>2.2226098332061484</v>
      </c>
      <c r="I10" s="17">
        <v>199.37</v>
      </c>
      <c r="J10" s="14">
        <f t="shared" si="2"/>
        <v>2.1734438024637521</v>
      </c>
    </row>
  </sheetData>
  <sortState xmlns:xlrd2="http://schemas.microsoft.com/office/spreadsheetml/2017/richdata2" ref="A3:J10">
    <sortCondition descending="1" ref="D3:D10"/>
  </sortState>
  <phoneticPr fontId="2" type="noConversion"/>
  <conditionalFormatting sqref="F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{49ABB4D7-9DA5-415B-B2E8-053374AB9408}</x14:id>
        </ext>
      </extLst>
    </cfRule>
  </conditionalFormatting>
  <conditionalFormatting sqref="F1:F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{47B11873-6692-48A1-B6D4-C07E193C91A0}</x14:id>
        </ext>
      </extLst>
    </cfRule>
  </conditionalFormatting>
  <conditionalFormatting sqref="H1:H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{92BDA0A0-F160-4B70-96DF-5444D6DEBEE2}</x14:id>
        </ext>
      </extLst>
    </cfRule>
  </conditionalFormatting>
  <conditionalFormatting sqref="J1:J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{A484F596-3DAD-457D-9941-16647330F8C8}</x14:id>
        </ext>
      </extLst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{7665CFA2-112C-495E-B989-6B6E8BE036A0}</x14:id>
        </ext>
      </extLst>
    </cfRule>
  </conditionalFormatting>
  <conditionalFormatting sqref="F9:F10 F3:F7">
    <cfRule type="dataBar" priority="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{804485EC-BED4-4748-B985-130DCAD2B671}</x14:id>
        </ext>
      </extLst>
    </cfRule>
  </conditionalFormatting>
  <conditionalFormatting sqref="D3:D10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{2AF5CF36-4A01-4A62-A3E2-ABAFBE1F28CA}</x14:id>
        </ext>
      </extLst>
    </cfRule>
  </conditionalFormatting>
  <conditionalFormatting sqref="H3:H10">
    <cfRule type="dataBar" priority="2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{338D5732-D55A-43B9-AD37-58FF77F987EA}</x14:id>
        </ext>
      </extLst>
    </cfRule>
  </conditionalFormatting>
  <conditionalFormatting sqref="J3:J10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{60CA8C9D-7093-4B72-BC53-8E4E589422C4}</x14:id>
        </ext>
      </extLst>
    </cfRule>
  </conditionalFormatting>
  <conditionalFormatting sqref="F3:F10">
    <cfRule type="dataBar" priority="2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{08DC2336-E53B-416F-A7EC-3176C95312EB}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BB4D7-9DA5-415B-B2E8-053374AB94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47B11873-6692-48A1-B6D4-C07E193C91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92BDA0A0-F160-4B70-96DF-5444D6DEBE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A484F596-3DAD-457D-9941-16647330F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7665CFA2-112C-495E-B989-6B6E8BE03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804485EC-BED4-4748-B985-130DCAD2B6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F9:F10 F3:F7</xm:sqref>
        </x14:conditionalFormatting>
        <x14:conditionalFormatting xmlns:xm="http://schemas.microsoft.com/office/excel/2006/main">
          <x14:cfRule type="dataBar" id="{2AF5CF36-4A01-4A62-A3E2-ABAFBE1F28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D3:D10</xm:sqref>
        </x14:conditionalFormatting>
        <x14:conditionalFormatting xmlns:xm="http://schemas.microsoft.com/office/excel/2006/main">
          <x14:cfRule type="dataBar" id="{338D5732-D55A-43B9-AD37-58FF77F987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H3:H10</xm:sqref>
        </x14:conditionalFormatting>
        <x14:conditionalFormatting xmlns:xm="http://schemas.microsoft.com/office/excel/2006/main">
          <x14:cfRule type="dataBar" id="{60CA8C9D-7093-4B72-BC53-8E4E589422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J3:J10</xm:sqref>
        </x14:conditionalFormatting>
        <x14:conditionalFormatting xmlns:xm="http://schemas.microsoft.com/office/excel/2006/main">
          <x14:cfRule type="dataBar" id="{08DC2336-E53B-416F-A7EC-3176C95312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C2C0-694F-46B3-9FAC-E9FBF68AC9B7}">
  <dimension ref="A1:AK31"/>
  <sheetViews>
    <sheetView tabSelected="1" zoomScaleNormal="100" workbookViewId="0">
      <pane xSplit="1" topLeftCell="B1" activePane="topRight" state="frozen"/>
      <selection pane="topRight"/>
    </sheetView>
  </sheetViews>
  <sheetFormatPr defaultColWidth="6.58203125" defaultRowHeight="14" x14ac:dyDescent="0.3"/>
  <cols>
    <col min="1" max="1" width="6.58203125" style="3" customWidth="1"/>
    <col min="2" max="3" width="6.58203125" style="3"/>
    <col min="4" max="4" width="6.58203125" style="24"/>
    <col min="5" max="6" width="6.58203125" style="3"/>
    <col min="7" max="7" width="6.58203125" style="24"/>
    <col min="8" max="9" width="6.58203125" style="3"/>
    <col min="10" max="10" width="6.58203125" style="24"/>
    <col min="11" max="12" width="6.58203125" style="3"/>
    <col min="13" max="13" width="6.58203125" style="24"/>
    <col min="14" max="15" width="6.58203125" style="3"/>
    <col min="16" max="16" width="6.58203125" style="24"/>
    <col min="17" max="18" width="6.58203125" style="3"/>
    <col min="19" max="19" width="6.58203125" style="24"/>
    <col min="20" max="21" width="6.58203125" style="3"/>
    <col min="22" max="22" width="6.58203125" style="24"/>
    <col min="23" max="24" width="6.58203125" style="3"/>
    <col min="25" max="25" width="6.58203125" style="24"/>
    <col min="26" max="27" width="6.58203125" style="3"/>
    <col min="28" max="28" width="6.58203125" style="24"/>
    <col min="29" max="30" width="6.58203125" style="3"/>
    <col min="31" max="31" width="6.58203125" style="24"/>
    <col min="32" max="33" width="6.58203125" style="3"/>
    <col min="34" max="34" width="6.58203125" style="24"/>
    <col min="35" max="36" width="6.58203125" style="3"/>
    <col min="37" max="37" width="6.58203125" style="24"/>
    <col min="38" max="16384" width="6.58203125" style="3"/>
  </cols>
  <sheetData>
    <row r="1" spans="1:37" x14ac:dyDescent="0.3">
      <c r="A1" s="6" t="s">
        <v>13</v>
      </c>
      <c r="B1" s="7"/>
      <c r="C1" s="7"/>
      <c r="D1" s="26"/>
      <c r="E1" s="7"/>
      <c r="F1" s="7"/>
      <c r="G1" s="26"/>
      <c r="H1" s="7"/>
      <c r="I1" s="7"/>
      <c r="J1" s="26"/>
      <c r="K1" s="7"/>
      <c r="L1" s="7"/>
      <c r="M1" s="26"/>
      <c r="N1" s="7"/>
      <c r="O1" s="7"/>
      <c r="P1" s="26"/>
      <c r="Q1" s="7"/>
      <c r="R1" s="7"/>
      <c r="S1" s="26"/>
      <c r="T1" s="7"/>
      <c r="U1" s="7"/>
      <c r="V1" s="26"/>
      <c r="W1" s="7"/>
      <c r="X1" s="7"/>
      <c r="Y1" s="26"/>
      <c r="Z1" s="7"/>
      <c r="AA1" s="7"/>
      <c r="AB1" s="26"/>
      <c r="AC1" s="7"/>
      <c r="AD1" s="7"/>
      <c r="AE1" s="26"/>
      <c r="AF1" s="7"/>
      <c r="AG1" s="7"/>
      <c r="AH1" s="26"/>
      <c r="AI1" s="7"/>
      <c r="AJ1" s="7"/>
    </row>
    <row r="2" spans="1:37" x14ac:dyDescent="0.3">
      <c r="A2" s="21"/>
      <c r="B2" s="35">
        <v>44316</v>
      </c>
      <c r="C2" s="36"/>
      <c r="D2" s="37"/>
      <c r="E2" s="35">
        <v>44561</v>
      </c>
      <c r="F2" s="36"/>
      <c r="G2" s="37"/>
      <c r="H2" s="35">
        <v>44681</v>
      </c>
      <c r="I2" s="36"/>
      <c r="J2" s="37"/>
      <c r="K2" s="35">
        <v>44926</v>
      </c>
      <c r="L2" s="36"/>
      <c r="M2" s="37"/>
      <c r="N2" s="35">
        <v>45046</v>
      </c>
      <c r="O2" s="36"/>
      <c r="P2" s="37"/>
      <c r="Q2" s="39" t="s">
        <v>85</v>
      </c>
      <c r="R2" s="40"/>
      <c r="S2" s="41"/>
      <c r="T2" s="35">
        <v>45657</v>
      </c>
      <c r="U2" s="42"/>
      <c r="V2" s="43"/>
      <c r="W2" s="35">
        <v>46022</v>
      </c>
      <c r="X2" s="36"/>
      <c r="Y2" s="37"/>
      <c r="Z2" s="35">
        <v>46387</v>
      </c>
      <c r="AA2" s="36"/>
      <c r="AB2" s="37"/>
      <c r="AC2" s="35">
        <v>46752</v>
      </c>
      <c r="AD2" s="36"/>
      <c r="AE2" s="37"/>
      <c r="AF2" s="35">
        <v>47118</v>
      </c>
      <c r="AG2" s="36"/>
      <c r="AH2" s="37"/>
      <c r="AI2" s="38" t="s">
        <v>44</v>
      </c>
      <c r="AJ2" s="36"/>
      <c r="AK2" s="37"/>
    </row>
    <row r="3" spans="1:37" x14ac:dyDescent="0.3">
      <c r="A3" s="21"/>
      <c r="B3" s="22" t="s">
        <v>3</v>
      </c>
      <c r="C3" s="22" t="s">
        <v>43</v>
      </c>
      <c r="D3" s="27" t="s">
        <v>74</v>
      </c>
      <c r="E3" s="4" t="s">
        <v>42</v>
      </c>
      <c r="F3" s="22" t="s">
        <v>43</v>
      </c>
      <c r="G3" s="27" t="s">
        <v>74</v>
      </c>
      <c r="H3" s="22" t="s">
        <v>3</v>
      </c>
      <c r="I3" s="22" t="s">
        <v>43</v>
      </c>
      <c r="J3" s="27" t="s">
        <v>74</v>
      </c>
      <c r="K3" s="4" t="s">
        <v>42</v>
      </c>
      <c r="L3" s="22" t="s">
        <v>43</v>
      </c>
      <c r="M3" s="27" t="s">
        <v>74</v>
      </c>
      <c r="N3" s="22" t="s">
        <v>3</v>
      </c>
      <c r="O3" s="22" t="s">
        <v>43</v>
      </c>
      <c r="P3" s="27" t="s">
        <v>74</v>
      </c>
      <c r="Q3" s="4" t="s">
        <v>42</v>
      </c>
      <c r="R3" s="22" t="s">
        <v>43</v>
      </c>
      <c r="S3" s="27" t="s">
        <v>74</v>
      </c>
      <c r="T3" s="22" t="s">
        <v>3</v>
      </c>
      <c r="U3" s="22" t="s">
        <v>43</v>
      </c>
      <c r="V3" s="27" t="s">
        <v>74</v>
      </c>
      <c r="W3" s="4" t="s">
        <v>42</v>
      </c>
      <c r="X3" s="22" t="s">
        <v>43</v>
      </c>
      <c r="Y3" s="27" t="s">
        <v>74</v>
      </c>
      <c r="Z3" s="4" t="s">
        <v>3</v>
      </c>
      <c r="AA3" s="22" t="s">
        <v>43</v>
      </c>
      <c r="AB3" s="27" t="s">
        <v>74</v>
      </c>
      <c r="AC3" s="4" t="s">
        <v>42</v>
      </c>
      <c r="AD3" s="22" t="s">
        <v>43</v>
      </c>
      <c r="AE3" s="27" t="s">
        <v>74</v>
      </c>
      <c r="AF3" s="4" t="s">
        <v>42</v>
      </c>
      <c r="AG3" s="22" t="s">
        <v>43</v>
      </c>
      <c r="AH3" s="27" t="s">
        <v>74</v>
      </c>
      <c r="AI3" s="4" t="s">
        <v>42</v>
      </c>
      <c r="AJ3" s="22" t="s">
        <v>43</v>
      </c>
      <c r="AK3" s="27" t="s">
        <v>74</v>
      </c>
    </row>
    <row r="4" spans="1:37" x14ac:dyDescent="0.3">
      <c r="A4" s="21" t="s">
        <v>14</v>
      </c>
      <c r="B4" s="22">
        <v>18.5</v>
      </c>
      <c r="C4" s="22">
        <v>106</v>
      </c>
      <c r="D4" s="28">
        <f>C4/B4</f>
        <v>5.7297297297297298</v>
      </c>
      <c r="E4" s="4">
        <v>18.5</v>
      </c>
      <c r="F4" s="22">
        <v>107</v>
      </c>
      <c r="G4" s="28">
        <f>F4/E4</f>
        <v>5.7837837837837842</v>
      </c>
      <c r="H4" s="22">
        <v>18.5</v>
      </c>
      <c r="I4" s="22">
        <v>108.6</v>
      </c>
      <c r="J4" s="28">
        <f>I4/H4</f>
        <v>5.8702702702702698</v>
      </c>
      <c r="K4" s="4">
        <v>18.5</v>
      </c>
      <c r="L4" s="22">
        <v>102.3</v>
      </c>
      <c r="M4" s="28">
        <f>L4/K4</f>
        <v>5.5297297297297296</v>
      </c>
      <c r="N4" s="22">
        <v>18.5</v>
      </c>
      <c r="O4" s="22">
        <v>104.3</v>
      </c>
      <c r="P4" s="28">
        <f>O4/N4</f>
        <v>5.6378378378378375</v>
      </c>
      <c r="Q4" s="4">
        <v>18.5</v>
      </c>
      <c r="R4" s="22">
        <v>101.3</v>
      </c>
      <c r="S4" s="28">
        <f>R4/Q4</f>
        <v>5.4756756756756753</v>
      </c>
      <c r="T4" s="32">
        <v>18.5</v>
      </c>
      <c r="U4" s="22">
        <v>97.8</v>
      </c>
      <c r="V4" s="28">
        <f>U4/T4</f>
        <v>5.2864864864864867</v>
      </c>
      <c r="W4" s="32">
        <v>18.5</v>
      </c>
      <c r="X4" s="22">
        <v>94.2</v>
      </c>
      <c r="Y4" s="28">
        <f>X4/W4</f>
        <v>5.0918918918918923</v>
      </c>
      <c r="Z4" s="32">
        <v>18.5</v>
      </c>
      <c r="AA4" s="22">
        <v>90.1</v>
      </c>
      <c r="AB4" s="28">
        <f>AA4/Z4</f>
        <v>4.8702702702702698</v>
      </c>
      <c r="AC4" s="4">
        <v>18.5</v>
      </c>
      <c r="AD4" s="22">
        <v>84.2</v>
      </c>
      <c r="AE4" s="28">
        <f>AD4/AC4</f>
        <v>4.5513513513513519</v>
      </c>
      <c r="AF4" s="4">
        <v>18.5</v>
      </c>
      <c r="AG4" s="22">
        <v>82.1</v>
      </c>
      <c r="AH4" s="28">
        <f>AG4/AF4</f>
        <v>4.4378378378378374</v>
      </c>
      <c r="AI4" s="4">
        <v>18.5</v>
      </c>
      <c r="AJ4" s="22">
        <v>85.2</v>
      </c>
      <c r="AK4" s="28">
        <f>AJ4/AI4</f>
        <v>4.6054054054054054</v>
      </c>
    </row>
    <row r="5" spans="1:37" x14ac:dyDescent="0.3">
      <c r="A5" s="21" t="s">
        <v>15</v>
      </c>
      <c r="B5" s="22">
        <v>31.8</v>
      </c>
      <c r="C5" s="22">
        <v>167.6</v>
      </c>
      <c r="D5" s="28">
        <f t="shared" ref="D5:D12" si="0">C5/B5</f>
        <v>5.2704402515723263</v>
      </c>
      <c r="E5" s="4">
        <v>31.8</v>
      </c>
      <c r="F5" s="22">
        <v>171.2</v>
      </c>
      <c r="G5" s="28">
        <f t="shared" ref="G5:G12" si="1">F5/E5</f>
        <v>5.3836477987421381</v>
      </c>
      <c r="H5" s="22">
        <v>31.8</v>
      </c>
      <c r="I5" s="22">
        <v>169.7</v>
      </c>
      <c r="J5" s="28">
        <f t="shared" ref="J5:J12" si="2">I5/H5</f>
        <v>5.3364779874213832</v>
      </c>
      <c r="K5" s="4">
        <v>31.8</v>
      </c>
      <c r="L5" s="22">
        <v>179.5</v>
      </c>
      <c r="M5" s="28">
        <f t="shared" ref="M5:M12" si="3">L5/K5</f>
        <v>5.6446540880503147</v>
      </c>
      <c r="N5" s="22">
        <v>31.8</v>
      </c>
      <c r="O5" s="22">
        <v>182</v>
      </c>
      <c r="P5" s="28">
        <f t="shared" ref="P5:P12" si="4">O5/N5</f>
        <v>5.7232704402515724</v>
      </c>
      <c r="Q5" s="4">
        <v>31.8</v>
      </c>
      <c r="R5" s="22">
        <v>178</v>
      </c>
      <c r="S5" s="28">
        <f t="shared" ref="S5:S17" si="5">R5/Q5</f>
        <v>5.5974842767295598</v>
      </c>
      <c r="T5" s="32">
        <v>31.8</v>
      </c>
      <c r="U5" s="22">
        <v>170</v>
      </c>
      <c r="V5" s="28">
        <f t="shared" ref="V5:V17" si="6">U5/T5</f>
        <v>5.3459119496855347</v>
      </c>
      <c r="W5" s="32">
        <v>31.8</v>
      </c>
      <c r="X5" s="22">
        <v>165</v>
      </c>
      <c r="Y5" s="28">
        <f t="shared" ref="Y5:Y17" si="7">X5/W5</f>
        <v>5.1886792452830184</v>
      </c>
      <c r="Z5" s="32">
        <v>31.8</v>
      </c>
      <c r="AA5" s="22">
        <v>148</v>
      </c>
      <c r="AB5" s="28">
        <f t="shared" ref="AB5:AB17" si="8">AA5/Z5</f>
        <v>4.6540880503144653</v>
      </c>
      <c r="AC5" s="4">
        <v>31.8</v>
      </c>
      <c r="AD5" s="22">
        <v>150.30000000000001</v>
      </c>
      <c r="AE5" s="28">
        <f t="shared" ref="AE5:AE17" si="9">AD5/AC5</f>
        <v>4.7264150943396226</v>
      </c>
      <c r="AF5" s="4">
        <v>31.8</v>
      </c>
      <c r="AG5" s="22">
        <v>146</v>
      </c>
      <c r="AH5" s="28">
        <f t="shared" ref="AH5:AH31" si="10">AG5/AF5</f>
        <v>4.5911949685534594</v>
      </c>
      <c r="AI5" s="4">
        <v>31.8</v>
      </c>
      <c r="AJ5" s="22">
        <v>139</v>
      </c>
      <c r="AK5" s="28">
        <f t="shared" ref="AK5:AK31" si="11">AJ5/AI5</f>
        <v>4.3710691823899372</v>
      </c>
    </row>
    <row r="6" spans="1:37" x14ac:dyDescent="0.3">
      <c r="A6" s="21" t="s">
        <v>16</v>
      </c>
      <c r="B6" s="22">
        <v>65.3</v>
      </c>
      <c r="C6" s="22">
        <v>266.89999999999998</v>
      </c>
      <c r="D6" s="28">
        <f t="shared" si="0"/>
        <v>4.0872894333843792</v>
      </c>
      <c r="E6" s="4">
        <v>65.3</v>
      </c>
      <c r="F6" s="22">
        <v>263.39999999999998</v>
      </c>
      <c r="G6" s="28">
        <f t="shared" si="1"/>
        <v>4.0336906584992338</v>
      </c>
      <c r="H6" s="22">
        <v>65.3</v>
      </c>
      <c r="I6" s="22">
        <v>261.39999999999998</v>
      </c>
      <c r="J6" s="28">
        <f t="shared" si="2"/>
        <v>4.0030627871362938</v>
      </c>
      <c r="K6" s="22">
        <v>65.3</v>
      </c>
      <c r="L6" s="22">
        <v>259.5</v>
      </c>
      <c r="M6" s="28">
        <f t="shared" si="3"/>
        <v>3.9739663093415007</v>
      </c>
      <c r="N6" s="22">
        <v>65.3</v>
      </c>
      <c r="O6" s="22">
        <v>256</v>
      </c>
      <c r="P6" s="28">
        <f t="shared" si="4"/>
        <v>3.9203675344563553</v>
      </c>
      <c r="Q6" s="5">
        <v>76.400000000000006</v>
      </c>
      <c r="R6" s="22">
        <v>243.5</v>
      </c>
      <c r="S6" s="28">
        <f t="shared" si="5"/>
        <v>3.1871727748691097</v>
      </c>
      <c r="T6" s="22">
        <v>76.400000000000006</v>
      </c>
      <c r="U6" s="22">
        <v>240.9</v>
      </c>
      <c r="V6" s="28">
        <f t="shared" si="6"/>
        <v>3.1531413612565444</v>
      </c>
      <c r="W6" s="22">
        <v>76.400000000000006</v>
      </c>
      <c r="X6" s="22">
        <v>238</v>
      </c>
      <c r="Y6" s="28">
        <f t="shared" si="7"/>
        <v>3.1151832460732982</v>
      </c>
      <c r="Z6" s="5">
        <v>67</v>
      </c>
      <c r="AA6" s="22">
        <v>202</v>
      </c>
      <c r="AB6" s="28">
        <f t="shared" si="8"/>
        <v>3.0149253731343282</v>
      </c>
      <c r="AC6" s="22">
        <v>67</v>
      </c>
      <c r="AD6" s="22">
        <v>197</v>
      </c>
      <c r="AE6" s="28">
        <f t="shared" si="9"/>
        <v>2.9402985074626864</v>
      </c>
      <c r="AF6" s="32">
        <v>67</v>
      </c>
      <c r="AG6" s="22">
        <v>193</v>
      </c>
      <c r="AH6" s="28">
        <f t="shared" si="10"/>
        <v>2.8805970149253732</v>
      </c>
      <c r="AI6" s="4">
        <v>67</v>
      </c>
      <c r="AJ6" s="22">
        <v>169</v>
      </c>
      <c r="AK6" s="28">
        <f t="shared" si="11"/>
        <v>2.5223880597014925</v>
      </c>
    </row>
    <row r="7" spans="1:37" x14ac:dyDescent="0.3">
      <c r="A7" s="21" t="s">
        <v>17</v>
      </c>
      <c r="B7" s="22">
        <v>56.25</v>
      </c>
      <c r="C7" s="22">
        <v>59.7</v>
      </c>
      <c r="D7" s="28">
        <f t="shared" si="0"/>
        <v>1.0613333333333335</v>
      </c>
      <c r="E7" s="4">
        <v>56.25</v>
      </c>
      <c r="F7" s="22">
        <v>61.3</v>
      </c>
      <c r="G7" s="28">
        <f t="shared" si="1"/>
        <v>1.0897777777777777</v>
      </c>
      <c r="H7" s="22">
        <v>56.25</v>
      </c>
      <c r="I7" s="22">
        <v>58.4</v>
      </c>
      <c r="J7" s="28">
        <f t="shared" si="2"/>
        <v>1.0382222222222222</v>
      </c>
      <c r="K7" s="4">
        <v>56.25</v>
      </c>
      <c r="L7" s="22">
        <v>61.1</v>
      </c>
      <c r="M7" s="28">
        <f t="shared" si="3"/>
        <v>1.0862222222222222</v>
      </c>
      <c r="N7" s="22">
        <v>56.25</v>
      </c>
      <c r="O7" s="22">
        <v>60.3</v>
      </c>
      <c r="P7" s="28">
        <f t="shared" si="4"/>
        <v>1.0719999999999998</v>
      </c>
      <c r="Q7" s="4">
        <v>56.25</v>
      </c>
      <c r="R7" s="22">
        <v>58.3</v>
      </c>
      <c r="S7" s="28">
        <f t="shared" si="5"/>
        <v>1.0364444444444445</v>
      </c>
      <c r="T7" s="32">
        <v>56.25</v>
      </c>
      <c r="U7" s="22">
        <v>50.5</v>
      </c>
      <c r="V7" s="28">
        <f t="shared" si="6"/>
        <v>0.89777777777777779</v>
      </c>
      <c r="W7" s="32">
        <v>56.25</v>
      </c>
      <c r="X7" s="22">
        <v>48.9</v>
      </c>
      <c r="Y7" s="28">
        <f t="shared" si="7"/>
        <v>0.86933333333333329</v>
      </c>
      <c r="Z7" s="32">
        <v>56.25</v>
      </c>
      <c r="AA7" s="22">
        <v>49.4</v>
      </c>
      <c r="AB7" s="28">
        <f t="shared" si="8"/>
        <v>0.87822222222222224</v>
      </c>
      <c r="AC7" s="4">
        <v>56.25</v>
      </c>
      <c r="AD7" s="22">
        <v>50.6</v>
      </c>
      <c r="AE7" s="28">
        <f t="shared" si="9"/>
        <v>0.89955555555555555</v>
      </c>
      <c r="AF7" s="4">
        <v>56.25</v>
      </c>
      <c r="AG7" s="22">
        <v>51.5</v>
      </c>
      <c r="AH7" s="28">
        <f t="shared" si="10"/>
        <v>0.91555555555555557</v>
      </c>
      <c r="AI7" s="4">
        <v>56.25</v>
      </c>
      <c r="AJ7" s="22">
        <v>52.3</v>
      </c>
      <c r="AK7" s="28">
        <f t="shared" si="11"/>
        <v>0.9297777777777777</v>
      </c>
    </row>
    <row r="8" spans="1:37" x14ac:dyDescent="0.3">
      <c r="A8" s="21" t="s">
        <v>18</v>
      </c>
      <c r="B8" s="22">
        <v>31.9</v>
      </c>
      <c r="C8" s="22">
        <v>139.4</v>
      </c>
      <c r="D8" s="28">
        <f t="shared" si="0"/>
        <v>4.369905956112853</v>
      </c>
      <c r="E8" s="4">
        <v>31.9</v>
      </c>
      <c r="F8" s="22">
        <v>142.5</v>
      </c>
      <c r="G8" s="28">
        <f t="shared" si="1"/>
        <v>4.4670846394984327</v>
      </c>
      <c r="H8" s="22">
        <v>31.9</v>
      </c>
      <c r="I8" s="22">
        <v>144.6</v>
      </c>
      <c r="J8" s="28">
        <f t="shared" si="2"/>
        <v>4.5329153605015673</v>
      </c>
      <c r="K8" s="22">
        <v>31.9</v>
      </c>
      <c r="L8" s="22">
        <v>151.80000000000001</v>
      </c>
      <c r="M8" s="28">
        <f t="shared" si="3"/>
        <v>4.7586206896551726</v>
      </c>
      <c r="N8" s="22">
        <v>31.9</v>
      </c>
      <c r="O8" s="22">
        <v>147.80000000000001</v>
      </c>
      <c r="P8" s="28">
        <f t="shared" si="4"/>
        <v>4.6332288401253923</v>
      </c>
      <c r="Q8" s="22">
        <v>31.9</v>
      </c>
      <c r="R8" s="22">
        <v>142</v>
      </c>
      <c r="S8" s="28">
        <f t="shared" si="5"/>
        <v>4.4514106583072106</v>
      </c>
      <c r="T8" s="5">
        <v>41.7</v>
      </c>
      <c r="U8" s="22">
        <v>145.30000000000001</v>
      </c>
      <c r="V8" s="28">
        <f t="shared" si="6"/>
        <v>3.4844124700239809</v>
      </c>
      <c r="W8" s="32">
        <v>41.7</v>
      </c>
      <c r="X8" s="22">
        <v>146.30000000000001</v>
      </c>
      <c r="Y8" s="28">
        <f t="shared" si="7"/>
        <v>3.5083932853717026</v>
      </c>
      <c r="Z8" s="32">
        <v>41.7</v>
      </c>
      <c r="AA8" s="22">
        <v>113.2</v>
      </c>
      <c r="AB8" s="28">
        <f t="shared" si="8"/>
        <v>2.7146282973621103</v>
      </c>
      <c r="AC8" s="4">
        <v>41.7</v>
      </c>
      <c r="AD8" s="22">
        <v>102.4</v>
      </c>
      <c r="AE8" s="28">
        <f t="shared" si="9"/>
        <v>2.4556354916067145</v>
      </c>
      <c r="AF8" s="4">
        <v>41.7</v>
      </c>
      <c r="AG8" s="22">
        <v>96.5</v>
      </c>
      <c r="AH8" s="28">
        <f t="shared" si="10"/>
        <v>2.3141486810551557</v>
      </c>
      <c r="AI8" s="4">
        <v>41.7</v>
      </c>
      <c r="AJ8" s="22">
        <v>89.7</v>
      </c>
      <c r="AK8" s="28">
        <f t="shared" si="11"/>
        <v>2.1510791366906474</v>
      </c>
    </row>
    <row r="9" spans="1:37" x14ac:dyDescent="0.3">
      <c r="A9" s="21" t="s">
        <v>19</v>
      </c>
      <c r="B9" s="22">
        <v>42.1</v>
      </c>
      <c r="C9" s="22">
        <v>102</v>
      </c>
      <c r="D9" s="28">
        <f t="shared" si="0"/>
        <v>2.4228028503562946</v>
      </c>
      <c r="E9" s="22">
        <v>42.1</v>
      </c>
      <c r="F9" s="22">
        <v>107.5</v>
      </c>
      <c r="G9" s="28">
        <f t="shared" si="1"/>
        <v>2.5534441805225652</v>
      </c>
      <c r="H9" s="22">
        <v>42.1</v>
      </c>
      <c r="I9" s="22">
        <v>110.8</v>
      </c>
      <c r="J9" s="28">
        <f t="shared" si="2"/>
        <v>2.6318289786223277</v>
      </c>
      <c r="K9" s="22">
        <v>42.1</v>
      </c>
      <c r="L9" s="22">
        <v>111.6</v>
      </c>
      <c r="M9" s="28">
        <f t="shared" si="3"/>
        <v>2.6508313539192399</v>
      </c>
      <c r="N9" s="22">
        <v>42.1</v>
      </c>
      <c r="O9" s="22">
        <v>109.4</v>
      </c>
      <c r="P9" s="28">
        <f t="shared" si="4"/>
        <v>2.5985748218527318</v>
      </c>
      <c r="Q9" s="22">
        <v>42.1</v>
      </c>
      <c r="R9" s="22">
        <v>102</v>
      </c>
      <c r="S9" s="28">
        <f t="shared" si="5"/>
        <v>2.4228028503562946</v>
      </c>
      <c r="T9" s="22">
        <v>42.1</v>
      </c>
      <c r="U9" s="22">
        <v>99.5</v>
      </c>
      <c r="V9" s="28">
        <f t="shared" si="6"/>
        <v>2.3634204275534443</v>
      </c>
      <c r="W9" s="22">
        <v>42.1</v>
      </c>
      <c r="X9" s="22">
        <v>95.5</v>
      </c>
      <c r="Y9" s="28">
        <f t="shared" si="7"/>
        <v>2.2684085510688834</v>
      </c>
      <c r="Z9" s="22">
        <v>42.1</v>
      </c>
      <c r="AA9" s="22">
        <v>86.3</v>
      </c>
      <c r="AB9" s="28">
        <f t="shared" si="8"/>
        <v>2.0498812351543942</v>
      </c>
      <c r="AC9" s="22">
        <v>42.1</v>
      </c>
      <c r="AD9" s="22">
        <v>78.5</v>
      </c>
      <c r="AE9" s="28">
        <f t="shared" si="9"/>
        <v>1.8646080760095012</v>
      </c>
      <c r="AF9" s="33">
        <v>26</v>
      </c>
      <c r="AG9" s="22">
        <v>61.3</v>
      </c>
      <c r="AH9" s="28">
        <f t="shared" si="10"/>
        <v>2.3576923076923078</v>
      </c>
      <c r="AI9" s="32">
        <v>26</v>
      </c>
      <c r="AJ9" s="22">
        <v>50.4</v>
      </c>
      <c r="AK9" s="28">
        <f t="shared" si="11"/>
        <v>1.9384615384615385</v>
      </c>
    </row>
    <row r="10" spans="1:37" x14ac:dyDescent="0.3">
      <c r="A10" s="21" t="s">
        <v>20</v>
      </c>
      <c r="B10" s="22">
        <v>21.1</v>
      </c>
      <c r="C10" s="22">
        <v>36.200000000000003</v>
      </c>
      <c r="D10" s="28">
        <f t="shared" si="0"/>
        <v>1.7156398104265402</v>
      </c>
      <c r="E10" s="5">
        <v>34.4</v>
      </c>
      <c r="F10" s="22">
        <v>38.9</v>
      </c>
      <c r="G10" s="28">
        <f t="shared" si="1"/>
        <v>1.1308139534883721</v>
      </c>
      <c r="H10" s="22">
        <v>34.4</v>
      </c>
      <c r="I10" s="22">
        <v>37.200000000000003</v>
      </c>
      <c r="J10" s="28">
        <f t="shared" si="2"/>
        <v>1.0813953488372094</v>
      </c>
      <c r="K10" s="22">
        <v>34.4</v>
      </c>
      <c r="L10" s="22">
        <v>39.6</v>
      </c>
      <c r="M10" s="28">
        <f t="shared" si="3"/>
        <v>1.1511627906976745</v>
      </c>
      <c r="N10" s="22">
        <v>34.4</v>
      </c>
      <c r="O10" s="22">
        <v>40.200000000000003</v>
      </c>
      <c r="P10" s="28">
        <f t="shared" si="4"/>
        <v>1.1686046511627908</v>
      </c>
      <c r="Q10" s="33">
        <v>56.3</v>
      </c>
      <c r="R10" s="22">
        <v>53.3</v>
      </c>
      <c r="S10" s="28">
        <f t="shared" si="5"/>
        <v>0.94671403197158077</v>
      </c>
      <c r="T10" s="22">
        <v>56.3</v>
      </c>
      <c r="U10" s="22">
        <v>58.9</v>
      </c>
      <c r="V10" s="28">
        <f t="shared" si="6"/>
        <v>1.0461811722912966</v>
      </c>
      <c r="W10" s="22">
        <v>56.3</v>
      </c>
      <c r="X10" s="22">
        <v>61.3</v>
      </c>
      <c r="Y10" s="28">
        <f t="shared" si="7"/>
        <v>1.088809946714032</v>
      </c>
      <c r="Z10" s="22">
        <v>56.3</v>
      </c>
      <c r="AA10" s="22">
        <v>62.3</v>
      </c>
      <c r="AB10" s="28">
        <f t="shared" si="8"/>
        <v>1.1065719360568385</v>
      </c>
      <c r="AC10" s="22">
        <v>56.3</v>
      </c>
      <c r="AD10" s="22">
        <v>63.3</v>
      </c>
      <c r="AE10" s="28">
        <f t="shared" si="9"/>
        <v>1.1243339253996447</v>
      </c>
      <c r="AF10" s="22">
        <v>56.3</v>
      </c>
      <c r="AG10" s="22">
        <v>65.3</v>
      </c>
      <c r="AH10" s="28">
        <f t="shared" si="10"/>
        <v>1.1598579040852575</v>
      </c>
      <c r="AI10" s="22">
        <v>56.3</v>
      </c>
      <c r="AJ10" s="22">
        <v>67.900000000000006</v>
      </c>
      <c r="AK10" s="28">
        <f t="shared" si="11"/>
        <v>1.2060390763765543</v>
      </c>
    </row>
    <row r="11" spans="1:37" x14ac:dyDescent="0.3">
      <c r="A11" s="21" t="s">
        <v>21</v>
      </c>
      <c r="B11" s="22">
        <v>34.520000000000003</v>
      </c>
      <c r="C11" s="22">
        <v>112.5</v>
      </c>
      <c r="D11" s="28">
        <f t="shared" si="0"/>
        <v>3.2589803012746232</v>
      </c>
      <c r="E11" s="22">
        <v>34.520000000000003</v>
      </c>
      <c r="F11" s="22">
        <v>123.6</v>
      </c>
      <c r="G11" s="28">
        <f t="shared" si="1"/>
        <v>3.580533024333719</v>
      </c>
      <c r="H11" s="22">
        <v>34.520000000000003</v>
      </c>
      <c r="I11" s="22">
        <v>127.6</v>
      </c>
      <c r="J11" s="28">
        <f t="shared" si="2"/>
        <v>3.6964078794901503</v>
      </c>
      <c r="K11" s="22">
        <v>34.520000000000003</v>
      </c>
      <c r="L11" s="22">
        <v>139.69999999999999</v>
      </c>
      <c r="M11" s="28">
        <f t="shared" si="3"/>
        <v>4.0469293163383542</v>
      </c>
      <c r="N11" s="22">
        <v>34.520000000000003</v>
      </c>
      <c r="O11" s="22">
        <v>145.6</v>
      </c>
      <c r="P11" s="28">
        <f t="shared" si="4"/>
        <v>4.2178447276940902</v>
      </c>
      <c r="Q11" s="22">
        <v>34.520000000000003</v>
      </c>
      <c r="R11" s="22">
        <v>131.1</v>
      </c>
      <c r="S11" s="28">
        <f t="shared" si="5"/>
        <v>3.7977983777520272</v>
      </c>
      <c r="T11" s="22">
        <v>34.520000000000003</v>
      </c>
      <c r="U11" s="22">
        <v>135.30000000000001</v>
      </c>
      <c r="V11" s="28">
        <f t="shared" si="6"/>
        <v>3.9194669756662806</v>
      </c>
      <c r="W11" s="33">
        <v>45</v>
      </c>
      <c r="X11" s="22">
        <v>141.19999999999999</v>
      </c>
      <c r="Y11" s="28">
        <f t="shared" si="7"/>
        <v>3.1377777777777776</v>
      </c>
      <c r="Z11" s="22">
        <v>45</v>
      </c>
      <c r="AA11" s="22">
        <v>143.5</v>
      </c>
      <c r="AB11" s="28">
        <f t="shared" si="8"/>
        <v>3.1888888888888891</v>
      </c>
      <c r="AC11" s="22">
        <v>45</v>
      </c>
      <c r="AD11" s="22">
        <v>145</v>
      </c>
      <c r="AE11" s="28">
        <f t="shared" si="9"/>
        <v>3.2222222222222223</v>
      </c>
      <c r="AF11" s="22">
        <v>45</v>
      </c>
      <c r="AG11" s="22">
        <v>146</v>
      </c>
      <c r="AH11" s="28">
        <f t="shared" si="10"/>
        <v>3.2444444444444445</v>
      </c>
      <c r="AI11" s="22">
        <v>45</v>
      </c>
      <c r="AJ11" s="22">
        <v>141</v>
      </c>
      <c r="AK11" s="28">
        <f t="shared" si="11"/>
        <v>3.1333333333333333</v>
      </c>
    </row>
    <row r="12" spans="1:37" x14ac:dyDescent="0.3">
      <c r="A12" s="21" t="s">
        <v>22</v>
      </c>
      <c r="B12" s="22">
        <v>20.100000000000001</v>
      </c>
      <c r="C12" s="22">
        <v>18.41</v>
      </c>
      <c r="D12" s="28">
        <f t="shared" si="0"/>
        <v>0.91592039800995018</v>
      </c>
      <c r="E12" s="4">
        <v>20.100000000000001</v>
      </c>
      <c r="F12" s="22">
        <v>18.2</v>
      </c>
      <c r="G12" s="28">
        <f t="shared" si="1"/>
        <v>0.90547263681592027</v>
      </c>
      <c r="H12" s="22">
        <v>20.100000000000001</v>
      </c>
      <c r="I12" s="22">
        <v>19.3</v>
      </c>
      <c r="J12" s="28">
        <f t="shared" si="2"/>
        <v>0.96019900497512434</v>
      </c>
      <c r="K12" s="4">
        <v>20.100000000000001</v>
      </c>
      <c r="L12" s="22">
        <v>20.5</v>
      </c>
      <c r="M12" s="28">
        <f t="shared" si="3"/>
        <v>1.0199004975124377</v>
      </c>
      <c r="N12" s="22">
        <v>20.100000000000001</v>
      </c>
      <c r="O12" s="22">
        <v>19.600000000000001</v>
      </c>
      <c r="P12" s="28">
        <f t="shared" si="4"/>
        <v>0.97512437810945274</v>
      </c>
      <c r="Q12" s="4">
        <v>20.100000000000001</v>
      </c>
      <c r="R12" s="22">
        <v>21.6</v>
      </c>
      <c r="S12" s="28">
        <f t="shared" si="5"/>
        <v>1.0746268656716418</v>
      </c>
      <c r="T12" s="32">
        <v>20.100000000000001</v>
      </c>
      <c r="U12" s="22">
        <v>27.8</v>
      </c>
      <c r="V12" s="28">
        <f t="shared" si="6"/>
        <v>1.3830845771144278</v>
      </c>
      <c r="W12" s="32">
        <v>20.100000000000001</v>
      </c>
      <c r="X12" s="22">
        <v>31.6</v>
      </c>
      <c r="Y12" s="28">
        <f t="shared" si="7"/>
        <v>1.572139303482587</v>
      </c>
      <c r="Z12" s="32">
        <v>20.100000000000001</v>
      </c>
      <c r="AA12" s="22">
        <v>33.200000000000003</v>
      </c>
      <c r="AB12" s="28">
        <f t="shared" si="8"/>
        <v>1.6517412935323383</v>
      </c>
      <c r="AC12" s="4">
        <v>20.100000000000001</v>
      </c>
      <c r="AD12" s="22">
        <v>34.6</v>
      </c>
      <c r="AE12" s="28">
        <f t="shared" si="9"/>
        <v>1.7213930348258706</v>
      </c>
      <c r="AF12" s="4">
        <v>20.100000000000001</v>
      </c>
      <c r="AG12" s="22">
        <v>36.200000000000003</v>
      </c>
      <c r="AH12" s="28">
        <f t="shared" si="10"/>
        <v>1.8009950248756219</v>
      </c>
      <c r="AI12" s="4">
        <v>20.100000000000001</v>
      </c>
      <c r="AJ12" s="22">
        <v>36.1</v>
      </c>
      <c r="AK12" s="28">
        <f t="shared" si="11"/>
        <v>1.7960199004975124</v>
      </c>
    </row>
    <row r="13" spans="1:37" x14ac:dyDescent="0.3">
      <c r="A13" s="21" t="s">
        <v>23</v>
      </c>
      <c r="B13" s="22"/>
      <c r="C13" s="22"/>
      <c r="D13" s="28"/>
      <c r="E13" s="4"/>
      <c r="F13" s="22"/>
      <c r="G13" s="28"/>
      <c r="H13" s="22"/>
      <c r="I13" s="22"/>
      <c r="J13" s="28"/>
      <c r="K13" s="4"/>
      <c r="L13" s="22"/>
      <c r="M13" s="28"/>
      <c r="N13" s="22"/>
      <c r="O13" s="22"/>
      <c r="P13" s="28"/>
      <c r="Q13" s="22"/>
      <c r="R13" s="22"/>
      <c r="S13" s="28"/>
      <c r="T13" s="22"/>
      <c r="U13" s="22"/>
      <c r="V13" s="28"/>
      <c r="W13" s="22"/>
      <c r="X13" s="22"/>
      <c r="Y13" s="28"/>
      <c r="Z13" s="5">
        <v>27</v>
      </c>
      <c r="AA13" s="22">
        <v>30.3</v>
      </c>
      <c r="AB13" s="28">
        <f t="shared" si="8"/>
        <v>1.1222222222222222</v>
      </c>
      <c r="AC13" s="32">
        <v>27</v>
      </c>
      <c r="AD13" s="22">
        <v>38.4</v>
      </c>
      <c r="AE13" s="28">
        <f t="shared" si="9"/>
        <v>1.4222222222222223</v>
      </c>
      <c r="AF13" s="4">
        <v>27</v>
      </c>
      <c r="AG13" s="22">
        <v>43.3</v>
      </c>
      <c r="AH13" s="28">
        <f t="shared" si="10"/>
        <v>1.6037037037037036</v>
      </c>
      <c r="AI13" s="4">
        <v>27</v>
      </c>
      <c r="AJ13" s="22">
        <v>41.1</v>
      </c>
      <c r="AK13" s="28">
        <f t="shared" si="11"/>
        <v>1.5222222222222224</v>
      </c>
    </row>
    <row r="14" spans="1:37" x14ac:dyDescent="0.3">
      <c r="A14" s="21" t="s">
        <v>24</v>
      </c>
      <c r="B14" s="22"/>
      <c r="C14" s="22"/>
      <c r="D14" s="28"/>
      <c r="E14" s="4"/>
      <c r="F14" s="22"/>
      <c r="G14" s="28"/>
      <c r="H14" s="22"/>
      <c r="I14" s="22"/>
      <c r="J14" s="28"/>
      <c r="K14" s="4"/>
      <c r="L14" s="22"/>
      <c r="M14" s="28"/>
      <c r="N14" s="22"/>
      <c r="O14" s="22"/>
      <c r="P14" s="28"/>
      <c r="Q14" s="5">
        <v>44.2</v>
      </c>
      <c r="R14" s="22">
        <v>76</v>
      </c>
      <c r="S14" s="28">
        <f t="shared" si="5"/>
        <v>1.7194570135746605</v>
      </c>
      <c r="T14" s="32">
        <v>44.2</v>
      </c>
      <c r="U14" s="22">
        <v>124</v>
      </c>
      <c r="V14" s="28">
        <f t="shared" si="6"/>
        <v>2.8054298642533935</v>
      </c>
      <c r="W14" s="32">
        <v>44.2</v>
      </c>
      <c r="X14" s="22">
        <v>152</v>
      </c>
      <c r="Y14" s="28">
        <f t="shared" si="7"/>
        <v>3.438914027149321</v>
      </c>
      <c r="Z14" s="32">
        <v>44.2</v>
      </c>
      <c r="AA14" s="22">
        <v>183</v>
      </c>
      <c r="AB14" s="28">
        <f t="shared" si="8"/>
        <v>4.1402714932126692</v>
      </c>
      <c r="AC14" s="4">
        <v>44.2</v>
      </c>
      <c r="AD14" s="22">
        <v>203</v>
      </c>
      <c r="AE14" s="28">
        <f t="shared" si="9"/>
        <v>4.5927601809954748</v>
      </c>
      <c r="AF14" s="4">
        <v>44.2</v>
      </c>
      <c r="AG14" s="22">
        <v>211</v>
      </c>
      <c r="AH14" s="28">
        <f t="shared" si="10"/>
        <v>4.7737556561085972</v>
      </c>
      <c r="AI14" s="4">
        <v>44.2</v>
      </c>
      <c r="AJ14" s="22">
        <v>231</v>
      </c>
      <c r="AK14" s="28">
        <f t="shared" si="11"/>
        <v>5.2262443438914028</v>
      </c>
    </row>
    <row r="15" spans="1:37" x14ac:dyDescent="0.3">
      <c r="A15" s="21" t="s">
        <v>25</v>
      </c>
      <c r="B15" s="22"/>
      <c r="C15" s="22"/>
      <c r="D15" s="28"/>
      <c r="E15" s="4"/>
      <c r="F15" s="22"/>
      <c r="G15" s="28"/>
      <c r="H15" s="22"/>
      <c r="I15" s="22"/>
      <c r="J15" s="28"/>
      <c r="K15" s="4"/>
      <c r="L15" s="22"/>
      <c r="M15" s="28"/>
      <c r="N15" s="22"/>
      <c r="O15" s="22"/>
      <c r="P15" s="28"/>
      <c r="Q15" s="22"/>
      <c r="R15" s="22"/>
      <c r="S15" s="28"/>
      <c r="T15" s="22"/>
      <c r="U15" s="22"/>
      <c r="V15" s="28"/>
      <c r="W15" s="5">
        <v>37.6</v>
      </c>
      <c r="X15" s="22">
        <v>32.5</v>
      </c>
      <c r="Y15" s="28">
        <f t="shared" si="7"/>
        <v>0.8643617021276595</v>
      </c>
      <c r="Z15" s="32">
        <v>37.6</v>
      </c>
      <c r="AA15" s="22">
        <v>47.8</v>
      </c>
      <c r="AB15" s="28">
        <f t="shared" si="8"/>
        <v>1.2712765957446808</v>
      </c>
      <c r="AC15" s="32">
        <v>37.6</v>
      </c>
      <c r="AD15" s="22">
        <v>52.5</v>
      </c>
      <c r="AE15" s="28">
        <f t="shared" si="9"/>
        <v>1.3962765957446808</v>
      </c>
      <c r="AF15" s="4">
        <v>37.6</v>
      </c>
      <c r="AG15" s="22">
        <v>53.8</v>
      </c>
      <c r="AH15" s="28">
        <f t="shared" si="10"/>
        <v>1.4308510638297871</v>
      </c>
      <c r="AI15" s="4">
        <v>37.6</v>
      </c>
      <c r="AJ15" s="22">
        <v>49.4</v>
      </c>
      <c r="AK15" s="28">
        <f t="shared" si="11"/>
        <v>1.3138297872340425</v>
      </c>
    </row>
    <row r="16" spans="1:37" x14ac:dyDescent="0.3">
      <c r="A16" s="21" t="s">
        <v>26</v>
      </c>
      <c r="B16" s="22">
        <v>27</v>
      </c>
      <c r="C16" s="22">
        <v>17.600000000000001</v>
      </c>
      <c r="D16" s="28">
        <f t="shared" ref="D16:D17" si="12">C16/B16</f>
        <v>0.6518518518518519</v>
      </c>
      <c r="E16" s="22">
        <v>27</v>
      </c>
      <c r="F16" s="22">
        <v>19.100000000000001</v>
      </c>
      <c r="G16" s="28">
        <f t="shared" ref="G16:G17" si="13">F16/E16</f>
        <v>0.70740740740740748</v>
      </c>
      <c r="H16" s="22">
        <v>27</v>
      </c>
      <c r="I16" s="22">
        <v>20.399999999999999</v>
      </c>
      <c r="J16" s="28">
        <f t="shared" ref="J16:J17" si="14">I16/H16</f>
        <v>0.75555555555555554</v>
      </c>
      <c r="K16" s="22">
        <v>27</v>
      </c>
      <c r="L16" s="22">
        <v>21.6</v>
      </c>
      <c r="M16" s="28">
        <f t="shared" ref="M16:M17" si="15">L16/K16</f>
        <v>0.8</v>
      </c>
      <c r="N16" s="22">
        <v>27</v>
      </c>
      <c r="O16" s="22">
        <v>19.899999999999999</v>
      </c>
      <c r="P16" s="28">
        <f t="shared" ref="P16:P17" si="16">O16/N16</f>
        <v>0.73703703703703694</v>
      </c>
      <c r="Q16" s="22">
        <v>27</v>
      </c>
      <c r="R16" s="22">
        <v>17.2</v>
      </c>
      <c r="S16" s="28">
        <f t="shared" si="5"/>
        <v>0.63703703703703696</v>
      </c>
      <c r="T16" s="22">
        <v>27</v>
      </c>
      <c r="U16" s="22">
        <v>17.5</v>
      </c>
      <c r="V16" s="28">
        <f t="shared" si="6"/>
        <v>0.64814814814814814</v>
      </c>
      <c r="W16" s="22">
        <v>27</v>
      </c>
      <c r="X16" s="22">
        <v>20.399999999999999</v>
      </c>
      <c r="Y16" s="28">
        <f t="shared" si="7"/>
        <v>0.75555555555555554</v>
      </c>
      <c r="Z16" s="5">
        <v>60.5</v>
      </c>
      <c r="AA16" s="22">
        <v>73</v>
      </c>
      <c r="AB16" s="28">
        <f t="shared" si="8"/>
        <v>1.2066115702479339</v>
      </c>
      <c r="AC16" s="22">
        <v>60.5</v>
      </c>
      <c r="AD16" s="22">
        <v>112</v>
      </c>
      <c r="AE16" s="28">
        <f t="shared" si="9"/>
        <v>1.8512396694214877</v>
      </c>
      <c r="AF16" s="32">
        <v>60.5</v>
      </c>
      <c r="AG16" s="22">
        <v>129</v>
      </c>
      <c r="AH16" s="28">
        <f t="shared" si="10"/>
        <v>2.1322314049586777</v>
      </c>
      <c r="AI16" s="4">
        <v>60.5</v>
      </c>
      <c r="AJ16" s="22">
        <v>133</v>
      </c>
      <c r="AK16" s="28">
        <f t="shared" si="11"/>
        <v>2.1983471074380163</v>
      </c>
    </row>
    <row r="17" spans="1:37" x14ac:dyDescent="0.3">
      <c r="A17" s="21" t="s">
        <v>27</v>
      </c>
      <c r="B17" s="22">
        <v>76.3</v>
      </c>
      <c r="C17" s="22">
        <v>26.7</v>
      </c>
      <c r="D17" s="28">
        <f t="shared" si="12"/>
        <v>0.34993446920052423</v>
      </c>
      <c r="E17" s="22">
        <v>76.3</v>
      </c>
      <c r="F17" s="22">
        <v>25.4</v>
      </c>
      <c r="G17" s="28">
        <f t="shared" si="13"/>
        <v>0.33289646133682832</v>
      </c>
      <c r="H17" s="22">
        <v>76.3</v>
      </c>
      <c r="I17" s="22">
        <v>26.1</v>
      </c>
      <c r="J17" s="28">
        <f t="shared" si="14"/>
        <v>0.34207077326343382</v>
      </c>
      <c r="K17" s="22">
        <v>76.3</v>
      </c>
      <c r="L17" s="22">
        <v>27.6</v>
      </c>
      <c r="M17" s="28">
        <f t="shared" si="15"/>
        <v>0.36173001310615993</v>
      </c>
      <c r="N17" s="22">
        <v>76.3</v>
      </c>
      <c r="O17" s="22">
        <v>27.2</v>
      </c>
      <c r="P17" s="28">
        <f t="shared" si="16"/>
        <v>0.3564875491480996</v>
      </c>
      <c r="Q17" s="22">
        <v>76.3</v>
      </c>
      <c r="R17" s="22">
        <v>37.200000000000003</v>
      </c>
      <c r="S17" s="28">
        <f t="shared" si="5"/>
        <v>0.48754914809960687</v>
      </c>
      <c r="T17" s="22">
        <v>76.3</v>
      </c>
      <c r="U17" s="22">
        <v>35.299999999999997</v>
      </c>
      <c r="V17" s="28">
        <f t="shared" si="6"/>
        <v>0.46264744429882043</v>
      </c>
      <c r="W17" s="22">
        <v>76.3</v>
      </c>
      <c r="X17" s="22">
        <v>37.700000000000003</v>
      </c>
      <c r="Y17" s="28">
        <f t="shared" si="7"/>
        <v>0.49410222804718223</v>
      </c>
      <c r="Z17" s="5">
        <v>88.2</v>
      </c>
      <c r="AA17" s="22">
        <v>41.6</v>
      </c>
      <c r="AB17" s="28">
        <f t="shared" si="8"/>
        <v>0.47165532879818595</v>
      </c>
      <c r="AC17" s="22">
        <v>88.2</v>
      </c>
      <c r="AD17" s="22">
        <v>47.7</v>
      </c>
      <c r="AE17" s="28">
        <f t="shared" si="9"/>
        <v>0.54081632653061229</v>
      </c>
      <c r="AF17" s="32">
        <v>88.2</v>
      </c>
      <c r="AG17" s="22">
        <v>55.6</v>
      </c>
      <c r="AH17" s="28">
        <f t="shared" si="10"/>
        <v>0.63038548752834467</v>
      </c>
      <c r="AI17" s="5">
        <v>110</v>
      </c>
      <c r="AJ17" s="22">
        <v>61.4</v>
      </c>
      <c r="AK17" s="28">
        <f t="shared" si="11"/>
        <v>0.55818181818181822</v>
      </c>
    </row>
    <row r="18" spans="1:37" x14ac:dyDescent="0.3">
      <c r="A18" s="21" t="s">
        <v>28</v>
      </c>
      <c r="B18" s="22"/>
      <c r="C18" s="22"/>
      <c r="D18" s="28"/>
      <c r="E18" s="4"/>
      <c r="F18" s="22"/>
      <c r="G18" s="28"/>
      <c r="H18" s="22"/>
      <c r="I18" s="22"/>
      <c r="J18" s="28"/>
      <c r="K18" s="4"/>
      <c r="L18" s="22"/>
      <c r="M18" s="28"/>
      <c r="N18" s="22"/>
      <c r="O18" s="22"/>
      <c r="P18" s="28"/>
      <c r="Q18" s="4"/>
      <c r="R18" s="22"/>
      <c r="S18" s="28"/>
      <c r="T18" s="32"/>
      <c r="U18" s="22"/>
      <c r="V18" s="28"/>
      <c r="W18" s="32"/>
      <c r="X18" s="22"/>
      <c r="Y18" s="28"/>
      <c r="Z18" s="32"/>
      <c r="AA18" s="22"/>
      <c r="AB18" s="28"/>
      <c r="AC18" s="4"/>
      <c r="AD18" s="22"/>
      <c r="AE18" s="28"/>
      <c r="AF18" s="4"/>
      <c r="AG18" s="22"/>
      <c r="AH18" s="28"/>
      <c r="AI18" s="5">
        <v>22</v>
      </c>
      <c r="AJ18" s="22">
        <v>10.199999999999999</v>
      </c>
      <c r="AK18" s="28">
        <f t="shared" si="11"/>
        <v>0.46363636363636362</v>
      </c>
    </row>
    <row r="19" spans="1:37" x14ac:dyDescent="0.3">
      <c r="A19" s="21" t="s">
        <v>29</v>
      </c>
      <c r="B19" s="22"/>
      <c r="C19" s="22"/>
      <c r="D19" s="28"/>
      <c r="E19" s="4"/>
      <c r="F19" s="22"/>
      <c r="G19" s="28"/>
      <c r="H19" s="22"/>
      <c r="I19" s="22"/>
      <c r="J19" s="28"/>
      <c r="K19" s="4"/>
      <c r="L19" s="22"/>
      <c r="M19" s="28"/>
      <c r="N19" s="22"/>
      <c r="O19" s="22"/>
      <c r="P19" s="28"/>
      <c r="Q19" s="4"/>
      <c r="R19" s="22"/>
      <c r="S19" s="28"/>
      <c r="T19" s="32"/>
      <c r="U19" s="22"/>
      <c r="V19" s="28"/>
      <c r="W19" s="32"/>
      <c r="X19" s="22"/>
      <c r="Y19" s="28"/>
      <c r="Z19" s="32"/>
      <c r="AA19" s="22"/>
      <c r="AB19" s="28"/>
      <c r="AC19" s="4"/>
      <c r="AD19" s="22"/>
      <c r="AE19" s="28"/>
      <c r="AF19" s="32"/>
      <c r="AG19" s="22"/>
      <c r="AH19" s="28"/>
      <c r="AI19" s="5">
        <v>41</v>
      </c>
      <c r="AJ19" s="22">
        <v>6.1</v>
      </c>
      <c r="AK19" s="28">
        <f t="shared" si="11"/>
        <v>0.14878048780487804</v>
      </c>
    </row>
    <row r="20" spans="1:37" x14ac:dyDescent="0.3">
      <c r="A20" s="21" t="s">
        <v>51</v>
      </c>
      <c r="B20" s="22"/>
      <c r="C20" s="22"/>
      <c r="D20" s="28"/>
      <c r="E20" s="4"/>
      <c r="F20" s="22"/>
      <c r="G20" s="28"/>
      <c r="H20" s="22"/>
      <c r="I20" s="22"/>
      <c r="J20" s="28"/>
      <c r="K20" s="4"/>
      <c r="L20" s="22"/>
      <c r="M20" s="28"/>
      <c r="N20" s="22"/>
      <c r="O20" s="22"/>
      <c r="P20" s="28"/>
      <c r="Q20" s="4"/>
      <c r="R20" s="22"/>
      <c r="S20" s="28"/>
      <c r="T20" s="32"/>
      <c r="U20" s="22"/>
      <c r="V20" s="28"/>
      <c r="W20" s="32"/>
      <c r="X20" s="22"/>
      <c r="Y20" s="28"/>
      <c r="Z20" s="5"/>
      <c r="AA20" s="22"/>
      <c r="AB20" s="28"/>
      <c r="AC20" s="4"/>
      <c r="AD20" s="22"/>
      <c r="AE20" s="28"/>
      <c r="AF20" s="5"/>
      <c r="AG20" s="22"/>
      <c r="AH20" s="28"/>
      <c r="AI20" s="5">
        <v>56</v>
      </c>
      <c r="AJ20" s="22">
        <v>18.8</v>
      </c>
      <c r="AK20" s="28">
        <f t="shared" si="11"/>
        <v>0.33571428571428574</v>
      </c>
    </row>
    <row r="21" spans="1:37" x14ac:dyDescent="0.3">
      <c r="A21" s="21" t="s">
        <v>30</v>
      </c>
      <c r="B21" s="22"/>
      <c r="C21" s="22"/>
      <c r="D21" s="28"/>
      <c r="E21" s="5">
        <v>59.7</v>
      </c>
      <c r="F21" s="22">
        <v>27.6</v>
      </c>
      <c r="G21" s="28">
        <f t="shared" ref="G21" si="17">F21/E21</f>
        <v>0.46231155778894473</v>
      </c>
      <c r="H21" s="22">
        <v>59.7</v>
      </c>
      <c r="I21" s="22">
        <v>36.299999999999997</v>
      </c>
      <c r="J21" s="28">
        <f t="shared" ref="J21" si="18">I21/H21</f>
        <v>0.60804020100502509</v>
      </c>
      <c r="K21" s="22">
        <v>59.7</v>
      </c>
      <c r="L21" s="22">
        <v>38.1</v>
      </c>
      <c r="M21" s="28">
        <f t="shared" ref="M21" si="19">L21/K21</f>
        <v>0.63819095477386933</v>
      </c>
      <c r="N21" s="22">
        <v>59.7</v>
      </c>
      <c r="O21" s="22">
        <v>41.6</v>
      </c>
      <c r="P21" s="28">
        <f t="shared" ref="P21" si="20">O21/N21</f>
        <v>0.69681742043551087</v>
      </c>
      <c r="Q21" s="34">
        <v>59.7</v>
      </c>
      <c r="R21" s="22">
        <v>48.2</v>
      </c>
      <c r="S21" s="28">
        <f t="shared" ref="S21" si="21">R21/Q21</f>
        <v>0.80737018425460638</v>
      </c>
      <c r="T21" s="34">
        <v>59.7</v>
      </c>
      <c r="U21" s="22">
        <v>53.4</v>
      </c>
      <c r="V21" s="28">
        <f t="shared" ref="V21" si="22">U21/T21</f>
        <v>0.89447236180904521</v>
      </c>
      <c r="W21" s="5">
        <v>61.3</v>
      </c>
      <c r="X21" s="22">
        <v>66.3</v>
      </c>
      <c r="Y21" s="28">
        <f t="shared" ref="Y21" si="23">X21/W21</f>
        <v>1.0815660685154975</v>
      </c>
      <c r="Z21" s="5">
        <v>90</v>
      </c>
      <c r="AA21" s="22">
        <v>77.599999999999994</v>
      </c>
      <c r="AB21" s="28">
        <f t="shared" ref="AB21" si="24">AA21/Z21</f>
        <v>0.86222222222222211</v>
      </c>
      <c r="AC21" s="4">
        <v>90</v>
      </c>
      <c r="AD21" s="22">
        <v>80.3</v>
      </c>
      <c r="AE21" s="28">
        <f t="shared" ref="AE21" si="25">AD21/AC21</f>
        <v>0.89222222222222214</v>
      </c>
      <c r="AF21" s="4">
        <v>90</v>
      </c>
      <c r="AG21" s="22">
        <v>82.6</v>
      </c>
      <c r="AH21" s="28">
        <f t="shared" si="10"/>
        <v>0.91777777777777769</v>
      </c>
      <c r="AI21" s="5">
        <v>146</v>
      </c>
      <c r="AJ21" s="22">
        <v>119</v>
      </c>
      <c r="AK21" s="28">
        <f t="shared" si="11"/>
        <v>0.81506849315068497</v>
      </c>
    </row>
    <row r="22" spans="1:37" x14ac:dyDescent="0.3">
      <c r="A22" s="21" t="s">
        <v>45</v>
      </c>
      <c r="B22" s="22"/>
      <c r="C22" s="22"/>
      <c r="D22" s="28"/>
      <c r="E22" s="4"/>
      <c r="F22" s="22"/>
      <c r="G22" s="28"/>
      <c r="H22" s="22"/>
      <c r="I22" s="22"/>
      <c r="J22" s="28"/>
      <c r="K22" s="5"/>
      <c r="L22" s="22"/>
      <c r="M22" s="28"/>
      <c r="N22" s="22"/>
      <c r="O22" s="22"/>
      <c r="P22" s="28"/>
      <c r="Q22" s="4"/>
      <c r="R22" s="22"/>
      <c r="S22" s="28"/>
      <c r="T22" s="32"/>
      <c r="U22" s="22"/>
      <c r="V22" s="28"/>
      <c r="W22" s="32"/>
      <c r="X22" s="22"/>
      <c r="Y22" s="28"/>
      <c r="Z22" s="32"/>
      <c r="AA22" s="22"/>
      <c r="AB22" s="28"/>
      <c r="AC22" s="4"/>
      <c r="AD22" s="22"/>
      <c r="AE22" s="28"/>
      <c r="AF22" s="4"/>
      <c r="AG22" s="22"/>
      <c r="AH22" s="28"/>
      <c r="AI22" s="5">
        <v>25</v>
      </c>
      <c r="AJ22" s="22">
        <v>31.1</v>
      </c>
      <c r="AK22" s="28">
        <f t="shared" si="11"/>
        <v>1.244</v>
      </c>
    </row>
    <row r="23" spans="1:37" x14ac:dyDescent="0.3">
      <c r="A23" s="23" t="s">
        <v>86</v>
      </c>
      <c r="B23" s="22"/>
      <c r="C23" s="22"/>
      <c r="D23" s="28"/>
      <c r="E23" s="22"/>
      <c r="F23" s="22"/>
      <c r="G23" s="28"/>
      <c r="H23" s="22"/>
      <c r="I23" s="22"/>
      <c r="J23" s="28"/>
      <c r="K23" s="33"/>
      <c r="L23" s="22"/>
      <c r="M23" s="28"/>
      <c r="N23" s="22"/>
      <c r="O23" s="22"/>
      <c r="P23" s="28"/>
      <c r="Q23" s="22"/>
      <c r="R23" s="22"/>
      <c r="S23" s="28"/>
      <c r="T23" s="22"/>
      <c r="U23" s="22"/>
      <c r="V23" s="28"/>
      <c r="W23" s="22"/>
      <c r="X23" s="22"/>
      <c r="Y23" s="28"/>
      <c r="Z23" s="22"/>
      <c r="AA23" s="22"/>
      <c r="AB23" s="28"/>
      <c r="AC23" s="22"/>
      <c r="AD23" s="22"/>
      <c r="AE23" s="28"/>
      <c r="AF23" s="33">
        <v>21</v>
      </c>
      <c r="AG23" s="22">
        <v>19.350000000000001</v>
      </c>
      <c r="AH23" s="28">
        <f t="shared" si="10"/>
        <v>0.92142857142857149</v>
      </c>
      <c r="AI23" s="22">
        <v>21</v>
      </c>
      <c r="AJ23" s="22">
        <v>26.8</v>
      </c>
      <c r="AK23" s="28">
        <f t="shared" si="11"/>
        <v>1.2761904761904763</v>
      </c>
    </row>
    <row r="24" spans="1:37" x14ac:dyDescent="0.3">
      <c r="A24" s="21" t="s">
        <v>31</v>
      </c>
      <c r="B24" s="22">
        <v>61.6</v>
      </c>
      <c r="C24" s="22">
        <v>38.299999999999997</v>
      </c>
      <c r="D24" s="28">
        <f t="shared" ref="D24:D31" si="26">C24/B24</f>
        <v>0.62175324675324672</v>
      </c>
      <c r="E24" s="22">
        <v>61.6</v>
      </c>
      <c r="F24" s="22">
        <v>42</v>
      </c>
      <c r="G24" s="28">
        <f t="shared" ref="G24:G31" si="27">F24/E24</f>
        <v>0.68181818181818177</v>
      </c>
      <c r="H24" s="22">
        <v>61.6</v>
      </c>
      <c r="I24" s="22">
        <v>42.3</v>
      </c>
      <c r="J24" s="28">
        <f t="shared" ref="J24:J30" si="28">I24/H24</f>
        <v>0.68668831168831168</v>
      </c>
      <c r="K24" s="22">
        <v>61.6</v>
      </c>
      <c r="L24" s="22">
        <v>43.6</v>
      </c>
      <c r="M24" s="28">
        <f t="shared" ref="M24:M31" si="29">L24/K24</f>
        <v>0.70779220779220775</v>
      </c>
      <c r="N24" s="22">
        <v>61.6</v>
      </c>
      <c r="O24" s="22">
        <v>47.9</v>
      </c>
      <c r="P24" s="28">
        <f t="shared" ref="P24:P30" si="30">O24/N24</f>
        <v>0.77759740259740251</v>
      </c>
      <c r="Q24" s="22">
        <v>61.6</v>
      </c>
      <c r="R24" s="22">
        <v>53.3</v>
      </c>
      <c r="S24" s="28">
        <f t="shared" ref="S24:S31" si="31">R24/Q24</f>
        <v>0.86525974025974017</v>
      </c>
      <c r="T24" s="22">
        <v>61.6</v>
      </c>
      <c r="U24" s="22">
        <v>53.1</v>
      </c>
      <c r="V24" s="28">
        <f t="shared" ref="V24:V31" si="32">U24/T24</f>
        <v>0.86201298701298701</v>
      </c>
      <c r="W24" s="22">
        <v>61.6</v>
      </c>
      <c r="X24" s="22">
        <v>52.6</v>
      </c>
      <c r="Y24" s="28">
        <f t="shared" ref="Y24:Y25" si="33">X24/W24</f>
        <v>0.85389610389610393</v>
      </c>
      <c r="Z24" s="22">
        <v>61.6</v>
      </c>
      <c r="AA24" s="22">
        <v>51.1</v>
      </c>
      <c r="AB24" s="28">
        <f t="shared" ref="AB24:AB25" si="34">AA24/Z24</f>
        <v>0.82954545454545459</v>
      </c>
      <c r="AC24" s="22">
        <v>61.6</v>
      </c>
      <c r="AD24" s="22">
        <v>49.6</v>
      </c>
      <c r="AE24" s="28">
        <f t="shared" ref="AE24:AE31" si="35">AD24/AC24</f>
        <v>0.80519480519480524</v>
      </c>
      <c r="AF24" s="22">
        <v>61.6</v>
      </c>
      <c r="AG24" s="22">
        <v>53.1</v>
      </c>
      <c r="AH24" s="28">
        <f t="shared" si="10"/>
        <v>0.86201298701298701</v>
      </c>
      <c r="AI24" s="22">
        <v>61.6</v>
      </c>
      <c r="AJ24" s="22">
        <v>60.9</v>
      </c>
      <c r="AK24" s="28">
        <f t="shared" si="11"/>
        <v>0.98863636363636354</v>
      </c>
    </row>
    <row r="25" spans="1:37" x14ac:dyDescent="0.3">
      <c r="A25" s="21" t="s">
        <v>32</v>
      </c>
      <c r="B25" s="29"/>
      <c r="C25" s="22"/>
      <c r="D25" s="28"/>
      <c r="E25" s="5">
        <v>18</v>
      </c>
      <c r="F25" s="22">
        <v>15.5</v>
      </c>
      <c r="G25" s="28">
        <f t="shared" si="27"/>
        <v>0.86111111111111116</v>
      </c>
      <c r="H25" s="22">
        <v>18</v>
      </c>
      <c r="I25" s="22">
        <v>19.7</v>
      </c>
      <c r="J25" s="28">
        <f t="shared" si="28"/>
        <v>1.0944444444444443</v>
      </c>
      <c r="K25" s="22">
        <v>18</v>
      </c>
      <c r="L25" s="22">
        <v>21.2</v>
      </c>
      <c r="M25" s="28">
        <f t="shared" si="29"/>
        <v>1.1777777777777778</v>
      </c>
      <c r="N25" s="22">
        <v>18</v>
      </c>
      <c r="O25" s="22">
        <v>24.3</v>
      </c>
      <c r="P25" s="28">
        <f t="shared" si="30"/>
        <v>1.35</v>
      </c>
      <c r="Q25" s="5">
        <v>31.8</v>
      </c>
      <c r="R25" s="22">
        <v>32.200000000000003</v>
      </c>
      <c r="S25" s="28">
        <f t="shared" si="31"/>
        <v>1.0125786163522013</v>
      </c>
      <c r="T25" s="32">
        <v>31.8</v>
      </c>
      <c r="U25" s="22">
        <v>37.200000000000003</v>
      </c>
      <c r="V25" s="28">
        <f t="shared" si="32"/>
        <v>1.1698113207547169</v>
      </c>
      <c r="W25" s="32">
        <v>31.8</v>
      </c>
      <c r="X25" s="22">
        <v>39.200000000000003</v>
      </c>
      <c r="Y25" s="28">
        <f t="shared" si="33"/>
        <v>1.2327044025157234</v>
      </c>
      <c r="Z25" s="32">
        <v>31.8</v>
      </c>
      <c r="AA25" s="22">
        <v>40.200000000000003</v>
      </c>
      <c r="AB25" s="28">
        <f t="shared" si="34"/>
        <v>1.2641509433962266</v>
      </c>
      <c r="AC25" s="5">
        <v>60</v>
      </c>
      <c r="AD25" s="22">
        <v>57</v>
      </c>
      <c r="AE25" s="28">
        <f t="shared" si="35"/>
        <v>0.95</v>
      </c>
      <c r="AF25" s="4">
        <v>60</v>
      </c>
      <c r="AG25" s="22">
        <v>55.2</v>
      </c>
      <c r="AH25" s="28">
        <f t="shared" si="10"/>
        <v>0.92</v>
      </c>
      <c r="AI25" s="5">
        <v>79</v>
      </c>
      <c r="AJ25" s="22">
        <v>77.3</v>
      </c>
      <c r="AK25" s="28">
        <f t="shared" si="11"/>
        <v>0.97848101265822784</v>
      </c>
    </row>
    <row r="26" spans="1:37" x14ac:dyDescent="0.3">
      <c r="A26" s="21" t="s">
        <v>33</v>
      </c>
      <c r="B26" s="29"/>
      <c r="C26" s="22"/>
      <c r="D26" s="28"/>
      <c r="E26" s="4"/>
      <c r="F26" s="22"/>
      <c r="G26" s="28"/>
      <c r="H26" s="29"/>
      <c r="I26" s="22"/>
      <c r="J26" s="28"/>
      <c r="K26" s="4"/>
      <c r="L26" s="22"/>
      <c r="M26" s="28"/>
      <c r="N26" s="29"/>
      <c r="O26" s="22"/>
      <c r="P26" s="28"/>
      <c r="Q26" s="4"/>
      <c r="R26" s="22"/>
      <c r="S26" s="28"/>
      <c r="T26" s="32"/>
      <c r="U26" s="22"/>
      <c r="V26" s="28"/>
      <c r="W26" s="32"/>
      <c r="X26" s="22"/>
      <c r="Y26" s="28"/>
      <c r="Z26" s="32"/>
      <c r="AA26" s="22"/>
      <c r="AB26" s="28"/>
      <c r="AC26" s="32"/>
      <c r="AD26" s="22"/>
      <c r="AE26" s="28"/>
      <c r="AF26" s="32"/>
      <c r="AG26" s="22"/>
      <c r="AH26" s="28"/>
      <c r="AI26" s="5">
        <v>64</v>
      </c>
      <c r="AJ26" s="22">
        <v>19.5</v>
      </c>
      <c r="AK26" s="28">
        <f t="shared" si="11"/>
        <v>0.3046875</v>
      </c>
    </row>
    <row r="27" spans="1:37" x14ac:dyDescent="0.3">
      <c r="A27" s="21" t="s">
        <v>34</v>
      </c>
      <c r="B27" s="29"/>
      <c r="C27" s="22"/>
      <c r="D27" s="28"/>
      <c r="E27" s="4"/>
      <c r="F27" s="22"/>
      <c r="G27" s="28"/>
      <c r="H27" s="29"/>
      <c r="I27" s="22"/>
      <c r="J27" s="28"/>
      <c r="K27" s="4"/>
      <c r="L27" s="22"/>
      <c r="M27" s="28"/>
      <c r="N27" s="29"/>
      <c r="O27" s="22"/>
      <c r="P27" s="28"/>
      <c r="Q27" s="4"/>
      <c r="R27" s="22"/>
      <c r="S27" s="28"/>
      <c r="T27" s="5">
        <v>31.6</v>
      </c>
      <c r="U27" s="22">
        <v>14.7</v>
      </c>
      <c r="V27" s="28">
        <f t="shared" si="32"/>
        <v>0.4651898734177215</v>
      </c>
      <c r="W27" s="32">
        <v>31.6</v>
      </c>
      <c r="X27" s="22">
        <v>18.899999999999999</v>
      </c>
      <c r="Y27" s="28">
        <f t="shared" ref="Y27:Y31" si="36">X27/W27</f>
        <v>0.59810126582278478</v>
      </c>
      <c r="Z27" s="32">
        <v>31.6</v>
      </c>
      <c r="AA27" s="22">
        <v>24.6</v>
      </c>
      <c r="AB27" s="28">
        <f t="shared" ref="AB27:AB31" si="37">AA27/Z27</f>
        <v>0.77848101265822789</v>
      </c>
      <c r="AC27" s="32">
        <v>31.6</v>
      </c>
      <c r="AD27" s="22">
        <v>27.9</v>
      </c>
      <c r="AE27" s="28">
        <f t="shared" si="35"/>
        <v>0.88291139240506322</v>
      </c>
      <c r="AF27" s="32">
        <v>31.6</v>
      </c>
      <c r="AG27" s="22">
        <v>28.6</v>
      </c>
      <c r="AH27" s="28">
        <f t="shared" si="10"/>
        <v>0.90506329113924056</v>
      </c>
      <c r="AI27" s="5">
        <v>45</v>
      </c>
      <c r="AJ27" s="22">
        <v>41.1</v>
      </c>
      <c r="AK27" s="28">
        <f t="shared" si="11"/>
        <v>0.91333333333333333</v>
      </c>
    </row>
    <row r="28" spans="1:37" x14ac:dyDescent="0.3">
      <c r="A28" s="23" t="s">
        <v>87</v>
      </c>
      <c r="B28" s="22"/>
      <c r="C28" s="22"/>
      <c r="D28" s="28"/>
      <c r="E28" s="22"/>
      <c r="F28" s="22"/>
      <c r="G28" s="28"/>
      <c r="H28" s="22"/>
      <c r="I28" s="22"/>
      <c r="J28" s="28"/>
      <c r="K28" s="22"/>
      <c r="L28" s="22"/>
      <c r="M28" s="28"/>
      <c r="N28" s="22"/>
      <c r="O28" s="22"/>
      <c r="P28" s="28"/>
      <c r="Q28" s="22"/>
      <c r="R28" s="22"/>
      <c r="S28" s="28"/>
      <c r="T28" s="33"/>
      <c r="U28" s="22"/>
      <c r="V28" s="28"/>
      <c r="W28" s="22"/>
      <c r="X28" s="22"/>
      <c r="Y28" s="28"/>
      <c r="Z28" s="22"/>
      <c r="AA28" s="22"/>
      <c r="AB28" s="28"/>
      <c r="AC28" s="22"/>
      <c r="AD28" s="22"/>
      <c r="AE28" s="28"/>
      <c r="AF28" s="22"/>
      <c r="AG28" s="22"/>
      <c r="AH28" s="28"/>
      <c r="AI28" s="33">
        <v>60</v>
      </c>
      <c r="AJ28" s="7">
        <v>92</v>
      </c>
      <c r="AK28" s="28">
        <f t="shared" si="11"/>
        <v>1.5333333333333334</v>
      </c>
    </row>
    <row r="29" spans="1:37" x14ac:dyDescent="0.3">
      <c r="A29" s="23" t="s">
        <v>83</v>
      </c>
      <c r="B29" s="22">
        <v>3.96</v>
      </c>
      <c r="C29" s="22">
        <v>5.42</v>
      </c>
      <c r="D29" s="28">
        <f t="shared" si="26"/>
        <v>1.3686868686868687</v>
      </c>
      <c r="E29" s="22">
        <v>3.96</v>
      </c>
      <c r="F29" s="22">
        <v>5.67</v>
      </c>
      <c r="G29" s="28">
        <f t="shared" si="27"/>
        <v>1.4318181818181819</v>
      </c>
      <c r="H29" s="22">
        <v>3.96</v>
      </c>
      <c r="I29" s="22">
        <v>5.76</v>
      </c>
      <c r="J29" s="28">
        <f t="shared" si="28"/>
        <v>1.4545454545454546</v>
      </c>
      <c r="K29" s="22">
        <v>3.96</v>
      </c>
      <c r="L29" s="22">
        <v>6.13</v>
      </c>
      <c r="M29" s="28">
        <f t="shared" si="29"/>
        <v>1.547979797979798</v>
      </c>
      <c r="N29" s="22">
        <v>3.96</v>
      </c>
      <c r="O29" s="22">
        <v>5.65</v>
      </c>
      <c r="P29" s="28">
        <f t="shared" si="30"/>
        <v>1.4267676767676769</v>
      </c>
      <c r="Q29" s="22">
        <v>3.96</v>
      </c>
      <c r="R29" s="22">
        <v>5.46</v>
      </c>
      <c r="S29" s="28">
        <f t="shared" si="31"/>
        <v>1.3787878787878789</v>
      </c>
      <c r="T29" s="22">
        <v>3.96</v>
      </c>
      <c r="U29" s="22">
        <v>6.74</v>
      </c>
      <c r="V29" s="28">
        <f t="shared" si="32"/>
        <v>1.702020202020202</v>
      </c>
      <c r="W29" s="22">
        <v>3.96</v>
      </c>
      <c r="X29" s="22">
        <v>6.24</v>
      </c>
      <c r="Y29" s="28">
        <f t="shared" si="36"/>
        <v>1.5757575757575759</v>
      </c>
      <c r="Z29" s="22">
        <v>3.96</v>
      </c>
      <c r="AA29" s="22">
        <v>5.46</v>
      </c>
      <c r="AB29" s="28">
        <f t="shared" si="37"/>
        <v>1.3787878787878789</v>
      </c>
      <c r="AC29" s="22">
        <v>3.96</v>
      </c>
      <c r="AD29" s="22">
        <v>4.6399999999999997</v>
      </c>
      <c r="AE29" s="28">
        <f t="shared" si="35"/>
        <v>1.1717171717171717</v>
      </c>
      <c r="AF29" s="22">
        <v>3.96</v>
      </c>
      <c r="AG29" s="22">
        <v>4.53</v>
      </c>
      <c r="AH29" s="28">
        <f t="shared" si="10"/>
        <v>1.143939393939394</v>
      </c>
      <c r="AI29" s="22">
        <v>3.96</v>
      </c>
      <c r="AJ29" s="7">
        <v>4.24</v>
      </c>
      <c r="AK29" s="28">
        <f t="shared" si="11"/>
        <v>1.0707070707070707</v>
      </c>
    </row>
    <row r="30" spans="1:37" x14ac:dyDescent="0.3">
      <c r="A30" s="23" t="s">
        <v>84</v>
      </c>
      <c r="B30" s="22">
        <v>39.83</v>
      </c>
      <c r="C30" s="22">
        <v>68.319999999999993</v>
      </c>
      <c r="D30" s="28">
        <f t="shared" si="26"/>
        <v>1.7152899824253074</v>
      </c>
      <c r="E30" s="22">
        <v>39.83</v>
      </c>
      <c r="F30" s="22">
        <v>73.12</v>
      </c>
      <c r="G30" s="28">
        <f t="shared" si="27"/>
        <v>1.8358021591765004</v>
      </c>
      <c r="H30" s="22">
        <v>39.83</v>
      </c>
      <c r="I30" s="22">
        <v>75.86</v>
      </c>
      <c r="J30" s="28">
        <f t="shared" si="28"/>
        <v>1.9045945267386393</v>
      </c>
      <c r="K30" s="22">
        <v>39.83</v>
      </c>
      <c r="L30" s="22">
        <v>76.13</v>
      </c>
      <c r="M30" s="28">
        <f t="shared" si="29"/>
        <v>1.9113733366808938</v>
      </c>
      <c r="N30" s="22">
        <v>39.83</v>
      </c>
      <c r="O30" s="22">
        <v>77.760000000000005</v>
      </c>
      <c r="P30" s="28">
        <f t="shared" si="30"/>
        <v>1.9522972633693199</v>
      </c>
      <c r="Q30" s="22">
        <v>39.83</v>
      </c>
      <c r="R30" s="22">
        <v>72.349999999999994</v>
      </c>
      <c r="S30" s="28">
        <f t="shared" si="31"/>
        <v>1.8164699974893297</v>
      </c>
      <c r="T30" s="22">
        <v>39.83</v>
      </c>
      <c r="U30" s="22">
        <v>66.64</v>
      </c>
      <c r="V30" s="28">
        <f t="shared" si="32"/>
        <v>1.6731107205623903</v>
      </c>
      <c r="W30" s="22">
        <v>39.83</v>
      </c>
      <c r="X30" s="22">
        <v>65.52</v>
      </c>
      <c r="Y30" s="28">
        <f t="shared" si="36"/>
        <v>1.6449912126537785</v>
      </c>
      <c r="Z30" s="22">
        <v>39.83</v>
      </c>
      <c r="AA30" s="22">
        <v>65.75</v>
      </c>
      <c r="AB30" s="28">
        <f t="shared" si="37"/>
        <v>1.65076575445644</v>
      </c>
      <c r="AC30" s="22">
        <v>39.83</v>
      </c>
      <c r="AD30" s="22">
        <v>66.52</v>
      </c>
      <c r="AE30" s="28">
        <f t="shared" si="35"/>
        <v>1.6700979161436103</v>
      </c>
      <c r="AF30" s="22">
        <v>39.83</v>
      </c>
      <c r="AG30" s="22">
        <v>66.31</v>
      </c>
      <c r="AH30" s="28">
        <f t="shared" si="10"/>
        <v>1.6648255084107457</v>
      </c>
      <c r="AI30" s="22">
        <v>39.83</v>
      </c>
      <c r="AJ30" s="7">
        <v>67.260000000000005</v>
      </c>
      <c r="AK30" s="28">
        <f t="shared" si="11"/>
        <v>1.688676876726086</v>
      </c>
    </row>
    <row r="31" spans="1:37" x14ac:dyDescent="0.3">
      <c r="A31" s="21" t="s">
        <v>35</v>
      </c>
      <c r="B31" s="22">
        <f>SUM(B4:B30)</f>
        <v>530.26</v>
      </c>
      <c r="C31" s="22">
        <f>SUM(C4:C30)</f>
        <v>1165.05</v>
      </c>
      <c r="D31" s="28">
        <f t="shared" si="26"/>
        <v>2.1971297099536078</v>
      </c>
      <c r="E31" s="4">
        <f>SUM(E4:E30)</f>
        <v>621.2600000000001</v>
      </c>
      <c r="F31" s="22">
        <f>SUM(F4:F30)</f>
        <v>1241.9899999999998</v>
      </c>
      <c r="G31" s="28">
        <f t="shared" si="27"/>
        <v>1.9991468950197977</v>
      </c>
      <c r="H31" s="22">
        <f>SUM(H4:H30)</f>
        <v>621.2600000000001</v>
      </c>
      <c r="I31" s="22">
        <f>SUM(I4:I30)</f>
        <v>1264.0199999999998</v>
      </c>
      <c r="J31" s="28">
        <f>I31/H31</f>
        <v>2.0346070888194951</v>
      </c>
      <c r="K31" s="4">
        <f>SUM(K4:K30)</f>
        <v>621.2600000000001</v>
      </c>
      <c r="L31" s="22">
        <f>SUM(L4:L30)</f>
        <v>1299.96</v>
      </c>
      <c r="M31" s="28">
        <f t="shared" si="29"/>
        <v>2.0924572642693877</v>
      </c>
      <c r="N31" s="22">
        <f>SUM(N4:N30)</f>
        <v>621.2600000000001</v>
      </c>
      <c r="O31" s="22">
        <f>SUM(O4:O30)</f>
        <v>1309.51</v>
      </c>
      <c r="P31" s="28">
        <f>O31/N31</f>
        <v>2.1078292502333964</v>
      </c>
      <c r="Q31" s="4">
        <f>SUM(Q4:Q30)</f>
        <v>712.2600000000001</v>
      </c>
      <c r="R31" s="22">
        <f>SUM(R4:R30)</f>
        <v>1373.01</v>
      </c>
      <c r="S31" s="28">
        <f t="shared" si="31"/>
        <v>1.927680903041024</v>
      </c>
      <c r="T31" s="22">
        <f>SUM(T4:T30)</f>
        <v>753.66000000000008</v>
      </c>
      <c r="U31" s="22">
        <f>SUM(U4:U30)</f>
        <v>1434.5800000000002</v>
      </c>
      <c r="V31" s="28">
        <f t="shared" si="32"/>
        <v>1.9034843298038904</v>
      </c>
      <c r="W31" s="4">
        <f>SUM(W4:W30)</f>
        <v>803.34</v>
      </c>
      <c r="X31" s="22">
        <f>SUM(X4:X30)</f>
        <v>1513.3600000000001</v>
      </c>
      <c r="Y31" s="28">
        <f t="shared" si="36"/>
        <v>1.8838349889212538</v>
      </c>
      <c r="Z31" s="32">
        <f>SUM(Z4:Z30)</f>
        <v>895.04000000000019</v>
      </c>
      <c r="AA31" s="22">
        <f>SUM(AA4:AA30)</f>
        <v>1568.4099999999996</v>
      </c>
      <c r="AB31" s="28">
        <f t="shared" si="37"/>
        <v>1.7523350911691089</v>
      </c>
      <c r="AC31" s="4">
        <f>SUM(AC4:AC30)</f>
        <v>923.24000000000024</v>
      </c>
      <c r="AD31" s="22">
        <f>SUM(AD4:AD30)</f>
        <v>1645.46</v>
      </c>
      <c r="AE31" s="28">
        <f t="shared" si="35"/>
        <v>1.7822667995320822</v>
      </c>
      <c r="AF31" s="4">
        <f>SUM(AF4:AF30)</f>
        <v>928.14000000000021</v>
      </c>
      <c r="AG31" s="22">
        <f>SUM(AG4:AG30)</f>
        <v>1680.2899999999993</v>
      </c>
      <c r="AH31" s="28">
        <f t="shared" si="10"/>
        <v>1.8103842092787714</v>
      </c>
      <c r="AI31" s="4">
        <f>SUM(AI4:AI30)</f>
        <v>1306.3400000000001</v>
      </c>
      <c r="AJ31" s="7">
        <f>SUM(AJ4:AJ30)</f>
        <v>1920.8</v>
      </c>
      <c r="AK31" s="28">
        <f t="shared" si="11"/>
        <v>1.4703675918979744</v>
      </c>
    </row>
  </sheetData>
  <mergeCells count="12">
    <mergeCell ref="AF2:AH2"/>
    <mergeCell ref="AI2:AK2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</mergeCells>
  <phoneticPr fontId="2" type="noConversion"/>
  <conditionalFormatting sqref="D4:D31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{413C0101-F108-4441-8DD5-53401DFB4C76}</x14:id>
        </ext>
      </extLst>
    </cfRule>
  </conditionalFormatting>
  <conditionalFormatting sqref="G4:G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{5774E408-0CED-400E-953B-69266E079B83}</x14:id>
        </ext>
      </extLst>
    </cfRule>
  </conditionalFormatting>
  <conditionalFormatting sqref="J4:J31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{8647F5A5-5463-4628-BD10-782CEA8AFC4E}</x14:id>
        </ext>
      </extLst>
    </cfRule>
  </conditionalFormatting>
  <conditionalFormatting sqref="M4:M31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{46A0F54D-D8A6-4AE8-8FF7-362B4BCFF0D4}</x14:id>
        </ext>
      </extLst>
    </cfRule>
  </conditionalFormatting>
  <conditionalFormatting sqref="P4:P31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{A73B0528-9C62-4E62-9CAA-67A00445BECB}</x14:id>
        </ext>
      </extLst>
    </cfRule>
  </conditionalFormatting>
  <conditionalFormatting sqref="S4:S12 S14 S16:S3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{DF518C4F-9F95-4921-9A1B-417C5536D5C1}</x14:id>
        </ext>
      </extLst>
    </cfRule>
  </conditionalFormatting>
  <conditionalFormatting sqref="V4:V12 V14 V16:V31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{D848A919-2E9F-4FBE-850C-05E5D3D9805E}</x14:id>
        </ext>
      </extLst>
    </cfRule>
  </conditionalFormatting>
  <conditionalFormatting sqref="Y4:Y12 Y27:Y31 Y14:Y25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{7EDC9430-397C-4FE1-91F6-44E7F74A335D}</x14:id>
        </ext>
      </extLst>
    </cfRule>
  </conditionalFormatting>
  <conditionalFormatting sqref="AB4:AB18 AB20:AB31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{962B4A79-E453-4A18-AEAD-1615AFE47C39}</x14:id>
        </ext>
      </extLst>
    </cfRule>
  </conditionalFormatting>
  <conditionalFormatting sqref="AE4:AE25 AE27:AE31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{36EA8555-D845-4C55-8B59-429495BE52E9}</x14:id>
        </ext>
      </extLst>
    </cfRule>
  </conditionalFormatting>
  <conditionalFormatting sqref="AH4:AH18 AH27:AH31 AH20:AH25">
    <cfRule type="dataBar" priority="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{DC155B8F-88A2-4675-B87E-A42AC3BA86DA}</x14:id>
        </ext>
      </extLst>
    </cfRule>
  </conditionalFormatting>
  <conditionalFormatting sqref="AK4:AK3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{08B84A74-E8C1-46FD-BC85-EE448E42FD83}</x14:id>
        </ext>
      </extLst>
    </cfRule>
  </conditionalFormatting>
  <conditionalFormatting sqref="S13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{804F442E-82A4-433C-901B-304F2A9BDADF}</x14:id>
        </ext>
      </extLst>
    </cfRule>
  </conditionalFormatting>
  <conditionalFormatting sqref="V13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{AE4E0BBC-88E3-4B77-9492-70D5FAA2838C}</x14:id>
        </ext>
      </extLst>
    </cfRule>
  </conditionalFormatting>
  <conditionalFormatting sqref="S15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{DB0AB732-1100-481A-A66E-4156C98749DE}</x14:id>
        </ext>
      </extLst>
    </cfRule>
  </conditionalFormatting>
  <conditionalFormatting sqref="V15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{1E475663-6B12-4C00-9463-D41CF19BB79F}</x14:id>
        </ext>
      </extLst>
    </cfRule>
  </conditionalFormatting>
  <conditionalFormatting sqref="Y2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{5A4A2E8B-BF84-4AC8-8BB7-A8288B16B1A3}</x14:id>
        </ext>
      </extLst>
    </cfRule>
  </conditionalFormatting>
  <conditionalFormatting sqref="AE26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{98CEA200-B701-4AC5-A7A6-B6B7E28FAEEA}</x14:id>
        </ext>
      </extLst>
    </cfRule>
  </conditionalFormatting>
  <conditionalFormatting sqref="AH2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{0ED94BB8-C9C0-4CF9-942F-389CA4803E40}</x14:id>
        </ext>
      </extLst>
    </cfRule>
  </conditionalFormatting>
  <conditionalFormatting sqref="AB1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{28272168-D0A2-4531-BB3A-893E997DA8F1}</x14:id>
        </ext>
      </extLst>
    </cfRule>
  </conditionalFormatting>
  <conditionalFormatting sqref="Y13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{BBC9C434-5211-4498-B354-021341F66317}</x14:id>
        </ext>
      </extLst>
    </cfRule>
  </conditionalFormatting>
  <conditionalFormatting sqref="AH1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{4E95BD98-2E6E-4C86-A31D-B7E27A89388E}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D31 G31 J31 M31 P31 S31 V31 Y31 AB31 AE31 AH31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3C0101-F108-4441-8DD5-53401DFB4C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D4:D31</xm:sqref>
        </x14:conditionalFormatting>
        <x14:conditionalFormatting xmlns:xm="http://schemas.microsoft.com/office/excel/2006/main">
          <x14:cfRule type="dataBar" id="{5774E408-0CED-400E-953B-69266E079B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G4:G31</xm:sqref>
        </x14:conditionalFormatting>
        <x14:conditionalFormatting xmlns:xm="http://schemas.microsoft.com/office/excel/2006/main">
          <x14:cfRule type="dataBar" id="{8647F5A5-5463-4628-BD10-782CEA8AFC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J4:J31</xm:sqref>
        </x14:conditionalFormatting>
        <x14:conditionalFormatting xmlns:xm="http://schemas.microsoft.com/office/excel/2006/main">
          <x14:cfRule type="dataBar" id="{46A0F54D-D8A6-4AE8-8FF7-362B4BCFF0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M4:M31</xm:sqref>
        </x14:conditionalFormatting>
        <x14:conditionalFormatting xmlns:xm="http://schemas.microsoft.com/office/excel/2006/main">
          <x14:cfRule type="dataBar" id="{A73B0528-9C62-4E62-9CAA-67A00445BE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P4:P31</xm:sqref>
        </x14:conditionalFormatting>
        <x14:conditionalFormatting xmlns:xm="http://schemas.microsoft.com/office/excel/2006/main">
          <x14:cfRule type="dataBar" id="{DF518C4F-9F95-4921-9A1B-417C5536D5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S4:S12 S14 S16:S31</xm:sqref>
        </x14:conditionalFormatting>
        <x14:conditionalFormatting xmlns:xm="http://schemas.microsoft.com/office/excel/2006/main">
          <x14:cfRule type="dataBar" id="{D848A919-2E9F-4FBE-850C-05E5D3D9805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V4:V12 V14 V16:V31</xm:sqref>
        </x14:conditionalFormatting>
        <x14:conditionalFormatting xmlns:xm="http://schemas.microsoft.com/office/excel/2006/main">
          <x14:cfRule type="dataBar" id="{7EDC9430-397C-4FE1-91F6-44E7F74A33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Y4:Y12 Y27:Y31 Y14:Y25</xm:sqref>
        </x14:conditionalFormatting>
        <x14:conditionalFormatting xmlns:xm="http://schemas.microsoft.com/office/excel/2006/main">
          <x14:cfRule type="dataBar" id="{962B4A79-E453-4A18-AEAD-1615AFE47C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AB4:AB18 AB20:AB31</xm:sqref>
        </x14:conditionalFormatting>
        <x14:conditionalFormatting xmlns:xm="http://schemas.microsoft.com/office/excel/2006/main">
          <x14:cfRule type="dataBar" id="{36EA8555-D845-4C55-8B59-429495BE52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AE4:AE25 AE27:AE31</xm:sqref>
        </x14:conditionalFormatting>
        <x14:conditionalFormatting xmlns:xm="http://schemas.microsoft.com/office/excel/2006/main">
          <x14:cfRule type="dataBar" id="{DC155B8F-88A2-4675-B87E-A42AC3BA86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AH4:AH18 AH27:AH31 AH20:AH25</xm:sqref>
        </x14:conditionalFormatting>
        <x14:conditionalFormatting xmlns:xm="http://schemas.microsoft.com/office/excel/2006/main">
          <x14:cfRule type="dataBar" id="{08B84A74-E8C1-46FD-BC85-EE448E42F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AK4:AK31</xm:sqref>
        </x14:conditionalFormatting>
        <x14:conditionalFormatting xmlns:xm="http://schemas.microsoft.com/office/excel/2006/main">
          <x14:cfRule type="dataBar" id="{804F442E-82A4-433C-901B-304F2A9BDA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S13</xm:sqref>
        </x14:conditionalFormatting>
        <x14:conditionalFormatting xmlns:xm="http://schemas.microsoft.com/office/excel/2006/main">
          <x14:cfRule type="dataBar" id="{AE4E0BBC-88E3-4B77-9492-70D5FAA283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V13</xm:sqref>
        </x14:conditionalFormatting>
        <x14:conditionalFormatting xmlns:xm="http://schemas.microsoft.com/office/excel/2006/main">
          <x14:cfRule type="dataBar" id="{DB0AB732-1100-481A-A66E-4156C98749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S15</xm:sqref>
        </x14:conditionalFormatting>
        <x14:conditionalFormatting xmlns:xm="http://schemas.microsoft.com/office/excel/2006/main">
          <x14:cfRule type="dataBar" id="{1E475663-6B12-4C00-9463-D41CF19BB79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V15</xm:sqref>
        </x14:conditionalFormatting>
        <x14:conditionalFormatting xmlns:xm="http://schemas.microsoft.com/office/excel/2006/main">
          <x14:cfRule type="dataBar" id="{5A4A2E8B-BF84-4AC8-8BB7-A8288B16B1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Y26</xm:sqref>
        </x14:conditionalFormatting>
        <x14:conditionalFormatting xmlns:xm="http://schemas.microsoft.com/office/excel/2006/main">
          <x14:cfRule type="dataBar" id="{98CEA200-B701-4AC5-A7A6-B6B7E28FAE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AE26</xm:sqref>
        </x14:conditionalFormatting>
        <x14:conditionalFormatting xmlns:xm="http://schemas.microsoft.com/office/excel/2006/main">
          <x14:cfRule type="dataBar" id="{0ED94BB8-C9C0-4CF9-942F-389CA4803E4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AH26</xm:sqref>
        </x14:conditionalFormatting>
        <x14:conditionalFormatting xmlns:xm="http://schemas.microsoft.com/office/excel/2006/main">
          <x14:cfRule type="dataBar" id="{28272168-D0A2-4531-BB3A-893E997DA8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AB19</xm:sqref>
        </x14:conditionalFormatting>
        <x14:conditionalFormatting xmlns:xm="http://schemas.microsoft.com/office/excel/2006/main">
          <x14:cfRule type="dataBar" id="{BBC9C434-5211-4498-B354-021341F6631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Y13</xm:sqref>
        </x14:conditionalFormatting>
        <x14:conditionalFormatting xmlns:xm="http://schemas.microsoft.com/office/excel/2006/main">
          <x14:cfRule type="dataBar" id="{4E95BD98-2E6E-4C86-A31D-B7E27A893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ED86-721C-4A91-8B0E-611202AB6A28}">
  <dimension ref="A1:AK27"/>
  <sheetViews>
    <sheetView zoomScaleNormal="100" workbookViewId="0">
      <pane xSplit="1" topLeftCell="B1" activePane="topRight" state="frozen"/>
      <selection pane="topRight"/>
    </sheetView>
  </sheetViews>
  <sheetFormatPr defaultColWidth="6.58203125" defaultRowHeight="14" x14ac:dyDescent="0.3"/>
  <cols>
    <col min="1" max="1" width="6.58203125" style="3" customWidth="1"/>
    <col min="2" max="3" width="6.58203125" style="3"/>
    <col min="4" max="4" width="6.58203125" style="24"/>
    <col min="5" max="6" width="6.58203125" style="3"/>
    <col min="7" max="7" width="6.58203125" style="24"/>
    <col min="8" max="9" width="6.58203125" style="3"/>
    <col min="10" max="10" width="6.58203125" style="24"/>
    <col min="11" max="12" width="6.58203125" style="3"/>
    <col min="13" max="13" width="6.58203125" style="24"/>
    <col min="14" max="15" width="6.58203125" style="3"/>
    <col min="16" max="16" width="6.58203125" style="24"/>
    <col min="17" max="18" width="6.58203125" style="3"/>
    <col min="19" max="19" width="6.58203125" style="24"/>
    <col min="20" max="21" width="6.58203125" style="3"/>
    <col min="22" max="22" width="6.58203125" style="24"/>
    <col min="23" max="24" width="6.58203125" style="3"/>
    <col min="25" max="25" width="6.58203125" style="24"/>
    <col min="26" max="27" width="6.58203125" style="3"/>
    <col min="28" max="28" width="6.58203125" style="24"/>
    <col min="29" max="30" width="6.58203125" style="3"/>
    <col min="31" max="31" width="6.58203125" style="24"/>
    <col min="32" max="33" width="6.58203125" style="3"/>
    <col min="34" max="34" width="6.58203125" style="24"/>
    <col min="35" max="36" width="6.58203125" style="3"/>
    <col min="37" max="37" width="6.58203125" style="24"/>
    <col min="38" max="16384" width="6.58203125" style="3"/>
  </cols>
  <sheetData>
    <row r="1" spans="1:37" x14ac:dyDescent="0.3">
      <c r="A1" s="6" t="s">
        <v>13</v>
      </c>
      <c r="B1" s="7"/>
      <c r="C1" s="7"/>
      <c r="D1" s="26"/>
      <c r="E1" s="7"/>
      <c r="F1" s="7"/>
      <c r="G1" s="26"/>
      <c r="H1" s="7"/>
      <c r="I1" s="7"/>
      <c r="J1" s="26"/>
      <c r="K1" s="7"/>
      <c r="L1" s="7"/>
      <c r="M1" s="26"/>
      <c r="N1" s="7"/>
      <c r="O1" s="7"/>
      <c r="P1" s="26"/>
      <c r="Q1" s="7"/>
      <c r="R1" s="7"/>
      <c r="S1" s="26"/>
      <c r="T1" s="7"/>
      <c r="U1" s="7"/>
      <c r="V1" s="26"/>
      <c r="W1" s="7"/>
      <c r="X1" s="7"/>
      <c r="Y1" s="26"/>
      <c r="Z1" s="7"/>
      <c r="AA1" s="7"/>
      <c r="AB1" s="26"/>
      <c r="AC1" s="7"/>
      <c r="AD1" s="7"/>
      <c r="AE1" s="26"/>
      <c r="AF1" s="7"/>
      <c r="AG1" s="7"/>
      <c r="AH1" s="26"/>
      <c r="AI1" s="7"/>
      <c r="AJ1" s="7"/>
    </row>
    <row r="2" spans="1:37" x14ac:dyDescent="0.3">
      <c r="A2" s="23"/>
      <c r="B2" s="38" t="s">
        <v>46</v>
      </c>
      <c r="C2" s="36"/>
      <c r="D2" s="37"/>
      <c r="E2" s="38" t="s">
        <v>36</v>
      </c>
      <c r="F2" s="36"/>
      <c r="G2" s="37"/>
      <c r="H2" s="38" t="s">
        <v>47</v>
      </c>
      <c r="I2" s="36"/>
      <c r="J2" s="37"/>
      <c r="K2" s="38" t="s">
        <v>37</v>
      </c>
      <c r="L2" s="36"/>
      <c r="M2" s="37"/>
      <c r="N2" s="38" t="s">
        <v>48</v>
      </c>
      <c r="O2" s="36"/>
      <c r="P2" s="37"/>
      <c r="Q2" s="38" t="s">
        <v>38</v>
      </c>
      <c r="R2" s="36"/>
      <c r="S2" s="37"/>
      <c r="T2" s="38" t="s">
        <v>49</v>
      </c>
      <c r="U2" s="36"/>
      <c r="V2" s="37"/>
      <c r="W2" s="38" t="s">
        <v>39</v>
      </c>
      <c r="X2" s="36"/>
      <c r="Y2" s="37"/>
      <c r="Z2" s="38" t="s">
        <v>50</v>
      </c>
      <c r="AA2" s="36"/>
      <c r="AB2" s="37"/>
      <c r="AC2" s="38" t="s">
        <v>40</v>
      </c>
      <c r="AD2" s="36"/>
      <c r="AE2" s="37"/>
      <c r="AF2" s="38" t="s">
        <v>41</v>
      </c>
      <c r="AG2" s="36"/>
      <c r="AH2" s="37"/>
      <c r="AI2" s="38" t="s">
        <v>44</v>
      </c>
      <c r="AJ2" s="36"/>
      <c r="AK2" s="37"/>
    </row>
    <row r="3" spans="1:37" x14ac:dyDescent="0.3">
      <c r="A3" s="23"/>
      <c r="B3" s="22" t="s">
        <v>3</v>
      </c>
      <c r="C3" s="22" t="s">
        <v>43</v>
      </c>
      <c r="D3" s="27" t="s">
        <v>74</v>
      </c>
      <c r="E3" s="29" t="s">
        <v>3</v>
      </c>
      <c r="F3" s="22" t="s">
        <v>43</v>
      </c>
      <c r="G3" s="27" t="s">
        <v>74</v>
      </c>
      <c r="H3" s="22" t="s">
        <v>3</v>
      </c>
      <c r="I3" s="22" t="s">
        <v>43</v>
      </c>
      <c r="J3" s="27" t="s">
        <v>74</v>
      </c>
      <c r="K3" s="29" t="s">
        <v>3</v>
      </c>
      <c r="L3" s="22" t="s">
        <v>43</v>
      </c>
      <c r="M3" s="27" t="s">
        <v>74</v>
      </c>
      <c r="N3" s="22" t="s">
        <v>3</v>
      </c>
      <c r="O3" s="22" t="s">
        <v>43</v>
      </c>
      <c r="P3" s="27" t="s">
        <v>74</v>
      </c>
      <c r="Q3" s="29" t="s">
        <v>3</v>
      </c>
      <c r="R3" s="22" t="s">
        <v>43</v>
      </c>
      <c r="S3" s="27" t="s">
        <v>74</v>
      </c>
      <c r="T3" s="22" t="s">
        <v>3</v>
      </c>
      <c r="U3" s="22" t="s">
        <v>43</v>
      </c>
      <c r="V3" s="27" t="s">
        <v>74</v>
      </c>
      <c r="W3" s="29" t="s">
        <v>3</v>
      </c>
      <c r="X3" s="22" t="s">
        <v>43</v>
      </c>
      <c r="Y3" s="27" t="s">
        <v>74</v>
      </c>
      <c r="Z3" s="29" t="s">
        <v>3</v>
      </c>
      <c r="AA3" s="22" t="s">
        <v>43</v>
      </c>
      <c r="AB3" s="27" t="s">
        <v>74</v>
      </c>
      <c r="AC3" s="29" t="s">
        <v>3</v>
      </c>
      <c r="AD3" s="22" t="s">
        <v>43</v>
      </c>
      <c r="AE3" s="27" t="s">
        <v>74</v>
      </c>
      <c r="AF3" s="29" t="s">
        <v>3</v>
      </c>
      <c r="AG3" s="22" t="s">
        <v>43</v>
      </c>
      <c r="AH3" s="27" t="s">
        <v>74</v>
      </c>
      <c r="AI3" s="29" t="s">
        <v>3</v>
      </c>
      <c r="AJ3" s="22" t="s">
        <v>43</v>
      </c>
      <c r="AK3" s="27" t="s">
        <v>74</v>
      </c>
    </row>
    <row r="4" spans="1:37" x14ac:dyDescent="0.3">
      <c r="A4" s="29" t="s">
        <v>14</v>
      </c>
      <c r="B4" s="31">
        <v>41</v>
      </c>
      <c r="C4" s="22">
        <v>84.5</v>
      </c>
      <c r="D4" s="28">
        <f>C4/B4</f>
        <v>2.0609756097560976</v>
      </c>
      <c r="E4" s="31">
        <v>41</v>
      </c>
      <c r="F4" s="22">
        <v>89.3</v>
      </c>
      <c r="G4" s="28">
        <f>F4/E4</f>
        <v>2.1780487804878046</v>
      </c>
      <c r="H4" s="31">
        <v>41</v>
      </c>
      <c r="I4" s="22">
        <v>92.3</v>
      </c>
      <c r="J4" s="28">
        <f>I4/H4</f>
        <v>2.2512195121951217</v>
      </c>
      <c r="K4" s="29">
        <v>1</v>
      </c>
      <c r="L4" s="22">
        <v>1</v>
      </c>
      <c r="M4" s="28">
        <f>L4/K4</f>
        <v>1</v>
      </c>
      <c r="N4" s="22">
        <v>1</v>
      </c>
      <c r="O4" s="22">
        <v>1</v>
      </c>
      <c r="P4" s="28">
        <f>O4/N4</f>
        <v>1</v>
      </c>
      <c r="Q4" s="29">
        <v>1</v>
      </c>
      <c r="R4" s="22">
        <v>1</v>
      </c>
      <c r="S4" s="28">
        <f>R4/Q4</f>
        <v>1</v>
      </c>
      <c r="T4" s="22">
        <v>1</v>
      </c>
      <c r="U4" s="22">
        <v>1</v>
      </c>
      <c r="V4" s="28">
        <f>U4/T4</f>
        <v>1</v>
      </c>
      <c r="W4" s="29">
        <v>1</v>
      </c>
      <c r="X4" s="22">
        <v>1</v>
      </c>
      <c r="Y4" s="28">
        <f>X4/W4</f>
        <v>1</v>
      </c>
      <c r="Z4" s="29">
        <v>1</v>
      </c>
      <c r="AA4" s="22">
        <v>1</v>
      </c>
      <c r="AB4" s="28">
        <f>AA4/Z4</f>
        <v>1</v>
      </c>
      <c r="AC4" s="29">
        <v>1</v>
      </c>
      <c r="AD4" s="22">
        <v>1</v>
      </c>
      <c r="AE4" s="28">
        <f>AD4/AC4</f>
        <v>1</v>
      </c>
      <c r="AF4" s="29">
        <v>1</v>
      </c>
      <c r="AG4" s="22">
        <v>1</v>
      </c>
      <c r="AH4" s="28">
        <f>AG4/AF4</f>
        <v>1</v>
      </c>
      <c r="AI4" s="29">
        <v>1</v>
      </c>
      <c r="AJ4" s="22">
        <v>1</v>
      </c>
      <c r="AK4" s="28">
        <f>AJ4/AI4</f>
        <v>1</v>
      </c>
    </row>
    <row r="5" spans="1:37" x14ac:dyDescent="0.3">
      <c r="A5" s="29" t="s">
        <v>15</v>
      </c>
      <c r="B5" s="31">
        <v>42.32</v>
      </c>
      <c r="C5" s="22">
        <v>88.2</v>
      </c>
      <c r="D5" s="28">
        <f t="shared" ref="D5:D12" si="0">C5/B5</f>
        <v>2.0841209829867675</v>
      </c>
      <c r="E5" s="31">
        <v>42.32</v>
      </c>
      <c r="F5" s="22">
        <v>91.1</v>
      </c>
      <c r="G5" s="28">
        <f t="shared" ref="G5:G13" si="1">F5/E5</f>
        <v>2.1526465028355388</v>
      </c>
      <c r="H5" s="31">
        <v>42.32</v>
      </c>
      <c r="I5" s="22">
        <v>98.3</v>
      </c>
      <c r="J5" s="28">
        <f t="shared" ref="J5:J22" si="2">I5/H5</f>
        <v>2.3227788279773156</v>
      </c>
      <c r="K5" s="29">
        <v>1</v>
      </c>
      <c r="L5" s="22">
        <v>1</v>
      </c>
      <c r="M5" s="28">
        <f t="shared" ref="M5:M26" si="3">L5/K5</f>
        <v>1</v>
      </c>
      <c r="N5" s="22">
        <v>1</v>
      </c>
      <c r="O5" s="22">
        <v>1</v>
      </c>
      <c r="P5" s="28">
        <f t="shared" ref="P5:P26" si="4">O5/N5</f>
        <v>1</v>
      </c>
      <c r="Q5" s="29">
        <v>1</v>
      </c>
      <c r="R5" s="22">
        <v>1</v>
      </c>
      <c r="S5" s="28">
        <f t="shared" ref="S5:S26" si="5">R5/Q5</f>
        <v>1</v>
      </c>
      <c r="T5" s="22">
        <v>1</v>
      </c>
      <c r="U5" s="22">
        <v>1</v>
      </c>
      <c r="V5" s="28">
        <f t="shared" ref="V5:V26" si="6">U5/T5</f>
        <v>1</v>
      </c>
      <c r="W5" s="29">
        <v>1</v>
      </c>
      <c r="X5" s="22">
        <v>1</v>
      </c>
      <c r="Y5" s="28">
        <f t="shared" ref="Y5:Y26" si="7">X5/W5</f>
        <v>1</v>
      </c>
      <c r="Z5" s="29">
        <v>1</v>
      </c>
      <c r="AA5" s="22">
        <v>1</v>
      </c>
      <c r="AB5" s="28">
        <f t="shared" ref="AB5:AB26" si="8">AA5/Z5</f>
        <v>1</v>
      </c>
      <c r="AC5" s="29">
        <v>1</v>
      </c>
      <c r="AD5" s="22">
        <v>1</v>
      </c>
      <c r="AE5" s="28">
        <f t="shared" ref="AE5:AE26" si="9">AD5/AC5</f>
        <v>1</v>
      </c>
      <c r="AF5" s="29">
        <v>1</v>
      </c>
      <c r="AG5" s="22">
        <v>1</v>
      </c>
      <c r="AH5" s="28">
        <f t="shared" ref="AH5:AH26" si="10">AG5/AF5</f>
        <v>1</v>
      </c>
      <c r="AI5" s="29">
        <v>1</v>
      </c>
      <c r="AJ5" s="22">
        <v>1</v>
      </c>
      <c r="AK5" s="28">
        <f t="shared" ref="AK5:AK26" si="11">AJ5/AI5</f>
        <v>1</v>
      </c>
    </row>
    <row r="6" spans="1:37" x14ac:dyDescent="0.3">
      <c r="A6" s="29" t="s">
        <v>16</v>
      </c>
      <c r="B6" s="31">
        <v>49.902999999999999</v>
      </c>
      <c r="C6" s="22">
        <v>89.3</v>
      </c>
      <c r="D6" s="28">
        <f t="shared" si="0"/>
        <v>1.789471574855219</v>
      </c>
      <c r="E6" s="31">
        <v>49.902999999999999</v>
      </c>
      <c r="F6" s="22">
        <v>88.7</v>
      </c>
      <c r="G6" s="28">
        <f t="shared" si="1"/>
        <v>1.7774482496042323</v>
      </c>
      <c r="H6" s="31">
        <v>49.902999999999999</v>
      </c>
      <c r="I6" s="22">
        <v>93.5</v>
      </c>
      <c r="J6" s="28">
        <f t="shared" si="2"/>
        <v>1.8736348516121275</v>
      </c>
      <c r="K6" s="29">
        <v>1</v>
      </c>
      <c r="L6" s="22">
        <v>1</v>
      </c>
      <c r="M6" s="28">
        <f t="shared" si="3"/>
        <v>1</v>
      </c>
      <c r="N6" s="22">
        <v>1</v>
      </c>
      <c r="O6" s="22">
        <v>1</v>
      </c>
      <c r="P6" s="28">
        <f t="shared" si="4"/>
        <v>1</v>
      </c>
      <c r="Q6" s="29">
        <v>1</v>
      </c>
      <c r="R6" s="22">
        <v>1</v>
      </c>
      <c r="S6" s="28">
        <f t="shared" si="5"/>
        <v>1</v>
      </c>
      <c r="T6" s="22">
        <v>1</v>
      </c>
      <c r="U6" s="22">
        <v>1</v>
      </c>
      <c r="V6" s="28">
        <f t="shared" si="6"/>
        <v>1</v>
      </c>
      <c r="W6" s="29">
        <v>1</v>
      </c>
      <c r="X6" s="22">
        <v>1</v>
      </c>
      <c r="Y6" s="28">
        <f t="shared" si="7"/>
        <v>1</v>
      </c>
      <c r="Z6" s="29">
        <v>1</v>
      </c>
      <c r="AA6" s="22">
        <v>1</v>
      </c>
      <c r="AB6" s="28">
        <f t="shared" si="8"/>
        <v>1</v>
      </c>
      <c r="AC6" s="29">
        <v>1</v>
      </c>
      <c r="AD6" s="22">
        <v>1</v>
      </c>
      <c r="AE6" s="28">
        <f t="shared" si="9"/>
        <v>1</v>
      </c>
      <c r="AF6" s="29">
        <v>1</v>
      </c>
      <c r="AG6" s="22">
        <v>1</v>
      </c>
      <c r="AH6" s="28">
        <f t="shared" si="10"/>
        <v>1</v>
      </c>
      <c r="AI6" s="29">
        <v>1</v>
      </c>
      <c r="AJ6" s="22">
        <v>1</v>
      </c>
      <c r="AK6" s="28">
        <f t="shared" si="11"/>
        <v>1</v>
      </c>
    </row>
    <row r="7" spans="1:37" x14ac:dyDescent="0.3">
      <c r="A7" s="29" t="s">
        <v>17</v>
      </c>
      <c r="B7" s="31">
        <v>43.3</v>
      </c>
      <c r="C7" s="22">
        <v>74.5</v>
      </c>
      <c r="D7" s="28">
        <f t="shared" si="0"/>
        <v>1.7205542725173211</v>
      </c>
      <c r="E7" s="31">
        <v>43.3</v>
      </c>
      <c r="F7" s="22">
        <v>82.4</v>
      </c>
      <c r="G7" s="28">
        <f t="shared" si="1"/>
        <v>1.9030023094688224</v>
      </c>
      <c r="H7" s="31">
        <v>43.3</v>
      </c>
      <c r="I7" s="22">
        <v>84.2</v>
      </c>
      <c r="J7" s="28">
        <f t="shared" si="2"/>
        <v>1.9445727482678985</v>
      </c>
      <c r="K7" s="29">
        <v>1</v>
      </c>
      <c r="L7" s="22">
        <v>1</v>
      </c>
      <c r="M7" s="28">
        <f t="shared" si="3"/>
        <v>1</v>
      </c>
      <c r="N7" s="22">
        <v>1</v>
      </c>
      <c r="O7" s="22">
        <v>1</v>
      </c>
      <c r="P7" s="28">
        <f t="shared" si="4"/>
        <v>1</v>
      </c>
      <c r="Q7" s="29">
        <v>1</v>
      </c>
      <c r="R7" s="22">
        <v>1</v>
      </c>
      <c r="S7" s="28">
        <f t="shared" si="5"/>
        <v>1</v>
      </c>
      <c r="T7" s="22">
        <v>1</v>
      </c>
      <c r="U7" s="22">
        <v>1</v>
      </c>
      <c r="V7" s="28">
        <f t="shared" si="6"/>
        <v>1</v>
      </c>
      <c r="W7" s="29">
        <v>1</v>
      </c>
      <c r="X7" s="22">
        <v>1</v>
      </c>
      <c r="Y7" s="28">
        <f t="shared" si="7"/>
        <v>1</v>
      </c>
      <c r="Z7" s="29">
        <v>1</v>
      </c>
      <c r="AA7" s="22">
        <v>1</v>
      </c>
      <c r="AB7" s="28">
        <f t="shared" si="8"/>
        <v>1</v>
      </c>
      <c r="AC7" s="29">
        <v>1</v>
      </c>
      <c r="AD7" s="22">
        <v>1</v>
      </c>
      <c r="AE7" s="28">
        <f t="shared" si="9"/>
        <v>1</v>
      </c>
      <c r="AF7" s="29">
        <v>1</v>
      </c>
      <c r="AG7" s="22">
        <v>1</v>
      </c>
      <c r="AH7" s="28">
        <f t="shared" si="10"/>
        <v>1</v>
      </c>
      <c r="AI7" s="29">
        <v>1</v>
      </c>
      <c r="AJ7" s="22">
        <v>1</v>
      </c>
      <c r="AK7" s="28">
        <f t="shared" si="11"/>
        <v>1</v>
      </c>
    </row>
    <row r="8" spans="1:37" x14ac:dyDescent="0.3">
      <c r="A8" s="29" t="s">
        <v>18</v>
      </c>
      <c r="B8" s="31">
        <v>49.01</v>
      </c>
      <c r="C8" s="22">
        <v>61.3</v>
      </c>
      <c r="D8" s="28">
        <f t="shared" si="0"/>
        <v>1.2507651499693939</v>
      </c>
      <c r="E8" s="31">
        <v>49.01</v>
      </c>
      <c r="F8" s="22">
        <v>64.5</v>
      </c>
      <c r="G8" s="28">
        <f t="shared" si="1"/>
        <v>1.3160579473576821</v>
      </c>
      <c r="H8" s="31">
        <v>49.01</v>
      </c>
      <c r="I8" s="22">
        <v>66.8</v>
      </c>
      <c r="J8" s="28">
        <f t="shared" si="2"/>
        <v>1.3629871454805143</v>
      </c>
      <c r="K8" s="29">
        <v>1</v>
      </c>
      <c r="L8" s="22">
        <v>1</v>
      </c>
      <c r="M8" s="28">
        <f t="shared" si="3"/>
        <v>1</v>
      </c>
      <c r="N8" s="22">
        <v>1</v>
      </c>
      <c r="O8" s="22">
        <v>1</v>
      </c>
      <c r="P8" s="28">
        <f t="shared" si="4"/>
        <v>1</v>
      </c>
      <c r="Q8" s="29">
        <v>1</v>
      </c>
      <c r="R8" s="22">
        <v>1</v>
      </c>
      <c r="S8" s="28">
        <f t="shared" si="5"/>
        <v>1</v>
      </c>
      <c r="T8" s="22">
        <v>1</v>
      </c>
      <c r="U8" s="22">
        <v>1</v>
      </c>
      <c r="V8" s="28">
        <f t="shared" si="6"/>
        <v>1</v>
      </c>
      <c r="W8" s="29">
        <v>1</v>
      </c>
      <c r="X8" s="22">
        <v>1</v>
      </c>
      <c r="Y8" s="28">
        <f t="shared" si="7"/>
        <v>1</v>
      </c>
      <c r="Z8" s="29">
        <v>1</v>
      </c>
      <c r="AA8" s="22">
        <v>1</v>
      </c>
      <c r="AB8" s="28">
        <f t="shared" si="8"/>
        <v>1</v>
      </c>
      <c r="AC8" s="29">
        <v>1</v>
      </c>
      <c r="AD8" s="22">
        <v>1</v>
      </c>
      <c r="AE8" s="28">
        <f t="shared" si="9"/>
        <v>1</v>
      </c>
      <c r="AF8" s="29">
        <v>1</v>
      </c>
      <c r="AG8" s="22">
        <v>1</v>
      </c>
      <c r="AH8" s="28">
        <f t="shared" si="10"/>
        <v>1</v>
      </c>
      <c r="AI8" s="29">
        <v>1</v>
      </c>
      <c r="AJ8" s="22">
        <v>1</v>
      </c>
      <c r="AK8" s="28">
        <f t="shared" si="11"/>
        <v>1</v>
      </c>
    </row>
    <row r="9" spans="1:37" x14ac:dyDescent="0.3">
      <c r="A9" s="29" t="s">
        <v>19</v>
      </c>
      <c r="B9" s="31">
        <v>69.099999999999994</v>
      </c>
      <c r="C9" s="22">
        <v>88.2</v>
      </c>
      <c r="D9" s="28">
        <f t="shared" si="0"/>
        <v>1.2764109985528223</v>
      </c>
      <c r="E9" s="31">
        <v>69.099999999999994</v>
      </c>
      <c r="F9" s="22">
        <v>112</v>
      </c>
      <c r="G9" s="28">
        <f t="shared" si="1"/>
        <v>1.6208393632416789</v>
      </c>
      <c r="H9" s="31">
        <v>69.099999999999994</v>
      </c>
      <c r="I9" s="22">
        <v>124</v>
      </c>
      <c r="J9" s="28">
        <f t="shared" si="2"/>
        <v>1.7945007235890016</v>
      </c>
      <c r="K9" s="29">
        <v>1</v>
      </c>
      <c r="L9" s="22">
        <v>1</v>
      </c>
      <c r="M9" s="28">
        <f t="shared" si="3"/>
        <v>1</v>
      </c>
      <c r="N9" s="22">
        <v>1</v>
      </c>
      <c r="O9" s="22">
        <v>1</v>
      </c>
      <c r="P9" s="28">
        <f t="shared" si="4"/>
        <v>1</v>
      </c>
      <c r="Q9" s="29">
        <v>1</v>
      </c>
      <c r="R9" s="22">
        <v>1</v>
      </c>
      <c r="S9" s="28">
        <f t="shared" si="5"/>
        <v>1</v>
      </c>
      <c r="T9" s="22">
        <v>1</v>
      </c>
      <c r="U9" s="22">
        <v>1</v>
      </c>
      <c r="V9" s="28">
        <f t="shared" si="6"/>
        <v>1</v>
      </c>
      <c r="W9" s="29">
        <v>1</v>
      </c>
      <c r="X9" s="22">
        <v>1</v>
      </c>
      <c r="Y9" s="28">
        <f t="shared" si="7"/>
        <v>1</v>
      </c>
      <c r="Z9" s="29">
        <v>1</v>
      </c>
      <c r="AA9" s="22">
        <v>1</v>
      </c>
      <c r="AB9" s="28">
        <f t="shared" si="8"/>
        <v>1</v>
      </c>
      <c r="AC9" s="29">
        <v>1</v>
      </c>
      <c r="AD9" s="22">
        <v>1</v>
      </c>
      <c r="AE9" s="28">
        <f t="shared" si="9"/>
        <v>1</v>
      </c>
      <c r="AF9" s="29">
        <v>1</v>
      </c>
      <c r="AG9" s="22">
        <v>1</v>
      </c>
      <c r="AH9" s="28">
        <f t="shared" si="10"/>
        <v>1</v>
      </c>
      <c r="AI9" s="29">
        <v>1</v>
      </c>
      <c r="AJ9" s="22">
        <v>1</v>
      </c>
      <c r="AK9" s="28">
        <f t="shared" si="11"/>
        <v>1</v>
      </c>
    </row>
    <row r="10" spans="1:37" x14ac:dyDescent="0.3">
      <c r="A10" s="29" t="s">
        <v>20</v>
      </c>
      <c r="B10" s="31">
        <v>38.61</v>
      </c>
      <c r="C10" s="22">
        <v>133</v>
      </c>
      <c r="D10" s="28">
        <f t="shared" si="0"/>
        <v>3.4447034447034448</v>
      </c>
      <c r="E10" s="31">
        <v>38.61</v>
      </c>
      <c r="F10" s="22">
        <v>138</v>
      </c>
      <c r="G10" s="28">
        <f t="shared" si="1"/>
        <v>3.5742035742035743</v>
      </c>
      <c r="H10" s="31">
        <v>38.61</v>
      </c>
      <c r="I10" s="22">
        <v>140</v>
      </c>
      <c r="J10" s="28">
        <f t="shared" si="2"/>
        <v>3.6260036260036261</v>
      </c>
      <c r="K10" s="29">
        <v>1</v>
      </c>
      <c r="L10" s="22">
        <v>1</v>
      </c>
      <c r="M10" s="28">
        <f t="shared" si="3"/>
        <v>1</v>
      </c>
      <c r="N10" s="22">
        <v>1</v>
      </c>
      <c r="O10" s="22">
        <v>1</v>
      </c>
      <c r="P10" s="28">
        <f t="shared" si="4"/>
        <v>1</v>
      </c>
      <c r="Q10" s="29">
        <v>1</v>
      </c>
      <c r="R10" s="22">
        <v>1</v>
      </c>
      <c r="S10" s="28">
        <f t="shared" si="5"/>
        <v>1</v>
      </c>
      <c r="T10" s="22">
        <v>1</v>
      </c>
      <c r="U10" s="22">
        <v>1</v>
      </c>
      <c r="V10" s="28">
        <f t="shared" si="6"/>
        <v>1</v>
      </c>
      <c r="W10" s="29">
        <v>1</v>
      </c>
      <c r="X10" s="22">
        <v>1</v>
      </c>
      <c r="Y10" s="28">
        <f t="shared" si="7"/>
        <v>1</v>
      </c>
      <c r="Z10" s="29">
        <v>1</v>
      </c>
      <c r="AA10" s="22">
        <v>1</v>
      </c>
      <c r="AB10" s="28">
        <f t="shared" si="8"/>
        <v>1</v>
      </c>
      <c r="AC10" s="29">
        <v>1</v>
      </c>
      <c r="AD10" s="22">
        <v>1</v>
      </c>
      <c r="AE10" s="28">
        <f t="shared" si="9"/>
        <v>1</v>
      </c>
      <c r="AF10" s="29">
        <v>1</v>
      </c>
      <c r="AG10" s="22">
        <v>1</v>
      </c>
      <c r="AH10" s="28">
        <f t="shared" si="10"/>
        <v>1</v>
      </c>
      <c r="AI10" s="29">
        <v>1</v>
      </c>
      <c r="AJ10" s="22">
        <v>1</v>
      </c>
      <c r="AK10" s="28">
        <f t="shared" si="11"/>
        <v>1</v>
      </c>
    </row>
    <row r="11" spans="1:37" x14ac:dyDescent="0.3">
      <c r="A11" s="23" t="s">
        <v>21</v>
      </c>
      <c r="B11" s="22">
        <v>29.1</v>
      </c>
      <c r="C11" s="22">
        <v>25.6</v>
      </c>
      <c r="D11" s="28">
        <f t="shared" si="0"/>
        <v>0.8797250859106529</v>
      </c>
      <c r="E11" s="22">
        <v>29.1</v>
      </c>
      <c r="F11" s="22">
        <v>28.9</v>
      </c>
      <c r="G11" s="28">
        <f t="shared" si="1"/>
        <v>0.99312714776632294</v>
      </c>
      <c r="H11" s="22">
        <v>29.1</v>
      </c>
      <c r="I11" s="22">
        <v>29.1</v>
      </c>
      <c r="J11" s="28">
        <f t="shared" si="2"/>
        <v>1</v>
      </c>
      <c r="K11" s="29">
        <v>1</v>
      </c>
      <c r="L11" s="22">
        <v>1</v>
      </c>
      <c r="M11" s="28">
        <f t="shared" si="3"/>
        <v>1</v>
      </c>
      <c r="N11" s="22">
        <v>1</v>
      </c>
      <c r="O11" s="22">
        <v>1</v>
      </c>
      <c r="P11" s="28">
        <f t="shared" si="4"/>
        <v>1</v>
      </c>
      <c r="Q11" s="29">
        <v>1</v>
      </c>
      <c r="R11" s="22">
        <v>1</v>
      </c>
      <c r="S11" s="28">
        <f t="shared" si="5"/>
        <v>1</v>
      </c>
      <c r="T11" s="22">
        <v>1</v>
      </c>
      <c r="U11" s="22">
        <v>1</v>
      </c>
      <c r="V11" s="28">
        <f t="shared" si="6"/>
        <v>1</v>
      </c>
      <c r="W11" s="29">
        <v>1</v>
      </c>
      <c r="X11" s="22">
        <v>1</v>
      </c>
      <c r="Y11" s="28">
        <f t="shared" si="7"/>
        <v>1</v>
      </c>
      <c r="Z11" s="29">
        <v>1</v>
      </c>
      <c r="AA11" s="22">
        <v>1</v>
      </c>
      <c r="AB11" s="28">
        <f t="shared" si="8"/>
        <v>1</v>
      </c>
      <c r="AC11" s="29">
        <v>1</v>
      </c>
      <c r="AD11" s="22">
        <v>1</v>
      </c>
      <c r="AE11" s="28">
        <f t="shared" si="9"/>
        <v>1</v>
      </c>
      <c r="AF11" s="29">
        <v>1</v>
      </c>
      <c r="AG11" s="22">
        <v>1</v>
      </c>
      <c r="AH11" s="28">
        <f t="shared" si="10"/>
        <v>1</v>
      </c>
      <c r="AI11" s="29">
        <v>1</v>
      </c>
      <c r="AJ11" s="22">
        <v>1</v>
      </c>
      <c r="AK11" s="28">
        <f t="shared" si="11"/>
        <v>1</v>
      </c>
    </row>
    <row r="12" spans="1:37" x14ac:dyDescent="0.3">
      <c r="A12" s="23" t="s">
        <v>22</v>
      </c>
      <c r="B12" s="22">
        <v>22.2</v>
      </c>
      <c r="C12" s="22">
        <v>18.899999999999999</v>
      </c>
      <c r="D12" s="28">
        <f t="shared" si="0"/>
        <v>0.85135135135135132</v>
      </c>
      <c r="E12" s="22">
        <v>22.2</v>
      </c>
      <c r="F12" s="22">
        <v>22.2</v>
      </c>
      <c r="G12" s="28">
        <f t="shared" si="1"/>
        <v>1</v>
      </c>
      <c r="H12" s="22">
        <v>22.2</v>
      </c>
      <c r="I12" s="22">
        <v>33.5</v>
      </c>
      <c r="J12" s="28">
        <f t="shared" si="2"/>
        <v>1.5090090090090091</v>
      </c>
      <c r="K12" s="29">
        <v>1</v>
      </c>
      <c r="L12" s="22">
        <v>1</v>
      </c>
      <c r="M12" s="28">
        <f t="shared" si="3"/>
        <v>1</v>
      </c>
      <c r="N12" s="22">
        <v>1</v>
      </c>
      <c r="O12" s="22">
        <v>1</v>
      </c>
      <c r="P12" s="28">
        <f t="shared" si="4"/>
        <v>1</v>
      </c>
      <c r="Q12" s="29">
        <v>1</v>
      </c>
      <c r="R12" s="22">
        <v>1</v>
      </c>
      <c r="S12" s="28">
        <f t="shared" si="5"/>
        <v>1</v>
      </c>
      <c r="T12" s="22">
        <v>1</v>
      </c>
      <c r="U12" s="22">
        <v>1</v>
      </c>
      <c r="V12" s="28">
        <f t="shared" si="6"/>
        <v>1</v>
      </c>
      <c r="W12" s="29">
        <v>1</v>
      </c>
      <c r="X12" s="22">
        <v>1</v>
      </c>
      <c r="Y12" s="28">
        <f t="shared" si="7"/>
        <v>1</v>
      </c>
      <c r="Z12" s="29">
        <v>1</v>
      </c>
      <c r="AA12" s="22">
        <v>1</v>
      </c>
      <c r="AB12" s="28">
        <f t="shared" si="8"/>
        <v>1</v>
      </c>
      <c r="AC12" s="29">
        <v>1</v>
      </c>
      <c r="AD12" s="22">
        <v>1</v>
      </c>
      <c r="AE12" s="28">
        <f t="shared" si="9"/>
        <v>1</v>
      </c>
      <c r="AF12" s="29">
        <v>1</v>
      </c>
      <c r="AG12" s="22">
        <v>1</v>
      </c>
      <c r="AH12" s="28">
        <f t="shared" si="10"/>
        <v>1</v>
      </c>
      <c r="AI12" s="29">
        <v>1</v>
      </c>
      <c r="AJ12" s="22">
        <v>1</v>
      </c>
      <c r="AK12" s="28">
        <f t="shared" si="11"/>
        <v>1</v>
      </c>
    </row>
    <row r="13" spans="1:37" x14ac:dyDescent="0.3">
      <c r="A13" s="23" t="s">
        <v>23</v>
      </c>
      <c r="B13" s="22">
        <v>38.15</v>
      </c>
      <c r="C13" s="22">
        <v>20.3</v>
      </c>
      <c r="D13" s="28">
        <f t="shared" ref="D13" si="12">C13/B13</f>
        <v>0.5321100917431193</v>
      </c>
      <c r="E13" s="22">
        <v>38.15</v>
      </c>
      <c r="F13" s="22">
        <v>21.4</v>
      </c>
      <c r="G13" s="28">
        <f t="shared" si="1"/>
        <v>0.56094364351245085</v>
      </c>
      <c r="H13" s="22">
        <v>38.15</v>
      </c>
      <c r="I13" s="22">
        <v>22.7</v>
      </c>
      <c r="J13" s="28">
        <f t="shared" si="2"/>
        <v>0.59501965923984268</v>
      </c>
      <c r="K13" s="29">
        <v>1</v>
      </c>
      <c r="L13" s="22">
        <v>1</v>
      </c>
      <c r="M13" s="28">
        <f t="shared" si="3"/>
        <v>1</v>
      </c>
      <c r="N13" s="22">
        <v>1</v>
      </c>
      <c r="O13" s="22">
        <v>1</v>
      </c>
      <c r="P13" s="28">
        <f t="shared" si="4"/>
        <v>1</v>
      </c>
      <c r="Q13" s="29">
        <v>1</v>
      </c>
      <c r="R13" s="22">
        <v>1</v>
      </c>
      <c r="S13" s="28">
        <f t="shared" si="5"/>
        <v>1</v>
      </c>
      <c r="T13" s="22">
        <v>1</v>
      </c>
      <c r="U13" s="22">
        <v>1</v>
      </c>
      <c r="V13" s="28">
        <f t="shared" si="6"/>
        <v>1</v>
      </c>
      <c r="W13" s="29">
        <v>1</v>
      </c>
      <c r="X13" s="22">
        <v>1</v>
      </c>
      <c r="Y13" s="28">
        <f t="shared" si="7"/>
        <v>1</v>
      </c>
      <c r="Z13" s="29">
        <v>1</v>
      </c>
      <c r="AA13" s="22">
        <v>1</v>
      </c>
      <c r="AB13" s="28">
        <f t="shared" si="8"/>
        <v>1</v>
      </c>
      <c r="AC13" s="29">
        <v>1</v>
      </c>
      <c r="AD13" s="22">
        <v>1</v>
      </c>
      <c r="AE13" s="28">
        <f t="shared" si="9"/>
        <v>1</v>
      </c>
      <c r="AF13" s="29">
        <v>1</v>
      </c>
      <c r="AG13" s="22">
        <v>1</v>
      </c>
      <c r="AH13" s="28">
        <f t="shared" si="10"/>
        <v>1</v>
      </c>
      <c r="AI13" s="29">
        <v>1</v>
      </c>
      <c r="AJ13" s="22">
        <v>1</v>
      </c>
      <c r="AK13" s="28">
        <f t="shared" si="11"/>
        <v>1</v>
      </c>
    </row>
    <row r="14" spans="1:37" x14ac:dyDescent="0.3">
      <c r="A14" s="23" t="s">
        <v>24</v>
      </c>
      <c r="B14" s="22"/>
      <c r="C14" s="22"/>
      <c r="D14" s="28"/>
      <c r="E14" s="22"/>
      <c r="F14" s="22"/>
      <c r="G14" s="28"/>
      <c r="H14" s="22"/>
      <c r="I14" s="22"/>
      <c r="J14" s="28"/>
      <c r="K14" s="29">
        <v>1</v>
      </c>
      <c r="L14" s="22">
        <v>1</v>
      </c>
      <c r="M14" s="28">
        <f t="shared" si="3"/>
        <v>1</v>
      </c>
      <c r="N14" s="22">
        <v>1</v>
      </c>
      <c r="O14" s="22">
        <v>1</v>
      </c>
      <c r="P14" s="28">
        <f t="shared" si="4"/>
        <v>1</v>
      </c>
      <c r="Q14" s="29">
        <v>1</v>
      </c>
      <c r="R14" s="22">
        <v>1</v>
      </c>
      <c r="S14" s="28">
        <f t="shared" si="5"/>
        <v>1</v>
      </c>
      <c r="T14" s="22">
        <v>1</v>
      </c>
      <c r="U14" s="22">
        <v>1</v>
      </c>
      <c r="V14" s="28">
        <f t="shared" si="6"/>
        <v>1</v>
      </c>
      <c r="W14" s="29">
        <v>1</v>
      </c>
      <c r="X14" s="22">
        <v>1</v>
      </c>
      <c r="Y14" s="28">
        <f t="shared" si="7"/>
        <v>1</v>
      </c>
      <c r="Z14" s="29">
        <v>1</v>
      </c>
      <c r="AA14" s="22">
        <v>1</v>
      </c>
      <c r="AB14" s="28">
        <f t="shared" si="8"/>
        <v>1</v>
      </c>
      <c r="AC14" s="29">
        <v>1</v>
      </c>
      <c r="AD14" s="22">
        <v>1</v>
      </c>
      <c r="AE14" s="28">
        <f t="shared" si="9"/>
        <v>1</v>
      </c>
      <c r="AF14" s="29">
        <v>1</v>
      </c>
      <c r="AG14" s="22">
        <v>1</v>
      </c>
      <c r="AH14" s="28">
        <f t="shared" si="10"/>
        <v>1</v>
      </c>
      <c r="AI14" s="29">
        <v>1</v>
      </c>
      <c r="AJ14" s="22">
        <v>1</v>
      </c>
      <c r="AK14" s="28">
        <f t="shared" si="11"/>
        <v>1</v>
      </c>
    </row>
    <row r="15" spans="1:37" x14ac:dyDescent="0.3">
      <c r="A15" s="23" t="s">
        <v>25</v>
      </c>
      <c r="B15" s="22"/>
      <c r="C15" s="22"/>
      <c r="D15" s="28"/>
      <c r="E15" s="22"/>
      <c r="F15" s="22"/>
      <c r="G15" s="28"/>
      <c r="H15" s="22"/>
      <c r="I15" s="22"/>
      <c r="J15" s="28"/>
      <c r="K15" s="29">
        <v>1</v>
      </c>
      <c r="L15" s="22">
        <v>1</v>
      </c>
      <c r="M15" s="28">
        <f t="shared" si="3"/>
        <v>1</v>
      </c>
      <c r="N15" s="22">
        <v>1</v>
      </c>
      <c r="O15" s="22">
        <v>1</v>
      </c>
      <c r="P15" s="28">
        <f t="shared" si="4"/>
        <v>1</v>
      </c>
      <c r="Q15" s="29">
        <v>1</v>
      </c>
      <c r="R15" s="22">
        <v>1</v>
      </c>
      <c r="S15" s="28">
        <f t="shared" si="5"/>
        <v>1</v>
      </c>
      <c r="T15" s="22">
        <v>1</v>
      </c>
      <c r="U15" s="22">
        <v>1</v>
      </c>
      <c r="V15" s="28">
        <f t="shared" si="6"/>
        <v>1</v>
      </c>
      <c r="W15" s="29">
        <v>1</v>
      </c>
      <c r="X15" s="22">
        <v>1</v>
      </c>
      <c r="Y15" s="28">
        <f t="shared" si="7"/>
        <v>1</v>
      </c>
      <c r="Z15" s="29">
        <v>1</v>
      </c>
      <c r="AA15" s="22">
        <v>1</v>
      </c>
      <c r="AB15" s="28">
        <f t="shared" si="8"/>
        <v>1</v>
      </c>
      <c r="AC15" s="29">
        <v>1</v>
      </c>
      <c r="AD15" s="22">
        <v>1</v>
      </c>
      <c r="AE15" s="28">
        <f t="shared" si="9"/>
        <v>1</v>
      </c>
      <c r="AF15" s="29">
        <v>1</v>
      </c>
      <c r="AG15" s="22">
        <v>1</v>
      </c>
      <c r="AH15" s="28">
        <f t="shared" si="10"/>
        <v>1</v>
      </c>
      <c r="AI15" s="29">
        <v>1</v>
      </c>
      <c r="AJ15" s="22">
        <v>1</v>
      </c>
      <c r="AK15" s="28">
        <f t="shared" si="11"/>
        <v>1</v>
      </c>
    </row>
    <row r="16" spans="1:37" x14ac:dyDescent="0.3">
      <c r="A16" s="23" t="s">
        <v>26</v>
      </c>
      <c r="B16" s="22"/>
      <c r="C16" s="22"/>
      <c r="D16" s="28"/>
      <c r="E16" s="22"/>
      <c r="F16" s="22"/>
      <c r="G16" s="28"/>
      <c r="H16" s="22"/>
      <c r="I16" s="22"/>
      <c r="J16" s="28"/>
      <c r="K16" s="29">
        <v>1</v>
      </c>
      <c r="L16" s="22">
        <v>1</v>
      </c>
      <c r="M16" s="28">
        <f t="shared" si="3"/>
        <v>1</v>
      </c>
      <c r="N16" s="22">
        <v>1</v>
      </c>
      <c r="O16" s="22">
        <v>1</v>
      </c>
      <c r="P16" s="28">
        <f t="shared" si="4"/>
        <v>1</v>
      </c>
      <c r="Q16" s="29">
        <v>1</v>
      </c>
      <c r="R16" s="22">
        <v>1</v>
      </c>
      <c r="S16" s="28">
        <f t="shared" si="5"/>
        <v>1</v>
      </c>
      <c r="T16" s="22">
        <v>1</v>
      </c>
      <c r="U16" s="22">
        <v>1</v>
      </c>
      <c r="V16" s="28">
        <f t="shared" si="6"/>
        <v>1</v>
      </c>
      <c r="W16" s="29">
        <v>1</v>
      </c>
      <c r="X16" s="22">
        <v>1</v>
      </c>
      <c r="Y16" s="28">
        <f t="shared" si="7"/>
        <v>1</v>
      </c>
      <c r="Z16" s="29">
        <v>1</v>
      </c>
      <c r="AA16" s="22">
        <v>1</v>
      </c>
      <c r="AB16" s="28">
        <f t="shared" si="8"/>
        <v>1</v>
      </c>
      <c r="AC16" s="29">
        <v>1</v>
      </c>
      <c r="AD16" s="22">
        <v>1</v>
      </c>
      <c r="AE16" s="28">
        <f t="shared" si="9"/>
        <v>1</v>
      </c>
      <c r="AF16" s="29">
        <v>1</v>
      </c>
      <c r="AG16" s="22">
        <v>1</v>
      </c>
      <c r="AH16" s="28">
        <f t="shared" si="10"/>
        <v>1</v>
      </c>
      <c r="AI16" s="29">
        <v>1</v>
      </c>
      <c r="AJ16" s="22">
        <v>1</v>
      </c>
      <c r="AK16" s="28">
        <f t="shared" si="11"/>
        <v>1</v>
      </c>
    </row>
    <row r="17" spans="1:37" x14ac:dyDescent="0.3">
      <c r="A17" s="23" t="s">
        <v>27</v>
      </c>
      <c r="B17" s="22"/>
      <c r="C17" s="22"/>
      <c r="D17" s="28"/>
      <c r="E17" s="22"/>
      <c r="F17" s="22"/>
      <c r="G17" s="28"/>
      <c r="H17" s="22"/>
      <c r="I17" s="22"/>
      <c r="J17" s="28"/>
      <c r="K17" s="29">
        <v>1</v>
      </c>
      <c r="L17" s="22">
        <v>1</v>
      </c>
      <c r="M17" s="28">
        <f t="shared" si="3"/>
        <v>1</v>
      </c>
      <c r="N17" s="22">
        <v>1</v>
      </c>
      <c r="O17" s="22">
        <v>1</v>
      </c>
      <c r="P17" s="28">
        <f t="shared" si="4"/>
        <v>1</v>
      </c>
      <c r="Q17" s="29">
        <v>1</v>
      </c>
      <c r="R17" s="22">
        <v>1</v>
      </c>
      <c r="S17" s="28">
        <f t="shared" si="5"/>
        <v>1</v>
      </c>
      <c r="T17" s="22">
        <v>1</v>
      </c>
      <c r="U17" s="22">
        <v>1</v>
      </c>
      <c r="V17" s="28">
        <f t="shared" si="6"/>
        <v>1</v>
      </c>
      <c r="W17" s="29">
        <v>1</v>
      </c>
      <c r="X17" s="22">
        <v>1</v>
      </c>
      <c r="Y17" s="28">
        <f t="shared" si="7"/>
        <v>1</v>
      </c>
      <c r="Z17" s="29">
        <v>1</v>
      </c>
      <c r="AA17" s="22">
        <v>1</v>
      </c>
      <c r="AB17" s="28">
        <f t="shared" si="8"/>
        <v>1</v>
      </c>
      <c r="AC17" s="29">
        <v>1</v>
      </c>
      <c r="AD17" s="22">
        <v>1</v>
      </c>
      <c r="AE17" s="28">
        <f t="shared" si="9"/>
        <v>1</v>
      </c>
      <c r="AF17" s="29">
        <v>1</v>
      </c>
      <c r="AG17" s="22">
        <v>1</v>
      </c>
      <c r="AH17" s="28">
        <f t="shared" si="10"/>
        <v>1</v>
      </c>
      <c r="AI17" s="29">
        <v>1</v>
      </c>
      <c r="AJ17" s="22">
        <v>1</v>
      </c>
      <c r="AK17" s="28">
        <f t="shared" si="11"/>
        <v>1</v>
      </c>
    </row>
    <row r="18" spans="1:37" x14ac:dyDescent="0.3">
      <c r="A18" s="23" t="s">
        <v>28</v>
      </c>
      <c r="B18" s="22"/>
      <c r="C18" s="22"/>
      <c r="D18" s="28"/>
      <c r="E18" s="22"/>
      <c r="F18" s="22"/>
      <c r="G18" s="28"/>
      <c r="H18" s="22"/>
      <c r="I18" s="22"/>
      <c r="J18" s="28"/>
      <c r="K18" s="29">
        <v>1</v>
      </c>
      <c r="L18" s="22">
        <v>1</v>
      </c>
      <c r="M18" s="28">
        <f t="shared" si="3"/>
        <v>1</v>
      </c>
      <c r="N18" s="22">
        <v>1</v>
      </c>
      <c r="O18" s="22">
        <v>1</v>
      </c>
      <c r="P18" s="28">
        <f t="shared" si="4"/>
        <v>1</v>
      </c>
      <c r="Q18" s="29">
        <v>1</v>
      </c>
      <c r="R18" s="22">
        <v>1</v>
      </c>
      <c r="S18" s="28">
        <f t="shared" si="5"/>
        <v>1</v>
      </c>
      <c r="T18" s="22">
        <v>1</v>
      </c>
      <c r="U18" s="22">
        <v>1</v>
      </c>
      <c r="V18" s="28">
        <f t="shared" si="6"/>
        <v>1</v>
      </c>
      <c r="W18" s="29">
        <v>1</v>
      </c>
      <c r="X18" s="22">
        <v>1</v>
      </c>
      <c r="Y18" s="28">
        <f t="shared" si="7"/>
        <v>1</v>
      </c>
      <c r="Z18" s="29">
        <v>1</v>
      </c>
      <c r="AA18" s="22">
        <v>1</v>
      </c>
      <c r="AB18" s="28">
        <f t="shared" si="8"/>
        <v>1</v>
      </c>
      <c r="AC18" s="29">
        <v>1</v>
      </c>
      <c r="AD18" s="22">
        <v>1</v>
      </c>
      <c r="AE18" s="28">
        <f t="shared" si="9"/>
        <v>1</v>
      </c>
      <c r="AF18" s="29">
        <v>1</v>
      </c>
      <c r="AG18" s="22">
        <v>1</v>
      </c>
      <c r="AH18" s="28">
        <f t="shared" si="10"/>
        <v>1</v>
      </c>
      <c r="AI18" s="29">
        <v>1</v>
      </c>
      <c r="AJ18" s="22">
        <v>1</v>
      </c>
      <c r="AK18" s="28">
        <f t="shared" si="11"/>
        <v>1</v>
      </c>
    </row>
    <row r="19" spans="1:37" x14ac:dyDescent="0.3">
      <c r="A19" s="23" t="s">
        <v>29</v>
      </c>
      <c r="B19" s="22"/>
      <c r="C19" s="22"/>
      <c r="D19" s="28"/>
      <c r="E19" s="22"/>
      <c r="F19" s="22"/>
      <c r="G19" s="28"/>
      <c r="H19" s="22"/>
      <c r="I19" s="22"/>
      <c r="J19" s="28"/>
      <c r="K19" s="29">
        <v>1</v>
      </c>
      <c r="L19" s="22">
        <v>1</v>
      </c>
      <c r="M19" s="28">
        <f t="shared" si="3"/>
        <v>1</v>
      </c>
      <c r="N19" s="22">
        <v>1</v>
      </c>
      <c r="O19" s="22">
        <v>1</v>
      </c>
      <c r="P19" s="28">
        <f t="shared" si="4"/>
        <v>1</v>
      </c>
      <c r="Q19" s="29">
        <v>1</v>
      </c>
      <c r="R19" s="22">
        <v>1</v>
      </c>
      <c r="S19" s="28">
        <f t="shared" si="5"/>
        <v>1</v>
      </c>
      <c r="T19" s="22">
        <v>1</v>
      </c>
      <c r="U19" s="22">
        <v>1</v>
      </c>
      <c r="V19" s="28">
        <f t="shared" si="6"/>
        <v>1</v>
      </c>
      <c r="W19" s="29">
        <v>1</v>
      </c>
      <c r="X19" s="22">
        <v>1</v>
      </c>
      <c r="Y19" s="28">
        <f t="shared" si="7"/>
        <v>1</v>
      </c>
      <c r="Z19" s="29">
        <v>1</v>
      </c>
      <c r="AA19" s="22">
        <v>1</v>
      </c>
      <c r="AB19" s="28">
        <f t="shared" si="8"/>
        <v>1</v>
      </c>
      <c r="AC19" s="29">
        <v>1</v>
      </c>
      <c r="AD19" s="22">
        <v>1</v>
      </c>
      <c r="AE19" s="28">
        <f t="shared" si="9"/>
        <v>1</v>
      </c>
      <c r="AF19" s="29">
        <v>1</v>
      </c>
      <c r="AG19" s="22">
        <v>1</v>
      </c>
      <c r="AH19" s="28">
        <f t="shared" si="10"/>
        <v>1</v>
      </c>
      <c r="AI19" s="29">
        <v>1</v>
      </c>
      <c r="AJ19" s="22">
        <v>1</v>
      </c>
      <c r="AK19" s="28">
        <f t="shared" si="11"/>
        <v>1</v>
      </c>
    </row>
    <row r="20" spans="1:37" x14ac:dyDescent="0.3">
      <c r="A20" s="23" t="s">
        <v>51</v>
      </c>
      <c r="B20" s="22">
        <v>26.1</v>
      </c>
      <c r="C20" s="22">
        <v>6.7</v>
      </c>
      <c r="D20" s="28">
        <f t="shared" ref="D20:D21" si="13">C20/B20</f>
        <v>0.25670498084291188</v>
      </c>
      <c r="E20" s="22">
        <v>26.1</v>
      </c>
      <c r="F20" s="22">
        <v>7.8</v>
      </c>
      <c r="G20" s="28">
        <f t="shared" ref="G20:G21" si="14">F20/E20</f>
        <v>0.29885057471264365</v>
      </c>
      <c r="H20" s="22">
        <v>26.1</v>
      </c>
      <c r="I20" s="22">
        <v>10.1</v>
      </c>
      <c r="J20" s="28">
        <f t="shared" si="2"/>
        <v>0.38697318007662834</v>
      </c>
      <c r="K20" s="29">
        <v>1</v>
      </c>
      <c r="L20" s="22">
        <v>1</v>
      </c>
      <c r="M20" s="28">
        <f t="shared" si="3"/>
        <v>1</v>
      </c>
      <c r="N20" s="22">
        <v>1</v>
      </c>
      <c r="O20" s="22">
        <v>1</v>
      </c>
      <c r="P20" s="28">
        <f t="shared" si="4"/>
        <v>1</v>
      </c>
      <c r="Q20" s="29">
        <v>1</v>
      </c>
      <c r="R20" s="22">
        <v>1</v>
      </c>
      <c r="S20" s="28">
        <f t="shared" si="5"/>
        <v>1</v>
      </c>
      <c r="T20" s="22">
        <v>1</v>
      </c>
      <c r="U20" s="22">
        <v>1</v>
      </c>
      <c r="V20" s="28">
        <f t="shared" si="6"/>
        <v>1</v>
      </c>
      <c r="W20" s="29">
        <v>1</v>
      </c>
      <c r="X20" s="22">
        <v>1</v>
      </c>
      <c r="Y20" s="28">
        <f t="shared" si="7"/>
        <v>1</v>
      </c>
      <c r="Z20" s="29">
        <v>1</v>
      </c>
      <c r="AA20" s="22">
        <v>1</v>
      </c>
      <c r="AB20" s="28">
        <f t="shared" si="8"/>
        <v>1</v>
      </c>
      <c r="AC20" s="29">
        <v>1</v>
      </c>
      <c r="AD20" s="22">
        <v>1</v>
      </c>
      <c r="AE20" s="28">
        <f t="shared" si="9"/>
        <v>1</v>
      </c>
      <c r="AF20" s="29">
        <v>1</v>
      </c>
      <c r="AG20" s="22">
        <v>1</v>
      </c>
      <c r="AH20" s="28">
        <f t="shared" si="10"/>
        <v>1</v>
      </c>
      <c r="AI20" s="29">
        <v>1</v>
      </c>
      <c r="AJ20" s="22">
        <v>1</v>
      </c>
      <c r="AK20" s="28">
        <f t="shared" si="11"/>
        <v>1</v>
      </c>
    </row>
    <row r="21" spans="1:37" x14ac:dyDescent="0.3">
      <c r="A21" s="23" t="s">
        <v>30</v>
      </c>
      <c r="B21" s="22">
        <v>66.8</v>
      </c>
      <c r="C21" s="22">
        <v>26.4</v>
      </c>
      <c r="D21" s="28">
        <f t="shared" si="13"/>
        <v>0.39520958083832336</v>
      </c>
      <c r="E21" s="22">
        <v>66.8</v>
      </c>
      <c r="F21" s="22">
        <v>25.6</v>
      </c>
      <c r="G21" s="28">
        <f t="shared" si="14"/>
        <v>0.38323353293413176</v>
      </c>
      <c r="H21" s="22">
        <v>66.8</v>
      </c>
      <c r="I21" s="22">
        <v>28.9</v>
      </c>
      <c r="J21" s="28">
        <f t="shared" si="2"/>
        <v>0.43263473053892215</v>
      </c>
      <c r="K21" s="29">
        <v>1</v>
      </c>
      <c r="L21" s="22">
        <v>1</v>
      </c>
      <c r="M21" s="28">
        <f t="shared" si="3"/>
        <v>1</v>
      </c>
      <c r="N21" s="22">
        <v>1</v>
      </c>
      <c r="O21" s="22">
        <v>1</v>
      </c>
      <c r="P21" s="28">
        <f t="shared" si="4"/>
        <v>1</v>
      </c>
      <c r="Q21" s="29">
        <v>1</v>
      </c>
      <c r="R21" s="22">
        <v>1</v>
      </c>
      <c r="S21" s="28">
        <f t="shared" si="5"/>
        <v>1</v>
      </c>
      <c r="T21" s="22">
        <v>1</v>
      </c>
      <c r="U21" s="22">
        <v>1</v>
      </c>
      <c r="V21" s="28">
        <f t="shared" si="6"/>
        <v>1</v>
      </c>
      <c r="W21" s="29">
        <v>1</v>
      </c>
      <c r="X21" s="22">
        <v>1</v>
      </c>
      <c r="Y21" s="28">
        <f t="shared" si="7"/>
        <v>1</v>
      </c>
      <c r="Z21" s="29">
        <v>1</v>
      </c>
      <c r="AA21" s="22">
        <v>1</v>
      </c>
      <c r="AB21" s="28">
        <f t="shared" si="8"/>
        <v>1</v>
      </c>
      <c r="AC21" s="29">
        <v>1</v>
      </c>
      <c r="AD21" s="22">
        <v>1</v>
      </c>
      <c r="AE21" s="28">
        <f t="shared" si="9"/>
        <v>1</v>
      </c>
      <c r="AF21" s="29">
        <v>1</v>
      </c>
      <c r="AG21" s="22">
        <v>1</v>
      </c>
      <c r="AH21" s="28">
        <f t="shared" si="10"/>
        <v>1</v>
      </c>
      <c r="AI21" s="29">
        <v>1</v>
      </c>
      <c r="AJ21" s="22">
        <v>1</v>
      </c>
      <c r="AK21" s="28">
        <f t="shared" si="11"/>
        <v>1</v>
      </c>
    </row>
    <row r="22" spans="1:37" x14ac:dyDescent="0.3">
      <c r="A22" s="23" t="s">
        <v>45</v>
      </c>
      <c r="B22" s="22"/>
      <c r="C22" s="22"/>
      <c r="D22" s="28"/>
      <c r="E22" s="22"/>
      <c r="F22" s="22"/>
      <c r="G22" s="28"/>
      <c r="H22" s="22">
        <v>42.87</v>
      </c>
      <c r="I22" s="22">
        <v>13</v>
      </c>
      <c r="J22" s="28">
        <f t="shared" si="2"/>
        <v>0.30324236062514581</v>
      </c>
      <c r="K22" s="29">
        <v>1</v>
      </c>
      <c r="L22" s="22">
        <v>1</v>
      </c>
      <c r="M22" s="28">
        <f t="shared" si="3"/>
        <v>1</v>
      </c>
      <c r="N22" s="22">
        <v>1</v>
      </c>
      <c r="O22" s="22">
        <v>1</v>
      </c>
      <c r="P22" s="28">
        <f t="shared" si="4"/>
        <v>1</v>
      </c>
      <c r="Q22" s="29">
        <v>1</v>
      </c>
      <c r="R22" s="22">
        <v>1</v>
      </c>
      <c r="S22" s="28">
        <f t="shared" si="5"/>
        <v>1</v>
      </c>
      <c r="T22" s="22">
        <v>1</v>
      </c>
      <c r="U22" s="22">
        <v>1</v>
      </c>
      <c r="V22" s="28">
        <f t="shared" si="6"/>
        <v>1</v>
      </c>
      <c r="W22" s="29">
        <v>1</v>
      </c>
      <c r="X22" s="22">
        <v>1</v>
      </c>
      <c r="Y22" s="28">
        <f t="shared" si="7"/>
        <v>1</v>
      </c>
      <c r="Z22" s="29">
        <v>1</v>
      </c>
      <c r="AA22" s="22">
        <v>1</v>
      </c>
      <c r="AB22" s="28">
        <f t="shared" si="8"/>
        <v>1</v>
      </c>
      <c r="AC22" s="29">
        <v>1</v>
      </c>
      <c r="AD22" s="22">
        <v>1</v>
      </c>
      <c r="AE22" s="28">
        <f t="shared" si="9"/>
        <v>1</v>
      </c>
      <c r="AF22" s="29">
        <v>1</v>
      </c>
      <c r="AG22" s="22">
        <v>1</v>
      </c>
      <c r="AH22" s="28">
        <f t="shared" si="10"/>
        <v>1</v>
      </c>
      <c r="AI22" s="29">
        <v>1</v>
      </c>
      <c r="AJ22" s="22">
        <v>1</v>
      </c>
      <c r="AK22" s="28">
        <f t="shared" si="11"/>
        <v>1</v>
      </c>
    </row>
    <row r="23" spans="1:37" x14ac:dyDescent="0.3">
      <c r="A23" s="23" t="s">
        <v>31</v>
      </c>
      <c r="B23" s="22"/>
      <c r="C23" s="22"/>
      <c r="D23" s="28"/>
      <c r="E23" s="22"/>
      <c r="F23" s="22"/>
      <c r="G23" s="28"/>
      <c r="H23" s="22"/>
      <c r="I23" s="22"/>
      <c r="J23" s="28"/>
      <c r="K23" s="29">
        <v>1</v>
      </c>
      <c r="L23" s="22">
        <v>1</v>
      </c>
      <c r="M23" s="28">
        <f t="shared" si="3"/>
        <v>1</v>
      </c>
      <c r="N23" s="22">
        <v>1</v>
      </c>
      <c r="O23" s="22">
        <v>1</v>
      </c>
      <c r="P23" s="28">
        <f t="shared" si="4"/>
        <v>1</v>
      </c>
      <c r="Q23" s="29">
        <v>1</v>
      </c>
      <c r="R23" s="22">
        <v>1</v>
      </c>
      <c r="S23" s="28">
        <f t="shared" si="5"/>
        <v>1</v>
      </c>
      <c r="T23" s="22">
        <v>1</v>
      </c>
      <c r="U23" s="22">
        <v>1</v>
      </c>
      <c r="V23" s="28">
        <f t="shared" si="6"/>
        <v>1</v>
      </c>
      <c r="W23" s="29">
        <v>1</v>
      </c>
      <c r="X23" s="22">
        <v>1</v>
      </c>
      <c r="Y23" s="28">
        <f t="shared" si="7"/>
        <v>1</v>
      </c>
      <c r="Z23" s="29">
        <v>1</v>
      </c>
      <c r="AA23" s="22">
        <v>1</v>
      </c>
      <c r="AB23" s="28">
        <f t="shared" si="8"/>
        <v>1</v>
      </c>
      <c r="AC23" s="29">
        <v>1</v>
      </c>
      <c r="AD23" s="22">
        <v>1</v>
      </c>
      <c r="AE23" s="28">
        <f t="shared" si="9"/>
        <v>1</v>
      </c>
      <c r="AF23" s="29">
        <v>1</v>
      </c>
      <c r="AG23" s="22">
        <v>1</v>
      </c>
      <c r="AH23" s="28">
        <f t="shared" si="10"/>
        <v>1</v>
      </c>
      <c r="AI23" s="29">
        <v>1</v>
      </c>
      <c r="AJ23" s="22">
        <v>1</v>
      </c>
      <c r="AK23" s="28">
        <f t="shared" si="11"/>
        <v>1</v>
      </c>
    </row>
    <row r="24" spans="1:37" x14ac:dyDescent="0.3">
      <c r="A24" s="23" t="s">
        <v>32</v>
      </c>
      <c r="B24" s="22"/>
      <c r="C24" s="22"/>
      <c r="D24" s="28"/>
      <c r="E24" s="22"/>
      <c r="F24" s="22"/>
      <c r="G24" s="28"/>
      <c r="H24" s="22"/>
      <c r="I24" s="22"/>
      <c r="J24" s="28"/>
      <c r="K24" s="29">
        <v>1</v>
      </c>
      <c r="L24" s="22">
        <v>1</v>
      </c>
      <c r="M24" s="28">
        <f t="shared" si="3"/>
        <v>1</v>
      </c>
      <c r="N24" s="22">
        <v>1</v>
      </c>
      <c r="O24" s="22">
        <v>1</v>
      </c>
      <c r="P24" s="28">
        <f t="shared" si="4"/>
        <v>1</v>
      </c>
      <c r="Q24" s="29">
        <v>1</v>
      </c>
      <c r="R24" s="22">
        <v>1</v>
      </c>
      <c r="S24" s="28">
        <f t="shared" si="5"/>
        <v>1</v>
      </c>
      <c r="T24" s="22">
        <v>1</v>
      </c>
      <c r="U24" s="22">
        <v>1</v>
      </c>
      <c r="V24" s="28">
        <f t="shared" si="6"/>
        <v>1</v>
      </c>
      <c r="W24" s="29">
        <v>1</v>
      </c>
      <c r="X24" s="22">
        <v>1</v>
      </c>
      <c r="Y24" s="28">
        <f t="shared" si="7"/>
        <v>1</v>
      </c>
      <c r="Z24" s="29">
        <v>1</v>
      </c>
      <c r="AA24" s="22">
        <v>1</v>
      </c>
      <c r="AB24" s="28">
        <f t="shared" si="8"/>
        <v>1</v>
      </c>
      <c r="AC24" s="29">
        <v>1</v>
      </c>
      <c r="AD24" s="22">
        <v>1</v>
      </c>
      <c r="AE24" s="28">
        <f t="shared" si="9"/>
        <v>1</v>
      </c>
      <c r="AF24" s="29">
        <v>1</v>
      </c>
      <c r="AG24" s="22">
        <v>1</v>
      </c>
      <c r="AH24" s="28">
        <f t="shared" si="10"/>
        <v>1</v>
      </c>
      <c r="AI24" s="29">
        <v>1</v>
      </c>
      <c r="AJ24" s="22">
        <v>1</v>
      </c>
      <c r="AK24" s="28">
        <f t="shared" si="11"/>
        <v>1</v>
      </c>
    </row>
    <row r="25" spans="1:37" x14ac:dyDescent="0.3">
      <c r="A25" s="23" t="s">
        <v>33</v>
      </c>
      <c r="B25" s="22"/>
      <c r="C25" s="22"/>
      <c r="D25" s="28"/>
      <c r="E25" s="22"/>
      <c r="F25" s="22"/>
      <c r="G25" s="28"/>
      <c r="H25" s="22"/>
      <c r="I25" s="22"/>
      <c r="J25" s="28"/>
      <c r="K25" s="29">
        <v>1</v>
      </c>
      <c r="L25" s="22">
        <v>1</v>
      </c>
      <c r="M25" s="28">
        <f t="shared" si="3"/>
        <v>1</v>
      </c>
      <c r="N25" s="22">
        <v>1</v>
      </c>
      <c r="O25" s="22">
        <v>1</v>
      </c>
      <c r="P25" s="28">
        <f t="shared" si="4"/>
        <v>1</v>
      </c>
      <c r="Q25" s="29">
        <v>1</v>
      </c>
      <c r="R25" s="22">
        <v>1</v>
      </c>
      <c r="S25" s="28">
        <f t="shared" si="5"/>
        <v>1</v>
      </c>
      <c r="T25" s="22">
        <v>1</v>
      </c>
      <c r="U25" s="22">
        <v>1</v>
      </c>
      <c r="V25" s="28">
        <f t="shared" si="6"/>
        <v>1</v>
      </c>
      <c r="W25" s="29">
        <v>1</v>
      </c>
      <c r="X25" s="22">
        <v>1</v>
      </c>
      <c r="Y25" s="28">
        <f t="shared" si="7"/>
        <v>1</v>
      </c>
      <c r="Z25" s="29">
        <v>1</v>
      </c>
      <c r="AA25" s="22">
        <v>1</v>
      </c>
      <c r="AB25" s="28">
        <f t="shared" si="8"/>
        <v>1</v>
      </c>
      <c r="AC25" s="29">
        <v>1</v>
      </c>
      <c r="AD25" s="22">
        <v>1</v>
      </c>
      <c r="AE25" s="28">
        <f t="shared" si="9"/>
        <v>1</v>
      </c>
      <c r="AF25" s="29">
        <v>1</v>
      </c>
      <c r="AG25" s="22">
        <v>1</v>
      </c>
      <c r="AH25" s="28">
        <f t="shared" si="10"/>
        <v>1</v>
      </c>
      <c r="AI25" s="29">
        <v>1</v>
      </c>
      <c r="AJ25" s="22">
        <v>1</v>
      </c>
      <c r="AK25" s="28">
        <f t="shared" si="11"/>
        <v>1</v>
      </c>
    </row>
    <row r="26" spans="1:37" x14ac:dyDescent="0.3">
      <c r="A26" s="23" t="s">
        <v>34</v>
      </c>
      <c r="B26" s="29"/>
      <c r="C26" s="22"/>
      <c r="D26" s="22"/>
      <c r="E26" s="30"/>
      <c r="F26" s="22"/>
      <c r="G26" s="28"/>
      <c r="H26" s="30"/>
      <c r="I26" s="22"/>
      <c r="J26" s="28"/>
      <c r="K26" s="29">
        <v>1</v>
      </c>
      <c r="L26" s="22">
        <v>1</v>
      </c>
      <c r="M26" s="28">
        <f t="shared" si="3"/>
        <v>1</v>
      </c>
      <c r="N26" s="22">
        <v>1</v>
      </c>
      <c r="O26" s="22">
        <v>1</v>
      </c>
      <c r="P26" s="28">
        <f t="shared" si="4"/>
        <v>1</v>
      </c>
      <c r="Q26" s="29">
        <v>1</v>
      </c>
      <c r="R26" s="22">
        <v>1</v>
      </c>
      <c r="S26" s="28">
        <f t="shared" si="5"/>
        <v>1</v>
      </c>
      <c r="T26" s="22">
        <v>1</v>
      </c>
      <c r="U26" s="22">
        <v>1</v>
      </c>
      <c r="V26" s="28">
        <f t="shared" si="6"/>
        <v>1</v>
      </c>
      <c r="W26" s="29">
        <v>1</v>
      </c>
      <c r="X26" s="22">
        <v>1</v>
      </c>
      <c r="Y26" s="28">
        <f t="shared" si="7"/>
        <v>1</v>
      </c>
      <c r="Z26" s="29">
        <v>1</v>
      </c>
      <c r="AA26" s="22">
        <v>1</v>
      </c>
      <c r="AB26" s="28">
        <f t="shared" si="8"/>
        <v>1</v>
      </c>
      <c r="AC26" s="29">
        <v>1</v>
      </c>
      <c r="AD26" s="22">
        <v>1</v>
      </c>
      <c r="AE26" s="28">
        <f t="shared" si="9"/>
        <v>1</v>
      </c>
      <c r="AF26" s="29">
        <v>1</v>
      </c>
      <c r="AG26" s="22">
        <v>1</v>
      </c>
      <c r="AH26" s="28">
        <f t="shared" si="10"/>
        <v>1</v>
      </c>
      <c r="AI26" s="29">
        <v>1</v>
      </c>
      <c r="AJ26" s="22">
        <v>1</v>
      </c>
      <c r="AK26" s="28">
        <f t="shared" si="11"/>
        <v>1</v>
      </c>
    </row>
    <row r="27" spans="1:37" x14ac:dyDescent="0.3">
      <c r="A27" s="23" t="s">
        <v>35</v>
      </c>
      <c r="B27" s="22">
        <f>SUM(B4:B26)</f>
        <v>515.59299999999996</v>
      </c>
      <c r="C27" s="22">
        <f t="shared" ref="C27:AJ27" si="15">SUM(C4:C26)</f>
        <v>716.9</v>
      </c>
      <c r="D27" s="28">
        <f t="shared" ref="D27" si="16">C27/B27</f>
        <v>1.3904378065644802</v>
      </c>
      <c r="E27" s="29">
        <f>SUM(E4:E26)</f>
        <v>515.59299999999996</v>
      </c>
      <c r="F27" s="22">
        <f t="shared" si="15"/>
        <v>771.9</v>
      </c>
      <c r="G27" s="28">
        <f t="shared" ref="G27" si="17">F27/E27</f>
        <v>1.4971110934399807</v>
      </c>
      <c r="H27" s="22">
        <f>SUM(H4:H26)</f>
        <v>558.46299999999997</v>
      </c>
      <c r="I27" s="22">
        <f t="shared" si="15"/>
        <v>836.40000000000009</v>
      </c>
      <c r="J27" s="28">
        <f t="shared" ref="J27" si="18">I27/H27</f>
        <v>1.4976820308596992</v>
      </c>
      <c r="K27" s="29">
        <f>SUM(K4:K26)</f>
        <v>23</v>
      </c>
      <c r="L27" s="22">
        <f t="shared" si="15"/>
        <v>23</v>
      </c>
      <c r="M27" s="28">
        <f t="shared" ref="M27" si="19">L27/K27</f>
        <v>1</v>
      </c>
      <c r="N27" s="22">
        <f>SUM(N4:N26)</f>
        <v>23</v>
      </c>
      <c r="O27" s="22">
        <f t="shared" si="15"/>
        <v>23</v>
      </c>
      <c r="P27" s="28">
        <f t="shared" ref="P27" si="20">O27/N27</f>
        <v>1</v>
      </c>
      <c r="Q27" s="29">
        <f>SUM(Q4:Q26)</f>
        <v>23</v>
      </c>
      <c r="R27" s="22">
        <f t="shared" si="15"/>
        <v>23</v>
      </c>
      <c r="S27" s="28">
        <f t="shared" ref="S27" si="21">R27/Q27</f>
        <v>1</v>
      </c>
      <c r="T27" s="22">
        <f>SUM(T4:T26)</f>
        <v>23</v>
      </c>
      <c r="U27" s="22">
        <f t="shared" si="15"/>
        <v>23</v>
      </c>
      <c r="V27" s="28">
        <f t="shared" ref="V27" si="22">U27/T27</f>
        <v>1</v>
      </c>
      <c r="W27" s="29">
        <f>SUM(W4:W26)</f>
        <v>23</v>
      </c>
      <c r="X27" s="22">
        <f t="shared" si="15"/>
        <v>23</v>
      </c>
      <c r="Y27" s="28">
        <f t="shared" ref="Y27" si="23">X27/W27</f>
        <v>1</v>
      </c>
      <c r="Z27" s="29">
        <f>SUM(Z4:Z26)</f>
        <v>23</v>
      </c>
      <c r="AA27" s="22">
        <f t="shared" si="15"/>
        <v>23</v>
      </c>
      <c r="AB27" s="28">
        <f t="shared" ref="AB27" si="24">AA27/Z27</f>
        <v>1</v>
      </c>
      <c r="AC27" s="29">
        <f>SUM(AC4:AC26)</f>
        <v>23</v>
      </c>
      <c r="AD27" s="22">
        <f t="shared" si="15"/>
        <v>23</v>
      </c>
      <c r="AE27" s="28">
        <f t="shared" ref="AE27" si="25">AD27/AC27</f>
        <v>1</v>
      </c>
      <c r="AF27" s="29">
        <f>SUM(AF4:AF26)</f>
        <v>23</v>
      </c>
      <c r="AG27" s="22">
        <f t="shared" si="15"/>
        <v>23</v>
      </c>
      <c r="AH27" s="28">
        <f t="shared" ref="AH27" si="26">AG27/AF27</f>
        <v>1</v>
      </c>
      <c r="AI27" s="29">
        <f>SUM(AI4:AI26)</f>
        <v>23</v>
      </c>
      <c r="AJ27" s="7">
        <f t="shared" si="15"/>
        <v>23</v>
      </c>
      <c r="AK27" s="28">
        <f t="shared" ref="AK27" si="27">AJ27/AI27</f>
        <v>1</v>
      </c>
    </row>
  </sheetData>
  <mergeCells count="12">
    <mergeCell ref="K2:M2"/>
    <mergeCell ref="B2:D2"/>
    <mergeCell ref="E2:G2"/>
    <mergeCell ref="H2:J2"/>
    <mergeCell ref="AF2:AH2"/>
    <mergeCell ref="AI2:AK2"/>
    <mergeCell ref="N2:P2"/>
    <mergeCell ref="Q2:S2"/>
    <mergeCell ref="T2:V2"/>
    <mergeCell ref="W2:Y2"/>
    <mergeCell ref="Z2:AB2"/>
    <mergeCell ref="AC2:AE2"/>
  </mergeCells>
  <phoneticPr fontId="2" type="noConversion"/>
  <conditionalFormatting sqref="D4:D25 D27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{BFA4202E-8BBE-4D9E-B9FA-9DD622B8E219}</x14:id>
        </ext>
      </extLst>
    </cfRule>
  </conditionalFormatting>
  <conditionalFormatting sqref="G4:G13 G20:G21 G27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{FB7739D4-A4CA-4139-AB7F-ED6B1760FB1A}</x14:id>
        </ext>
      </extLst>
    </cfRule>
  </conditionalFormatting>
  <conditionalFormatting sqref="J4:J13 J20:J22 J27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{9F8B7324-2FE2-4AE7-BE07-1A3D77DA9135}</x14:id>
        </ext>
      </extLst>
    </cfRule>
  </conditionalFormatting>
  <conditionalFormatting sqref="M4:M27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{04403614-8610-4AF7-ADB6-AC7D87F7427E}</x14:id>
        </ext>
      </extLst>
    </cfRule>
  </conditionalFormatting>
  <conditionalFormatting sqref="P4:P27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{B2D222BE-34C5-473D-8262-7BA1700DCD2A}</x14:id>
        </ext>
      </extLst>
    </cfRule>
  </conditionalFormatting>
  <conditionalFormatting sqref="S4:S2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{6F77C3BA-8C06-4F01-B57B-C64FAC6746E2}</x14:id>
        </ext>
      </extLst>
    </cfRule>
  </conditionalFormatting>
  <conditionalFormatting sqref="V4:V27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{B3D79550-77CA-46B0-AD89-7192792C5729}</x14:id>
        </ext>
      </extLst>
    </cfRule>
  </conditionalFormatting>
  <conditionalFormatting sqref="Y4:Y27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{86FD21AE-7393-4F47-99C8-418B1AC67302}</x14:id>
        </ext>
      </extLst>
    </cfRule>
  </conditionalFormatting>
  <conditionalFormatting sqref="AB4:AB27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{C61DE4EC-484B-4D04-A3E9-DC91E0BC6319}</x14:id>
        </ext>
      </extLst>
    </cfRule>
  </conditionalFormatting>
  <conditionalFormatting sqref="AE4:AE2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{A082A0EE-889D-4F01-AC77-59F8C0B87C5B}</x14:id>
        </ext>
      </extLst>
    </cfRule>
  </conditionalFormatting>
  <conditionalFormatting sqref="AH4:AH27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{1D51121F-F7D7-45D6-904D-795B314B7AD6}</x14:id>
        </ext>
      </extLst>
    </cfRule>
  </conditionalFormatting>
  <conditionalFormatting sqref="AK4:AK2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{6E5E07D8-9A4C-4529-9A14-62A15EE48D20}</x14:id>
        </ext>
      </extLst>
    </cfRule>
  </conditionalFormatting>
  <conditionalFormatting sqref="G14:G19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{2B9D0B55-C628-4ADD-BACF-D4904A43BF73}</x14:id>
        </ext>
      </extLst>
    </cfRule>
  </conditionalFormatting>
  <conditionalFormatting sqref="G22:G2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{016AFAC9-D9D7-449D-8909-84835A12923D}</x14:id>
        </ext>
      </extLst>
    </cfRule>
  </conditionalFormatting>
  <conditionalFormatting sqref="J14:J1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{05B2A67E-98A8-4C26-91A9-95E1DA929517}</x14:id>
        </ext>
      </extLst>
    </cfRule>
  </conditionalFormatting>
  <conditionalFormatting sqref="J23:J2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{FC78989E-2583-471D-9C8F-9D66490DDFC0}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A4202E-8BBE-4D9E-B9FA-9DD622B8E2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D4:D25 D27</xm:sqref>
        </x14:conditionalFormatting>
        <x14:conditionalFormatting xmlns:xm="http://schemas.microsoft.com/office/excel/2006/main">
          <x14:cfRule type="dataBar" id="{FB7739D4-A4CA-4139-AB7F-ED6B1760FB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G4:G13 G20:G21 G27</xm:sqref>
        </x14:conditionalFormatting>
        <x14:conditionalFormatting xmlns:xm="http://schemas.microsoft.com/office/excel/2006/main">
          <x14:cfRule type="dataBar" id="{9F8B7324-2FE2-4AE7-BE07-1A3D77DA913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J4:J13 J20:J22 J27</xm:sqref>
        </x14:conditionalFormatting>
        <x14:conditionalFormatting xmlns:xm="http://schemas.microsoft.com/office/excel/2006/main">
          <x14:cfRule type="dataBar" id="{04403614-8610-4AF7-ADB6-AC7D87F742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M4:M27</xm:sqref>
        </x14:conditionalFormatting>
        <x14:conditionalFormatting xmlns:xm="http://schemas.microsoft.com/office/excel/2006/main">
          <x14:cfRule type="dataBar" id="{B2D222BE-34C5-473D-8262-7BA1700DCD2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P4:P27</xm:sqref>
        </x14:conditionalFormatting>
        <x14:conditionalFormatting xmlns:xm="http://schemas.microsoft.com/office/excel/2006/main">
          <x14:cfRule type="dataBar" id="{6F77C3BA-8C06-4F01-B57B-C64FAC6746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S4:S27</xm:sqref>
        </x14:conditionalFormatting>
        <x14:conditionalFormatting xmlns:xm="http://schemas.microsoft.com/office/excel/2006/main">
          <x14:cfRule type="dataBar" id="{B3D79550-77CA-46B0-AD89-7192792C572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V4:V27</xm:sqref>
        </x14:conditionalFormatting>
        <x14:conditionalFormatting xmlns:xm="http://schemas.microsoft.com/office/excel/2006/main">
          <x14:cfRule type="dataBar" id="{86FD21AE-7393-4F47-99C8-418B1AC673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Y4:Y27</xm:sqref>
        </x14:conditionalFormatting>
        <x14:conditionalFormatting xmlns:xm="http://schemas.microsoft.com/office/excel/2006/main">
          <x14:cfRule type="dataBar" id="{C61DE4EC-484B-4D04-A3E9-DC91E0BC63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AB4:AB27</xm:sqref>
        </x14:conditionalFormatting>
        <x14:conditionalFormatting xmlns:xm="http://schemas.microsoft.com/office/excel/2006/main">
          <x14:cfRule type="dataBar" id="{A082A0EE-889D-4F01-AC77-59F8C0B87C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AE4:AE27</xm:sqref>
        </x14:conditionalFormatting>
        <x14:conditionalFormatting xmlns:xm="http://schemas.microsoft.com/office/excel/2006/main">
          <x14:cfRule type="dataBar" id="{1D51121F-F7D7-45D6-904D-795B314B7A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AH4:AH27</xm:sqref>
        </x14:conditionalFormatting>
        <x14:conditionalFormatting xmlns:xm="http://schemas.microsoft.com/office/excel/2006/main">
          <x14:cfRule type="dataBar" id="{6E5E07D8-9A4C-4529-9A14-62A15EE48D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AK4:AK27</xm:sqref>
        </x14:conditionalFormatting>
        <x14:conditionalFormatting xmlns:xm="http://schemas.microsoft.com/office/excel/2006/main">
          <x14:cfRule type="dataBar" id="{2B9D0B55-C628-4ADD-BACF-D4904A43BF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G14:G19</xm:sqref>
        </x14:conditionalFormatting>
        <x14:conditionalFormatting xmlns:xm="http://schemas.microsoft.com/office/excel/2006/main">
          <x14:cfRule type="dataBar" id="{016AFAC9-D9D7-449D-8909-84835A1292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G22:G26</xm:sqref>
        </x14:conditionalFormatting>
        <x14:conditionalFormatting xmlns:xm="http://schemas.microsoft.com/office/excel/2006/main">
          <x14:cfRule type="dataBar" id="{05B2A67E-98A8-4C26-91A9-95E1DA9295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J14:J19</xm:sqref>
        </x14:conditionalFormatting>
        <x14:conditionalFormatting xmlns:xm="http://schemas.microsoft.com/office/excel/2006/main">
          <x14:cfRule type="dataBar" id="{FC78989E-2583-471D-9C8F-9D66490DD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J23:J26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02DC6-AF07-4240-92AE-DCF76F2DFC3B}">
  <dimension ref="A1:J10"/>
  <sheetViews>
    <sheetView workbookViewId="0"/>
  </sheetViews>
  <sheetFormatPr defaultRowHeight="14" x14ac:dyDescent="0.3"/>
  <cols>
    <col min="1" max="3" width="8.33203125" style="2" customWidth="1"/>
    <col min="4" max="4" width="21.5" style="24" customWidth="1"/>
    <col min="5" max="5" width="13.6640625" style="15" customWidth="1"/>
    <col min="6" max="6" width="10.58203125" style="18" customWidth="1"/>
    <col min="7" max="7" width="15.58203125" style="15" customWidth="1"/>
    <col min="8" max="8" width="10.58203125" style="18" customWidth="1"/>
    <col min="9" max="9" width="15.58203125" style="15" customWidth="1"/>
    <col min="10" max="10" width="10.58203125" style="18" customWidth="1"/>
    <col min="11" max="16384" width="8.6640625" style="2"/>
  </cols>
  <sheetData>
    <row r="1" spans="1:10" x14ac:dyDescent="0.3">
      <c r="A1" s="1" t="s">
        <v>68</v>
      </c>
      <c r="B1" s="1"/>
      <c r="C1" s="1"/>
    </row>
    <row r="2" spans="1:10" ht="42" x14ac:dyDescent="0.3">
      <c r="A2" s="9" t="s">
        <v>77</v>
      </c>
      <c r="B2" s="9" t="s">
        <v>75</v>
      </c>
      <c r="C2" s="9" t="s">
        <v>76</v>
      </c>
      <c r="D2" s="11" t="s">
        <v>81</v>
      </c>
      <c r="E2" s="16" t="s">
        <v>70</v>
      </c>
      <c r="F2" s="19" t="s">
        <v>73</v>
      </c>
      <c r="G2" s="16" t="s">
        <v>71</v>
      </c>
      <c r="H2" s="19" t="s">
        <v>73</v>
      </c>
      <c r="I2" s="16" t="s">
        <v>72</v>
      </c>
      <c r="J2" s="19" t="s">
        <v>73</v>
      </c>
    </row>
    <row r="3" spans="1:10" x14ac:dyDescent="0.3">
      <c r="A3" s="8" t="s">
        <v>1</v>
      </c>
      <c r="B3" s="8">
        <v>673.05</v>
      </c>
      <c r="C3" s="8">
        <v>673.05</v>
      </c>
      <c r="D3" s="25">
        <f>C3</f>
        <v>673.05</v>
      </c>
      <c r="E3" s="17">
        <f>(G3*247+I3*118)/365</f>
        <v>1082.9862191780821</v>
      </c>
      <c r="F3" s="20">
        <f t="shared" ref="F3:F10" si="0">E3/D3</f>
        <v>1.6090724599629778</v>
      </c>
      <c r="G3" s="17">
        <v>1207.73</v>
      </c>
      <c r="H3" s="20">
        <f t="shared" ref="H3:H10" si="1">G3/D3</f>
        <v>1.7944134908253475</v>
      </c>
      <c r="I3" s="17">
        <v>821.87</v>
      </c>
      <c r="J3" s="20">
        <f t="shared" ref="J3:J10" si="2">I3/D3</f>
        <v>1.2211128445137807</v>
      </c>
    </row>
    <row r="4" spans="1:10" x14ac:dyDescent="0.3">
      <c r="A4" s="8" t="s">
        <v>0</v>
      </c>
      <c r="B4" s="8">
        <v>626.85</v>
      </c>
      <c r="C4" s="8">
        <v>689.35</v>
      </c>
      <c r="D4" s="25">
        <f>(B4*273+(B4+41.4)*91+C4)/365</f>
        <v>637.3428767123288</v>
      </c>
      <c r="E4" s="17">
        <f>(G4*247+I4*118)/365</f>
        <v>1108.023698630137</v>
      </c>
      <c r="F4" s="20">
        <f t="shared" si="0"/>
        <v>1.7385048756577768</v>
      </c>
      <c r="G4" s="17">
        <v>1253.3900000000001</v>
      </c>
      <c r="H4" s="20">
        <f t="shared" si="1"/>
        <v>1.9665866612732701</v>
      </c>
      <c r="I4" s="17">
        <v>803.74</v>
      </c>
      <c r="J4" s="20">
        <f t="shared" si="2"/>
        <v>1.261079443055855</v>
      </c>
    </row>
    <row r="5" spans="1:10" x14ac:dyDescent="0.3">
      <c r="A5" s="8" t="s">
        <v>2</v>
      </c>
      <c r="B5" s="8">
        <v>476.86</v>
      </c>
      <c r="C5" s="8">
        <v>513.74</v>
      </c>
      <c r="D5" s="25">
        <f>(B5*270+512.26*91+C5*4)/365</f>
        <v>486.08991780821913</v>
      </c>
      <c r="E5" s="17">
        <f t="shared" ref="E5:E10" si="3">(G5*247+I5*118)/365</f>
        <v>902.04323287671241</v>
      </c>
      <c r="F5" s="20">
        <f t="shared" si="0"/>
        <v>1.8557126980621774</v>
      </c>
      <c r="G5" s="17">
        <v>909.12</v>
      </c>
      <c r="H5" s="20">
        <f t="shared" si="1"/>
        <v>1.8702712537203503</v>
      </c>
      <c r="I5" s="17">
        <v>887.23</v>
      </c>
      <c r="J5" s="20">
        <f t="shared" si="2"/>
        <v>1.8252384332522729</v>
      </c>
    </row>
    <row r="6" spans="1:10" x14ac:dyDescent="0.3">
      <c r="A6" s="8" t="s">
        <v>7</v>
      </c>
      <c r="B6" s="8">
        <v>378</v>
      </c>
      <c r="C6" s="8">
        <v>378</v>
      </c>
      <c r="D6" s="25">
        <f>C6</f>
        <v>378</v>
      </c>
      <c r="E6" s="17">
        <f t="shared" si="3"/>
        <v>325.88487671232878</v>
      </c>
      <c r="F6" s="20">
        <f t="shared" si="0"/>
        <v>0.86212930347176919</v>
      </c>
      <c r="G6" s="17">
        <v>330.44</v>
      </c>
      <c r="H6" s="20">
        <f t="shared" si="1"/>
        <v>0.87417989417989417</v>
      </c>
      <c r="I6" s="17">
        <v>316.35000000000002</v>
      </c>
      <c r="J6" s="20">
        <f t="shared" si="2"/>
        <v>0.83690476190476193</v>
      </c>
    </row>
    <row r="7" spans="1:10" x14ac:dyDescent="0.3">
      <c r="A7" s="8" t="s">
        <v>10</v>
      </c>
      <c r="B7" s="8">
        <v>315.45999999999998</v>
      </c>
      <c r="C7" s="8">
        <v>330.56</v>
      </c>
      <c r="D7" s="25">
        <f>(B7*361+C7*4)/365</f>
        <v>315.62547945205478</v>
      </c>
      <c r="E7" s="17">
        <f t="shared" si="3"/>
        <v>278.39882191780822</v>
      </c>
      <c r="F7" s="20">
        <f t="shared" si="0"/>
        <v>0.88205433351301576</v>
      </c>
      <c r="G7" s="17">
        <v>288.23</v>
      </c>
      <c r="H7" s="20">
        <f t="shared" si="1"/>
        <v>0.91320257319017784</v>
      </c>
      <c r="I7" s="17">
        <v>257.82</v>
      </c>
      <c r="J7" s="20">
        <f t="shared" si="2"/>
        <v>0.81685420469726133</v>
      </c>
    </row>
    <row r="8" spans="1:10" x14ac:dyDescent="0.3">
      <c r="A8" s="8" t="s">
        <v>57</v>
      </c>
      <c r="B8" s="8">
        <v>285.04000000000002</v>
      </c>
      <c r="C8" s="2">
        <v>303.39999999999998</v>
      </c>
      <c r="D8" s="25">
        <f>(B8*270+(B8+7.8)*91+C8*4)/365</f>
        <v>287.18586301369868</v>
      </c>
      <c r="E8" s="17">
        <f t="shared" si="3"/>
        <v>559.43257534246584</v>
      </c>
      <c r="F8" s="20">
        <f t="shared" si="0"/>
        <v>1.947980898056187</v>
      </c>
      <c r="G8" s="17">
        <v>580.97</v>
      </c>
      <c r="H8" s="20">
        <f t="shared" si="1"/>
        <v>2.022975622488381</v>
      </c>
      <c r="I8" s="17">
        <v>514.35</v>
      </c>
      <c r="J8" s="20">
        <f t="shared" si="2"/>
        <v>1.7910004155582884</v>
      </c>
    </row>
    <row r="9" spans="1:10" x14ac:dyDescent="0.3">
      <c r="A9" s="8" t="s">
        <v>4</v>
      </c>
      <c r="B9" s="8">
        <v>225.62</v>
      </c>
      <c r="C9" s="8">
        <v>301.69</v>
      </c>
      <c r="D9" s="25">
        <f>(B9*361+C9*4)/365</f>
        <v>226.45364383561645</v>
      </c>
      <c r="E9" s="17">
        <f t="shared" si="3"/>
        <v>386.74709589041095</v>
      </c>
      <c r="F9" s="20">
        <f t="shared" si="0"/>
        <v>1.7078422291634756</v>
      </c>
      <c r="G9" s="17">
        <v>401.35</v>
      </c>
      <c r="H9" s="20">
        <f t="shared" si="1"/>
        <v>1.7723274097163193</v>
      </c>
      <c r="I9" s="17">
        <v>356.18</v>
      </c>
      <c r="J9" s="20">
        <f t="shared" si="2"/>
        <v>1.5728605376672693</v>
      </c>
    </row>
    <row r="10" spans="1:10" x14ac:dyDescent="0.3">
      <c r="A10" s="8" t="s">
        <v>12</v>
      </c>
      <c r="B10" s="8">
        <v>126.35</v>
      </c>
      <c r="C10" s="8">
        <v>161.86000000000001</v>
      </c>
      <c r="D10" s="25">
        <f>(B10*270+C10*95)/365</f>
        <v>135.59232876712329</v>
      </c>
      <c r="E10" s="17">
        <f t="shared" si="3"/>
        <v>266.82906849315071</v>
      </c>
      <c r="F10" s="20">
        <f t="shared" si="0"/>
        <v>1.9678773196042934</v>
      </c>
      <c r="G10" s="17">
        <v>267.55</v>
      </c>
      <c r="H10" s="20">
        <f t="shared" si="1"/>
        <v>1.9731942244277771</v>
      </c>
      <c r="I10" s="17">
        <v>265.32</v>
      </c>
      <c r="J10" s="20">
        <f t="shared" si="2"/>
        <v>1.9567478662873399</v>
      </c>
    </row>
  </sheetData>
  <sortState xmlns:xlrd2="http://schemas.microsoft.com/office/spreadsheetml/2017/richdata2" ref="A3:J10">
    <sortCondition descending="1" ref="D3:D10"/>
  </sortState>
  <phoneticPr fontId="2" type="noConversion"/>
  <conditionalFormatting sqref="F8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{04336F60-76F4-45EE-B989-262F66D55050}</x14:id>
        </ext>
      </extLst>
    </cfRule>
  </conditionalFormatting>
  <conditionalFormatting sqref="F3:F1048576 F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{B2189E57-66B6-4565-84A9-2EE8D0536758}</x14:id>
        </ext>
      </extLst>
    </cfRule>
  </conditionalFormatting>
  <conditionalFormatting sqref="H3:H1048576 H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{F16622C9-C09A-450A-B633-09812EBC6B0C}</x14:id>
        </ext>
      </extLst>
    </cfRule>
  </conditionalFormatting>
  <conditionalFormatting sqref="J3:J1048576 J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{83E88D81-B9AA-4041-A5B8-465986E5F99A}</x14:id>
        </ext>
      </extLst>
    </cfRule>
  </conditionalFormatting>
  <conditionalFormatting sqref="D3:D1048576 D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{E50D21B9-94F7-4BEB-869E-D9D9B794BA13}</x14:id>
        </ext>
      </extLst>
    </cfRule>
  </conditionalFormatting>
  <conditionalFormatting sqref="F9:F10 F3:F7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{1C6030C1-8716-4010-9D53-BE8514A927BF}</x14:id>
        </ext>
      </extLst>
    </cfRule>
  </conditionalFormatting>
  <conditionalFormatting sqref="D3:D1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{6B656146-8CE8-4029-B00C-C3D22FBA2000}</x14:id>
        </ext>
      </extLst>
    </cfRule>
  </conditionalFormatting>
  <conditionalFormatting sqref="H3:H10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{82F563B4-8AE1-40AC-B26C-7F8995086B45}</x14:id>
        </ext>
      </extLst>
    </cfRule>
  </conditionalFormatting>
  <conditionalFormatting sqref="J3:J10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{F29675B3-02FE-4B54-A612-113A0C536823}</x14:id>
        </ext>
      </extLst>
    </cfRule>
  </conditionalFormatting>
  <conditionalFormatting sqref="F3:F10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{6A09A64A-C690-4DE5-9DFE-18ECA7169040}</x14:id>
        </ext>
      </extLst>
    </cfRule>
  </conditionalFormatting>
  <conditionalFormatting sqref="F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{FBE09B7C-A8BE-44BA-8AED-97B4E53C5610}</x14:id>
        </ext>
      </extLst>
    </cfRule>
  </conditionalFormatting>
  <conditionalFormatting sqref="H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{F6FE7239-4B47-4758-8E92-88C0F37417EF}</x14:id>
        </ext>
      </extLst>
    </cfRule>
  </conditionalFormatting>
  <conditionalFormatting sqref="J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{38D2CE11-CF28-4115-BEBC-DE66829D6F55}</x14:id>
        </ext>
      </extLst>
    </cfRule>
  </conditionalFormatting>
  <conditionalFormatting sqref="D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{D5F5DD35-8FC6-4DD4-9AB2-02C6358070C0}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D8 E4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336F60-76F4-45EE-B989-262F66D550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B2189E57-66B6-4565-84A9-2EE8D0536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F3:F1048576 F1</xm:sqref>
        </x14:conditionalFormatting>
        <x14:conditionalFormatting xmlns:xm="http://schemas.microsoft.com/office/excel/2006/main">
          <x14:cfRule type="dataBar" id="{F16622C9-C09A-450A-B633-09812EBC6B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H3:H1048576 H1</xm:sqref>
        </x14:conditionalFormatting>
        <x14:conditionalFormatting xmlns:xm="http://schemas.microsoft.com/office/excel/2006/main">
          <x14:cfRule type="dataBar" id="{83E88D81-B9AA-4041-A5B8-465986E5F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J3:J1048576 J1</xm:sqref>
        </x14:conditionalFormatting>
        <x14:conditionalFormatting xmlns:xm="http://schemas.microsoft.com/office/excel/2006/main">
          <x14:cfRule type="dataBar" id="{E50D21B9-94F7-4BEB-869E-D9D9B794BA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1C6030C1-8716-4010-9D53-BE8514A927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F9:F10 F3:F7</xm:sqref>
        </x14:conditionalFormatting>
        <x14:conditionalFormatting xmlns:xm="http://schemas.microsoft.com/office/excel/2006/main">
          <x14:cfRule type="dataBar" id="{6B656146-8CE8-4029-B00C-C3D22FBA2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D3:D10</xm:sqref>
        </x14:conditionalFormatting>
        <x14:conditionalFormatting xmlns:xm="http://schemas.microsoft.com/office/excel/2006/main">
          <x14:cfRule type="dataBar" id="{82F563B4-8AE1-40AC-B26C-7F8995086B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H3:H10</xm:sqref>
        </x14:conditionalFormatting>
        <x14:conditionalFormatting xmlns:xm="http://schemas.microsoft.com/office/excel/2006/main">
          <x14:cfRule type="dataBar" id="{F29675B3-02FE-4B54-A612-113A0C5368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J3:J10</xm:sqref>
        </x14:conditionalFormatting>
        <x14:conditionalFormatting xmlns:xm="http://schemas.microsoft.com/office/excel/2006/main">
          <x14:cfRule type="dataBar" id="{6A09A64A-C690-4DE5-9DFE-18ECA71690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F3:F10</xm:sqref>
        </x14:conditionalFormatting>
        <x14:conditionalFormatting xmlns:xm="http://schemas.microsoft.com/office/excel/2006/main">
          <x14:cfRule type="dataBar" id="{FBE09B7C-A8BE-44BA-8AED-97B4E53C56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F6FE7239-4B47-4758-8E92-88C0F37417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38D2CE11-CF28-4115-BEBC-DE66829D6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</xm:sqref>
        </x14:conditionalFormatting>
        <x14:conditionalFormatting xmlns:xm="http://schemas.microsoft.com/office/excel/2006/main">
          <x14:cfRule type="dataBar" id="{D5F5DD35-8FC6-4DD4-9AB2-02C6358070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B00A-8CC5-4D58-92A7-32920E59A1CE}">
  <dimension ref="A1:J10"/>
  <sheetViews>
    <sheetView workbookViewId="0"/>
  </sheetViews>
  <sheetFormatPr defaultRowHeight="14" x14ac:dyDescent="0.3"/>
  <cols>
    <col min="1" max="3" width="8.33203125" style="2" customWidth="1"/>
    <col min="4" max="4" width="21.5" style="2" customWidth="1"/>
    <col min="5" max="5" width="13.6640625" style="15" customWidth="1"/>
    <col min="6" max="6" width="10.58203125" style="18" customWidth="1"/>
    <col min="7" max="7" width="15.58203125" style="15" customWidth="1"/>
    <col min="8" max="8" width="10.58203125" style="18" customWidth="1"/>
    <col min="9" max="9" width="15.58203125" style="15" customWidth="1"/>
    <col min="10" max="10" width="10.58203125" style="18" customWidth="1"/>
    <col min="11" max="16384" width="8.6640625" style="2"/>
  </cols>
  <sheetData>
    <row r="1" spans="1:10" x14ac:dyDescent="0.3">
      <c r="A1" s="1" t="s">
        <v>68</v>
      </c>
      <c r="B1" s="1"/>
      <c r="C1" s="1"/>
    </row>
    <row r="2" spans="1:10" ht="42" x14ac:dyDescent="0.3">
      <c r="A2" s="9" t="s">
        <v>77</v>
      </c>
      <c r="B2" s="9" t="s">
        <v>75</v>
      </c>
      <c r="C2" s="9" t="s">
        <v>76</v>
      </c>
      <c r="D2" s="9" t="s">
        <v>81</v>
      </c>
      <c r="E2" s="16" t="s">
        <v>70</v>
      </c>
      <c r="F2" s="19" t="s">
        <v>73</v>
      </c>
      <c r="G2" s="16" t="s">
        <v>71</v>
      </c>
      <c r="H2" s="19" t="s">
        <v>73</v>
      </c>
      <c r="I2" s="16" t="s">
        <v>72</v>
      </c>
      <c r="J2" s="19" t="s">
        <v>73</v>
      </c>
    </row>
    <row r="3" spans="1:10" x14ac:dyDescent="0.3">
      <c r="A3" s="8" t="s">
        <v>0</v>
      </c>
      <c r="B3" s="8">
        <v>689.35</v>
      </c>
      <c r="C3" s="8">
        <v>704.69</v>
      </c>
      <c r="D3" s="25">
        <f>(B3*363+C3*3)/366</f>
        <v>689.47573770491806</v>
      </c>
      <c r="E3" s="17">
        <f t="shared" ref="E3:E10" si="0">(G3*5+I3*2)/7</f>
        <v>658.18142857142868</v>
      </c>
      <c r="F3" s="20">
        <f t="shared" ref="F3:F10" si="1">E3/D3</f>
        <v>0.95461144254668073</v>
      </c>
      <c r="G3" s="17">
        <v>743.45</v>
      </c>
      <c r="H3" s="20">
        <f t="shared" ref="H3:H10" si="2">G3/D3</f>
        <v>1.0782830480369736</v>
      </c>
      <c r="I3" s="17">
        <v>445.01</v>
      </c>
      <c r="J3" s="20">
        <f t="shared" ref="J3:J10" si="3">I3/D3</f>
        <v>0.64543242882094776</v>
      </c>
    </row>
    <row r="4" spans="1:10" x14ac:dyDescent="0.3">
      <c r="A4" s="8" t="s">
        <v>1</v>
      </c>
      <c r="B4" s="8">
        <v>673.05</v>
      </c>
      <c r="C4" s="8">
        <v>772.38</v>
      </c>
      <c r="D4" s="25">
        <f t="shared" ref="D4:D10" si="4">(B4*363+C4*3)/366</f>
        <v>673.86418032786889</v>
      </c>
      <c r="E4" s="17">
        <f t="shared" si="0"/>
        <v>829.83857142857141</v>
      </c>
      <c r="F4" s="20">
        <f t="shared" si="1"/>
        <v>1.2314626532379465</v>
      </c>
      <c r="G4" s="17">
        <v>928.23</v>
      </c>
      <c r="H4" s="20">
        <f t="shared" si="2"/>
        <v>1.377473424315816</v>
      </c>
      <c r="I4" s="17">
        <v>583.86</v>
      </c>
      <c r="J4" s="20">
        <f t="shared" si="3"/>
        <v>0.86643572554327297</v>
      </c>
    </row>
    <row r="5" spans="1:10" x14ac:dyDescent="0.3">
      <c r="A5" s="8" t="s">
        <v>2</v>
      </c>
      <c r="B5" s="8">
        <v>513.74</v>
      </c>
      <c r="C5" s="8">
        <v>529.84</v>
      </c>
      <c r="D5" s="25">
        <f t="shared" si="4"/>
        <v>513.87196721311466</v>
      </c>
      <c r="E5" s="17">
        <f t="shared" si="0"/>
        <v>729.44285714285718</v>
      </c>
      <c r="F5" s="20">
        <f t="shared" si="1"/>
        <v>1.419503113000792</v>
      </c>
      <c r="G5" s="17">
        <v>753.48</v>
      </c>
      <c r="H5" s="20">
        <f t="shared" si="2"/>
        <v>1.4662796339842261</v>
      </c>
      <c r="I5" s="17">
        <v>669.35</v>
      </c>
      <c r="J5" s="20">
        <f t="shared" si="3"/>
        <v>1.3025618105422065</v>
      </c>
    </row>
    <row r="6" spans="1:10" x14ac:dyDescent="0.3">
      <c r="A6" s="8" t="s">
        <v>7</v>
      </c>
      <c r="B6" s="8">
        <v>378</v>
      </c>
      <c r="C6" s="8">
        <v>378</v>
      </c>
      <c r="D6" s="25">
        <f t="shared" si="4"/>
        <v>378</v>
      </c>
      <c r="E6" s="17">
        <f t="shared" si="0"/>
        <v>206.14999999999995</v>
      </c>
      <c r="F6" s="20">
        <f t="shared" si="1"/>
        <v>0.54537037037037028</v>
      </c>
      <c r="G6" s="17">
        <v>221.23</v>
      </c>
      <c r="H6" s="20">
        <f t="shared" si="2"/>
        <v>0.58526455026455027</v>
      </c>
      <c r="I6" s="17">
        <v>168.45</v>
      </c>
      <c r="J6" s="20">
        <f t="shared" si="3"/>
        <v>0.44563492063492061</v>
      </c>
    </row>
    <row r="7" spans="1:10" x14ac:dyDescent="0.3">
      <c r="A7" s="8" t="s">
        <v>57</v>
      </c>
      <c r="B7" s="8">
        <v>303.39999999999998</v>
      </c>
      <c r="C7" s="8">
        <v>402.75</v>
      </c>
      <c r="D7" s="25">
        <v>333.27</v>
      </c>
      <c r="E7" s="17">
        <f t="shared" si="0"/>
        <v>488.2342857142857</v>
      </c>
      <c r="F7" s="20">
        <f t="shared" si="1"/>
        <v>1.4649812035715357</v>
      </c>
      <c r="G7" s="17">
        <v>525.66</v>
      </c>
      <c r="H7" s="20">
        <f t="shared" si="2"/>
        <v>1.5772796831397966</v>
      </c>
      <c r="I7" s="17">
        <v>394.67</v>
      </c>
      <c r="J7" s="20">
        <f t="shared" si="3"/>
        <v>1.1842350046508838</v>
      </c>
    </row>
    <row r="8" spans="1:10" x14ac:dyDescent="0.3">
      <c r="A8" s="8" t="s">
        <v>10</v>
      </c>
      <c r="B8" s="8">
        <v>330.5</v>
      </c>
      <c r="C8" s="8">
        <v>352.56</v>
      </c>
      <c r="D8" s="25">
        <f>(B8*365+C8*1)/366</f>
        <v>330.56027322404373</v>
      </c>
      <c r="E8" s="17">
        <f t="shared" si="0"/>
        <v>238.59571428571425</v>
      </c>
      <c r="F8" s="20">
        <f t="shared" si="1"/>
        <v>0.72179185949547331</v>
      </c>
      <c r="G8" s="17">
        <v>254.57</v>
      </c>
      <c r="H8" s="20">
        <f t="shared" si="2"/>
        <v>0.77011674003385211</v>
      </c>
      <c r="I8" s="17">
        <v>198.66</v>
      </c>
      <c r="J8" s="20">
        <f t="shared" si="3"/>
        <v>0.60097965814952681</v>
      </c>
    </row>
    <row r="9" spans="1:10" x14ac:dyDescent="0.3">
      <c r="A9" s="8" t="s">
        <v>4</v>
      </c>
      <c r="B9" s="8">
        <v>301.69</v>
      </c>
      <c r="C9" s="8">
        <v>518.03</v>
      </c>
      <c r="D9" s="25">
        <v>321.49</v>
      </c>
      <c r="E9" s="17">
        <f t="shared" si="0"/>
        <v>339.9785714285714</v>
      </c>
      <c r="F9" s="20">
        <f t="shared" si="1"/>
        <v>1.0575090093893167</v>
      </c>
      <c r="G9" s="17">
        <v>387.39</v>
      </c>
      <c r="H9" s="20">
        <f t="shared" si="2"/>
        <v>1.2049830476842203</v>
      </c>
      <c r="I9" s="17">
        <v>221.45</v>
      </c>
      <c r="J9" s="20">
        <f t="shared" si="3"/>
        <v>0.68882391365205753</v>
      </c>
    </row>
    <row r="10" spans="1:10" x14ac:dyDescent="0.3">
      <c r="A10" s="8" t="s">
        <v>12</v>
      </c>
      <c r="B10" s="8">
        <v>161.86000000000001</v>
      </c>
      <c r="C10" s="8">
        <v>244.56</v>
      </c>
      <c r="D10" s="25">
        <f t="shared" si="4"/>
        <v>162.53786885245904</v>
      </c>
      <c r="E10" s="17">
        <f t="shared" si="0"/>
        <v>205.26999999999998</v>
      </c>
      <c r="F10" s="20">
        <f t="shared" si="1"/>
        <v>1.2629056936038106</v>
      </c>
      <c r="G10" s="17">
        <v>211.55</v>
      </c>
      <c r="H10" s="20">
        <f t="shared" si="2"/>
        <v>1.3015428434836369</v>
      </c>
      <c r="I10" s="17">
        <v>189.57</v>
      </c>
      <c r="J10" s="20">
        <f t="shared" si="3"/>
        <v>1.1663128189042451</v>
      </c>
    </row>
  </sheetData>
  <sortState xmlns:xlrd2="http://schemas.microsoft.com/office/spreadsheetml/2017/richdata2" ref="A3:J10">
    <sortCondition descending="1" ref="D3:D10"/>
  </sortState>
  <phoneticPr fontId="2" type="noConversion"/>
  <conditionalFormatting sqref="F8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{92960706-D1C9-4A5E-919B-3022034D631F}</x14:id>
        </ext>
      </extLst>
    </cfRule>
  </conditionalFormatting>
  <conditionalFormatting sqref="F3:F1048576 F1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{E2FA539C-BA49-4F57-B41D-9844F6276D5B}</x14:id>
        </ext>
      </extLst>
    </cfRule>
  </conditionalFormatting>
  <conditionalFormatting sqref="H11:H1048576 H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{68EED8E2-3D69-4260-A311-216377630BBB}</x14:id>
        </ext>
      </extLst>
    </cfRule>
  </conditionalFormatting>
  <conditionalFormatting sqref="J11:J1048576 J1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{6E345B60-4587-4180-BDAE-02FD2591D430}</x14:id>
        </ext>
      </extLst>
    </cfRule>
  </conditionalFormatting>
  <conditionalFormatting sqref="D3:D1048576 D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{EF0FAB43-D295-4411-A5A8-ABB7B8EB5A7F}</x14:id>
        </ext>
      </extLst>
    </cfRule>
  </conditionalFormatting>
  <conditionalFormatting sqref="F9:F10 F3:F7">
    <cfRule type="dataBar" priority="3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{FFF073A3-A60C-492A-8799-B3B3AC99F310}</x14:id>
        </ext>
      </extLst>
    </cfRule>
  </conditionalFormatting>
  <conditionalFormatting sqref="D3:D10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{6E3BFB3F-13AC-4BB6-BCC5-CE6724870554}</x14:id>
        </ext>
      </extLst>
    </cfRule>
  </conditionalFormatting>
  <conditionalFormatting sqref="F3:F10">
    <cfRule type="dataBar" priority="3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{B4757E4C-5C0A-44CF-82B4-6B72ACEB7676}</x14:id>
        </ext>
      </extLst>
    </cfRule>
  </conditionalFormatting>
  <conditionalFormatting sqref="H3:H1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{1DD1445D-4E49-4964-9782-A8DCDDCD9A36}</x14:id>
        </ext>
      </extLst>
    </cfRule>
  </conditionalFormatting>
  <conditionalFormatting sqref="J3:J1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{366885BD-1B6E-43B3-BA5A-3683C57EC136}</x14:id>
        </ext>
      </extLst>
    </cfRule>
  </conditionalFormatting>
  <conditionalFormatting sqref="H3:H10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{765D5E4B-B565-4E2C-AD9E-0A6344C5169D}</x14:id>
        </ext>
      </extLst>
    </cfRule>
  </conditionalFormatting>
  <conditionalFormatting sqref="J3:J1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{B13059B8-F71F-41D1-B54F-D21CB3F835E0}</x14:id>
        </ext>
      </extLst>
    </cfRule>
  </conditionalFormatting>
  <conditionalFormatting sqref="D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{76046CD6-A2CC-48B0-8F55-61E380BDFAFE}</x14:id>
        </ext>
      </extLst>
    </cfRule>
  </conditionalFormatting>
  <conditionalFormatting sqref="F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{C36B0C45-684B-448D-A9F1-5CB3D5B466AB}</x14:id>
        </ext>
      </extLst>
    </cfRule>
  </conditionalFormatting>
  <conditionalFormatting sqref="H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{E08FB576-C2AD-4E1B-A227-9ADE3B256EA8}</x14:id>
        </ext>
      </extLst>
    </cfRule>
  </conditionalFormatting>
  <conditionalFormatting sqref="J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{AEF8DE49-C4AA-49D8-A5F3-EA9B09E0E6B9}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960706-D1C9-4A5E-919B-3022034D63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E2FA539C-BA49-4F57-B41D-9844F6276D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F3:F1048576 F1</xm:sqref>
        </x14:conditionalFormatting>
        <x14:conditionalFormatting xmlns:xm="http://schemas.microsoft.com/office/excel/2006/main">
          <x14:cfRule type="dataBar" id="{68EED8E2-3D69-4260-A311-216377630B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H11:H1048576 H1</xm:sqref>
        </x14:conditionalFormatting>
        <x14:conditionalFormatting xmlns:xm="http://schemas.microsoft.com/office/excel/2006/main">
          <x14:cfRule type="dataBar" id="{6E345B60-4587-4180-BDAE-02FD2591D4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J11:J1048576 J1</xm:sqref>
        </x14:conditionalFormatting>
        <x14:conditionalFormatting xmlns:xm="http://schemas.microsoft.com/office/excel/2006/main">
          <x14:cfRule type="dataBar" id="{EF0FAB43-D295-4411-A5A8-ABB7B8EB5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FFF073A3-A60C-492A-8799-B3B3AC99F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F9:F10 F3:F7</xm:sqref>
        </x14:conditionalFormatting>
        <x14:conditionalFormatting xmlns:xm="http://schemas.microsoft.com/office/excel/2006/main">
          <x14:cfRule type="dataBar" id="{6E3BFB3F-13AC-4BB6-BCC5-CE6724870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D3:D10</xm:sqref>
        </x14:conditionalFormatting>
        <x14:conditionalFormatting xmlns:xm="http://schemas.microsoft.com/office/excel/2006/main">
          <x14:cfRule type="dataBar" id="{B4757E4C-5C0A-44CF-82B4-6B72ACEB76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F3:F10</xm:sqref>
        </x14:conditionalFormatting>
        <x14:conditionalFormatting xmlns:xm="http://schemas.microsoft.com/office/excel/2006/main">
          <x14:cfRule type="dataBar" id="{1DD1445D-4E49-4964-9782-A8DCDDCD9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H3:H10</xm:sqref>
        </x14:conditionalFormatting>
        <x14:conditionalFormatting xmlns:xm="http://schemas.microsoft.com/office/excel/2006/main">
          <x14:cfRule type="dataBar" id="{366885BD-1B6E-43B3-BA5A-3683C57EC1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J3:J10</xm:sqref>
        </x14:conditionalFormatting>
        <x14:conditionalFormatting xmlns:xm="http://schemas.microsoft.com/office/excel/2006/main">
          <x14:cfRule type="dataBar" id="{765D5E4B-B565-4E2C-AD9E-0A6344C51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H3:H10</xm:sqref>
        </x14:conditionalFormatting>
        <x14:conditionalFormatting xmlns:xm="http://schemas.microsoft.com/office/excel/2006/main">
          <x14:cfRule type="dataBar" id="{B13059B8-F71F-41D1-B54F-D21CB3F835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J3:J10</xm:sqref>
        </x14:conditionalFormatting>
        <x14:conditionalFormatting xmlns:xm="http://schemas.microsoft.com/office/excel/2006/main">
          <x14:cfRule type="dataBar" id="{76046CD6-A2CC-48B0-8F55-61E380BDFA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C36B0C45-684B-448D-A9F1-5CB3D5B46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E08FB576-C2AD-4E1B-A227-9ADE3B256E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AEF8DE49-C4AA-49D8-A5F3-EA9B09E0E6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3B258-6498-438B-8C36-2580F3F2EF84}">
  <dimension ref="A1:J10"/>
  <sheetViews>
    <sheetView workbookViewId="0"/>
  </sheetViews>
  <sheetFormatPr defaultRowHeight="14" x14ac:dyDescent="0.3"/>
  <cols>
    <col min="1" max="3" width="8.33203125" style="2" customWidth="1"/>
    <col min="4" max="4" width="21.5" style="2" customWidth="1"/>
    <col min="5" max="5" width="13.6640625" style="15" customWidth="1"/>
    <col min="6" max="6" width="10.58203125" style="18" customWidth="1"/>
    <col min="7" max="7" width="15.58203125" style="15" customWidth="1"/>
    <col min="8" max="8" width="10.58203125" style="18" customWidth="1"/>
    <col min="9" max="9" width="15.58203125" style="15" customWidth="1"/>
    <col min="10" max="10" width="10.58203125" style="18" customWidth="1"/>
    <col min="11" max="16384" width="8.6640625" style="2"/>
  </cols>
  <sheetData>
    <row r="1" spans="1:10" x14ac:dyDescent="0.3">
      <c r="A1" s="1" t="s">
        <v>68</v>
      </c>
      <c r="B1" s="1"/>
      <c r="C1" s="1"/>
    </row>
    <row r="2" spans="1:10" ht="42" x14ac:dyDescent="0.3">
      <c r="A2" s="9" t="s">
        <v>77</v>
      </c>
      <c r="B2" s="9" t="s">
        <v>75</v>
      </c>
      <c r="C2" s="9" t="s">
        <v>76</v>
      </c>
      <c r="D2" s="9" t="s">
        <v>81</v>
      </c>
      <c r="E2" s="16" t="s">
        <v>70</v>
      </c>
      <c r="F2" s="19" t="s">
        <v>73</v>
      </c>
      <c r="G2" s="16" t="s">
        <v>71</v>
      </c>
      <c r="H2" s="19" t="s">
        <v>73</v>
      </c>
      <c r="I2" s="16" t="s">
        <v>72</v>
      </c>
      <c r="J2" s="19" t="s">
        <v>73</v>
      </c>
    </row>
    <row r="3" spans="1:10" x14ac:dyDescent="0.3">
      <c r="A3" s="8" t="s">
        <v>0</v>
      </c>
      <c r="B3" s="8"/>
      <c r="C3" s="8"/>
      <c r="D3" s="8">
        <v>827.10299999999995</v>
      </c>
      <c r="E3" s="17">
        <f t="shared" ref="E3:E10" si="0">(G3*5+I3*2)/7</f>
        <v>1281.19</v>
      </c>
      <c r="F3" s="20">
        <f t="shared" ref="F3:F10" si="1">E3/D3</f>
        <v>1.5490090109696133</v>
      </c>
      <c r="G3" s="17">
        <v>1411.53</v>
      </c>
      <c r="H3" s="20">
        <f t="shared" ref="H3:H10" si="2">G3/D3</f>
        <v>1.7065951882655486</v>
      </c>
      <c r="I3" s="17">
        <v>955.34</v>
      </c>
      <c r="J3" s="20">
        <f t="shared" ref="J3:J10" si="3">I3/D3</f>
        <v>1.155043567729775</v>
      </c>
    </row>
    <row r="4" spans="1:10" x14ac:dyDescent="0.3">
      <c r="A4" s="8" t="s">
        <v>1</v>
      </c>
      <c r="B4" s="8">
        <v>801.3</v>
      </c>
      <c r="C4" s="8">
        <v>801.3</v>
      </c>
      <c r="D4" s="8">
        <f>C4</f>
        <v>801.3</v>
      </c>
      <c r="E4" s="17">
        <f t="shared" si="0"/>
        <v>1276.8914285714286</v>
      </c>
      <c r="F4" s="20">
        <f t="shared" si="1"/>
        <v>1.5935248079014459</v>
      </c>
      <c r="G4" s="17">
        <v>1378.32</v>
      </c>
      <c r="H4" s="20">
        <f t="shared" si="2"/>
        <v>1.7201048296518158</v>
      </c>
      <c r="I4" s="17">
        <v>1023.32</v>
      </c>
      <c r="J4" s="20">
        <f t="shared" si="3"/>
        <v>1.2770747535255211</v>
      </c>
    </row>
    <row r="5" spans="1:10" x14ac:dyDescent="0.3">
      <c r="A5" s="8" t="s">
        <v>2</v>
      </c>
      <c r="B5" s="8"/>
      <c r="C5" s="8"/>
      <c r="D5" s="8">
        <v>556.01</v>
      </c>
      <c r="E5" s="17">
        <f t="shared" si="0"/>
        <v>1161.1985714285715</v>
      </c>
      <c r="F5" s="20">
        <f t="shared" si="1"/>
        <v>2.0884490772262576</v>
      </c>
      <c r="G5" s="17">
        <v>1176.43</v>
      </c>
      <c r="H5" s="20">
        <f t="shared" si="2"/>
        <v>2.1158432402294922</v>
      </c>
      <c r="I5" s="17">
        <v>1123.1199999999999</v>
      </c>
      <c r="J5" s="20">
        <f t="shared" si="3"/>
        <v>2.0199636697181704</v>
      </c>
    </row>
    <row r="6" spans="1:10" x14ac:dyDescent="0.3">
      <c r="A6" s="8" t="s">
        <v>4</v>
      </c>
      <c r="B6" s="8"/>
      <c r="C6" s="8"/>
      <c r="D6" s="8">
        <v>536.91</v>
      </c>
      <c r="E6" s="17">
        <f t="shared" si="0"/>
        <v>660.61571428571426</v>
      </c>
      <c r="F6" s="20">
        <f t="shared" si="1"/>
        <v>1.2304030736728955</v>
      </c>
      <c r="G6" s="17">
        <v>688.49</v>
      </c>
      <c r="H6" s="20">
        <f t="shared" si="2"/>
        <v>1.282319196885884</v>
      </c>
      <c r="I6" s="17">
        <v>590.92999999999995</v>
      </c>
      <c r="J6" s="20">
        <f t="shared" si="3"/>
        <v>1.1006127656404239</v>
      </c>
    </row>
    <row r="7" spans="1:10" x14ac:dyDescent="0.3">
      <c r="A7" s="8" t="s">
        <v>10</v>
      </c>
      <c r="B7" s="8"/>
      <c r="C7" s="8"/>
      <c r="D7" s="8">
        <v>444.04700000000003</v>
      </c>
      <c r="E7" s="17">
        <f t="shared" si="0"/>
        <v>455.04714285714283</v>
      </c>
      <c r="F7" s="20">
        <f t="shared" si="1"/>
        <v>1.0247724742136368</v>
      </c>
      <c r="G7" s="17">
        <v>465.65</v>
      </c>
      <c r="H7" s="20">
        <f t="shared" si="2"/>
        <v>1.0486502554909727</v>
      </c>
      <c r="I7" s="17">
        <v>428.54</v>
      </c>
      <c r="J7" s="20">
        <f t="shared" si="3"/>
        <v>0.96507802102029738</v>
      </c>
    </row>
    <row r="8" spans="1:10" x14ac:dyDescent="0.3">
      <c r="A8" s="8" t="s">
        <v>57</v>
      </c>
      <c r="B8" s="8"/>
      <c r="C8" s="8"/>
      <c r="D8" s="8">
        <v>424.7</v>
      </c>
      <c r="E8" s="17">
        <f t="shared" si="0"/>
        <v>748.47714285714289</v>
      </c>
      <c r="F8" s="20">
        <f>E8/D8</f>
        <v>1.7623667126374922</v>
      </c>
      <c r="G8" s="17">
        <v>763.34</v>
      </c>
      <c r="H8" s="20">
        <f t="shared" si="2"/>
        <v>1.7973628443607252</v>
      </c>
      <c r="I8" s="17">
        <v>711.32</v>
      </c>
      <c r="J8" s="20">
        <f t="shared" si="3"/>
        <v>1.6748763833294091</v>
      </c>
    </row>
    <row r="9" spans="1:10" x14ac:dyDescent="0.3">
      <c r="A9" s="8" t="s">
        <v>7</v>
      </c>
      <c r="B9" s="8"/>
      <c r="C9" s="8"/>
      <c r="D9" s="8">
        <v>378.07</v>
      </c>
      <c r="E9" s="17">
        <f t="shared" si="0"/>
        <v>480.44714285714286</v>
      </c>
      <c r="F9" s="20">
        <f t="shared" si="1"/>
        <v>1.2707888561830953</v>
      </c>
      <c r="G9" s="17">
        <v>488.93</v>
      </c>
      <c r="H9" s="20">
        <f t="shared" si="2"/>
        <v>1.2932261221466925</v>
      </c>
      <c r="I9" s="17">
        <v>459.24</v>
      </c>
      <c r="J9" s="20">
        <f t="shared" si="3"/>
        <v>1.2146956912741027</v>
      </c>
    </row>
    <row r="10" spans="1:10" x14ac:dyDescent="0.3">
      <c r="A10" s="8" t="s">
        <v>12</v>
      </c>
      <c r="B10" s="8"/>
      <c r="C10" s="8"/>
      <c r="D10" s="8">
        <v>253.08</v>
      </c>
      <c r="E10" s="17">
        <f t="shared" si="0"/>
        <v>526.93857142857144</v>
      </c>
      <c r="F10" s="20">
        <f t="shared" si="1"/>
        <v>2.0821027794712004</v>
      </c>
      <c r="G10" s="17">
        <v>529.23</v>
      </c>
      <c r="H10" s="20">
        <f t="shared" si="2"/>
        <v>2.0911569464201043</v>
      </c>
      <c r="I10" s="17">
        <v>521.21</v>
      </c>
      <c r="J10" s="20">
        <f t="shared" si="3"/>
        <v>2.0594673620989412</v>
      </c>
    </row>
  </sheetData>
  <sortState xmlns:xlrd2="http://schemas.microsoft.com/office/spreadsheetml/2017/richdata2" ref="A3:J10">
    <sortCondition descending="1" ref="D3:D10"/>
  </sortState>
  <phoneticPr fontId="2" type="noConversion"/>
  <conditionalFormatting sqref="F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{C76411EA-A938-4A22-9ED4-4075130848C7}</x14:id>
        </ext>
      </extLst>
    </cfRule>
  </conditionalFormatting>
  <conditionalFormatting sqref="H11:H1048576 H1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{F90BD062-8173-469A-B5EB-ACC8A4FE835B}</x14:id>
        </ext>
      </extLst>
    </cfRule>
  </conditionalFormatting>
  <conditionalFormatting sqref="J11:J1048576 J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{61D27995-2D16-4136-A1CD-DEAE107DDFEE}</x14:id>
        </ext>
      </extLst>
    </cfRule>
  </conditionalFormatting>
  <conditionalFormatting sqref="D3:D1048576 D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{988F92A2-C8FD-4F89-901E-ECFF3CEAB4AF}</x14:id>
        </ext>
      </extLst>
    </cfRule>
  </conditionalFormatting>
  <conditionalFormatting sqref="F9:F10 F3:F7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{CFE281B5-0B94-4A9B-9966-A57BCB25086A}</x14:id>
        </ext>
      </extLst>
    </cfRule>
  </conditionalFormatting>
  <conditionalFormatting sqref="D3:D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{83AECD85-5FB0-45BE-B140-887C2A2D3100}</x14:id>
        </ext>
      </extLst>
    </cfRule>
  </conditionalFormatting>
  <conditionalFormatting sqref="F3:F1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{8C6AD583-93BF-4EDD-9E61-398D278D38A4}</x14:id>
        </ext>
      </extLst>
    </cfRule>
  </conditionalFormatting>
  <conditionalFormatting sqref="H3:H10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{D0727BC7-8BA9-4D90-BFCD-67E50EFE0EB4}</x14:id>
        </ext>
      </extLst>
    </cfRule>
  </conditionalFormatting>
  <conditionalFormatting sqref="J3:J10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{0759B2D1-E759-4E53-92FD-8CF5A9C004B6}</x14:id>
        </ext>
      </extLst>
    </cfRule>
  </conditionalFormatting>
  <conditionalFormatting sqref="H3:H10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{656D3161-B858-46BE-AD18-E00397B20E9A}</x14:id>
        </ext>
      </extLst>
    </cfRule>
  </conditionalFormatting>
  <conditionalFormatting sqref="J3:J10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{F2F4DBE7-32A3-4D37-83D9-9EAC5859B3EC}</x14:id>
        </ext>
      </extLst>
    </cfRule>
  </conditionalFormatting>
  <conditionalFormatting sqref="F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{32BFF8E5-03DD-4DE3-A3EC-F3077F08666D}</x14:id>
        </ext>
      </extLst>
    </cfRule>
  </conditionalFormatting>
  <conditionalFormatting sqref="H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{A59B4EDC-4CB2-4C95-BF8A-D58DA22D0AB1}</x14:id>
        </ext>
      </extLst>
    </cfRule>
  </conditionalFormatting>
  <conditionalFormatting sqref="J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{9AC034B2-3FDC-4B65-A98B-58A4009EDF94}</x14:id>
        </ext>
      </extLst>
    </cfRule>
  </conditionalFormatting>
  <conditionalFormatting sqref="D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{DA49915D-2A89-41F3-8233-E02A64924EB2}</x14:id>
        </ext>
      </extLst>
    </cfRule>
  </conditionalFormatting>
  <conditionalFormatting sqref="F3:F1048576 F1">
    <cfRule type="dataBar" priority="3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{F2FDFF9F-02E3-4158-A148-525920F15EF2}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6411EA-A938-4A22-9ED4-4075130848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F90BD062-8173-469A-B5EB-ACC8A4FE8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H11:H1048576 H1</xm:sqref>
        </x14:conditionalFormatting>
        <x14:conditionalFormatting xmlns:xm="http://schemas.microsoft.com/office/excel/2006/main">
          <x14:cfRule type="dataBar" id="{61D27995-2D16-4136-A1CD-DEAE107DD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J11:J1048576 J1</xm:sqref>
        </x14:conditionalFormatting>
        <x14:conditionalFormatting xmlns:xm="http://schemas.microsoft.com/office/excel/2006/main">
          <x14:cfRule type="dataBar" id="{988F92A2-C8FD-4F89-901E-ECFF3CEAB4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CFE281B5-0B94-4A9B-9966-A57BCB250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F9:F10 F3:F7</xm:sqref>
        </x14:conditionalFormatting>
        <x14:conditionalFormatting xmlns:xm="http://schemas.microsoft.com/office/excel/2006/main">
          <x14:cfRule type="dataBar" id="{83AECD85-5FB0-45BE-B140-887C2A2D31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D3:D10</xm:sqref>
        </x14:conditionalFormatting>
        <x14:conditionalFormatting xmlns:xm="http://schemas.microsoft.com/office/excel/2006/main">
          <x14:cfRule type="dataBar" id="{8C6AD583-93BF-4EDD-9E61-398D278D3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F3:F10</xm:sqref>
        </x14:conditionalFormatting>
        <x14:conditionalFormatting xmlns:xm="http://schemas.microsoft.com/office/excel/2006/main">
          <x14:cfRule type="dataBar" id="{D0727BC7-8BA9-4D90-BFCD-67E50EFE0E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H3:H10</xm:sqref>
        </x14:conditionalFormatting>
        <x14:conditionalFormatting xmlns:xm="http://schemas.microsoft.com/office/excel/2006/main">
          <x14:cfRule type="dataBar" id="{0759B2D1-E759-4E53-92FD-8CF5A9C004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J3:J10</xm:sqref>
        </x14:conditionalFormatting>
        <x14:conditionalFormatting xmlns:xm="http://schemas.microsoft.com/office/excel/2006/main">
          <x14:cfRule type="dataBar" id="{656D3161-B858-46BE-AD18-E00397B20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H3:H10</xm:sqref>
        </x14:conditionalFormatting>
        <x14:conditionalFormatting xmlns:xm="http://schemas.microsoft.com/office/excel/2006/main">
          <x14:cfRule type="dataBar" id="{F2F4DBE7-32A3-4D37-83D9-9EAC5859B3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J3:J10</xm:sqref>
        </x14:conditionalFormatting>
        <x14:conditionalFormatting xmlns:xm="http://schemas.microsoft.com/office/excel/2006/main">
          <x14:cfRule type="dataBar" id="{32BFF8E5-03DD-4DE3-A3EC-F3077F0866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A59B4EDC-4CB2-4C95-BF8A-D58DA22D0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9AC034B2-3FDC-4B65-A98B-58A4009ED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</xm:sqref>
        </x14:conditionalFormatting>
        <x14:conditionalFormatting xmlns:xm="http://schemas.microsoft.com/office/excel/2006/main">
          <x14:cfRule type="dataBar" id="{DA49915D-2A89-41F3-8233-E02A64924E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F2FDFF9F-02E3-4158-A148-525920F15E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F3:F1048576 F1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7DD3-F2F6-4C54-85BB-52968ACDB1EE}">
  <dimension ref="A1:J10"/>
  <sheetViews>
    <sheetView workbookViewId="0"/>
  </sheetViews>
  <sheetFormatPr defaultRowHeight="14" x14ac:dyDescent="0.3"/>
  <cols>
    <col min="1" max="3" width="8.33203125" style="2" customWidth="1"/>
    <col min="4" max="4" width="21.5" style="2" customWidth="1"/>
    <col min="5" max="5" width="13.6640625" style="15" customWidth="1"/>
    <col min="6" max="6" width="10.58203125" style="18" customWidth="1"/>
    <col min="7" max="7" width="15.58203125" style="15" customWidth="1"/>
    <col min="8" max="8" width="10.58203125" style="18" customWidth="1"/>
    <col min="9" max="9" width="15.58203125" style="15" customWidth="1"/>
    <col min="10" max="10" width="10.58203125" style="18" customWidth="1"/>
    <col min="11" max="16384" width="8.6640625" style="2"/>
  </cols>
  <sheetData>
    <row r="1" spans="1:10" x14ac:dyDescent="0.3">
      <c r="A1" s="1" t="s">
        <v>68</v>
      </c>
      <c r="B1" s="1"/>
      <c r="C1" s="1"/>
    </row>
    <row r="2" spans="1:10" ht="42" x14ac:dyDescent="0.3">
      <c r="A2" s="9" t="s">
        <v>77</v>
      </c>
      <c r="B2" s="9" t="s">
        <v>75</v>
      </c>
      <c r="C2" s="9" t="s">
        <v>76</v>
      </c>
      <c r="D2" s="9" t="s">
        <v>81</v>
      </c>
      <c r="E2" s="16" t="s">
        <v>70</v>
      </c>
      <c r="F2" s="19" t="s">
        <v>73</v>
      </c>
      <c r="G2" s="16" t="s">
        <v>71</v>
      </c>
      <c r="H2" s="19" t="s">
        <v>73</v>
      </c>
      <c r="I2" s="16" t="s">
        <v>72</v>
      </c>
      <c r="J2" s="19" t="s">
        <v>73</v>
      </c>
    </row>
    <row r="3" spans="1:10" x14ac:dyDescent="0.3">
      <c r="A3" s="8" t="s">
        <v>0</v>
      </c>
      <c r="B3" s="8"/>
      <c r="C3" s="23">
        <v>953.22500000000002</v>
      </c>
      <c r="D3" s="8">
        <v>927.57</v>
      </c>
      <c r="E3" s="17">
        <f t="shared" ref="E3:E10" si="0">(G3*5+I3*2)/7</f>
        <v>1401.17</v>
      </c>
      <c r="F3" s="20">
        <f t="shared" ref="F3:F10" si="1">E3/D3</f>
        <v>1.5105814116454823</v>
      </c>
      <c r="G3" s="17">
        <v>1530.21</v>
      </c>
      <c r="H3" s="20">
        <f t="shared" ref="H3:H10" si="2">G3/D3</f>
        <v>1.649697596946861</v>
      </c>
      <c r="I3" s="17">
        <v>1078.57</v>
      </c>
      <c r="J3" s="20">
        <f t="shared" ref="J3:J10" si="3">I3/D3</f>
        <v>1.1627909483920349</v>
      </c>
    </row>
    <row r="4" spans="1:10" x14ac:dyDescent="0.3">
      <c r="A4" s="8" t="s">
        <v>1</v>
      </c>
      <c r="B4" s="8">
        <v>801.3</v>
      </c>
      <c r="C4" s="23">
        <v>802.5</v>
      </c>
      <c r="D4" s="8">
        <v>801.30700000000002</v>
      </c>
      <c r="E4" s="17">
        <f t="shared" si="0"/>
        <v>1353.73</v>
      </c>
      <c r="F4" s="20">
        <f t="shared" si="1"/>
        <v>1.6894024387656665</v>
      </c>
      <c r="G4" s="17">
        <v>1459.45</v>
      </c>
      <c r="H4" s="20">
        <f t="shared" si="2"/>
        <v>1.8213368908545664</v>
      </c>
      <c r="I4" s="17">
        <v>1089.43</v>
      </c>
      <c r="J4" s="20">
        <f t="shared" si="3"/>
        <v>1.3595663085434173</v>
      </c>
    </row>
    <row r="5" spans="1:10" x14ac:dyDescent="0.3">
      <c r="A5" s="8" t="s">
        <v>2</v>
      </c>
      <c r="B5" s="8"/>
      <c r="C5" s="23">
        <v>742.29</v>
      </c>
      <c r="D5" s="8">
        <v>621.25699999999995</v>
      </c>
      <c r="E5" s="17">
        <f t="shared" si="0"/>
        <v>1320.3085714285714</v>
      </c>
      <c r="F5" s="20">
        <f t="shared" si="1"/>
        <v>2.1252212392432948</v>
      </c>
      <c r="G5" s="17">
        <v>1333.54</v>
      </c>
      <c r="H5" s="20">
        <f t="shared" si="2"/>
        <v>2.1465190734269393</v>
      </c>
      <c r="I5" s="17">
        <v>1287.23</v>
      </c>
      <c r="J5" s="20">
        <f t="shared" si="3"/>
        <v>2.0719766537841831</v>
      </c>
    </row>
    <row r="6" spans="1:10" x14ac:dyDescent="0.3">
      <c r="A6" s="8" t="s">
        <v>4</v>
      </c>
      <c r="B6" s="23">
        <v>536.91</v>
      </c>
      <c r="C6" s="23">
        <v>536.91</v>
      </c>
      <c r="D6" s="8">
        <v>536.91</v>
      </c>
      <c r="E6" s="17">
        <f t="shared" si="0"/>
        <v>743.56285714285718</v>
      </c>
      <c r="F6" s="20">
        <f t="shared" si="1"/>
        <v>1.3848929190047814</v>
      </c>
      <c r="G6" s="17">
        <v>764.46</v>
      </c>
      <c r="H6" s="20">
        <f t="shared" si="2"/>
        <v>1.4238140470469913</v>
      </c>
      <c r="I6" s="17">
        <v>691.32</v>
      </c>
      <c r="J6" s="20">
        <f t="shared" si="3"/>
        <v>1.287590098899257</v>
      </c>
    </row>
    <row r="7" spans="1:10" x14ac:dyDescent="0.3">
      <c r="A7" s="8" t="s">
        <v>10</v>
      </c>
      <c r="B7" s="8"/>
      <c r="C7" s="23">
        <v>514.04700000000003</v>
      </c>
      <c r="D7" s="8">
        <v>444.43</v>
      </c>
      <c r="E7" s="17">
        <f t="shared" si="0"/>
        <v>494.77</v>
      </c>
      <c r="F7" s="20">
        <f t="shared" si="1"/>
        <v>1.11326868123214</v>
      </c>
      <c r="G7" s="17">
        <v>501.21</v>
      </c>
      <c r="H7" s="20">
        <f t="shared" si="2"/>
        <v>1.1277591521724455</v>
      </c>
      <c r="I7" s="17">
        <v>478.67</v>
      </c>
      <c r="J7" s="20">
        <f t="shared" si="3"/>
        <v>1.0770425038813762</v>
      </c>
    </row>
    <row r="8" spans="1:10" x14ac:dyDescent="0.3">
      <c r="A8" s="8" t="s">
        <v>57</v>
      </c>
      <c r="B8" s="8"/>
      <c r="C8" s="23">
        <v>465.24</v>
      </c>
      <c r="D8" s="8">
        <v>425.03</v>
      </c>
      <c r="E8" s="17">
        <f t="shared" si="0"/>
        <v>852.51142857142838</v>
      </c>
      <c r="F8" s="20">
        <f t="shared" si="1"/>
        <v>2.0057676600979422</v>
      </c>
      <c r="G8" s="17">
        <v>877.56</v>
      </c>
      <c r="H8" s="20">
        <f t="shared" si="2"/>
        <v>2.0647013152012801</v>
      </c>
      <c r="I8" s="17">
        <v>789.89</v>
      </c>
      <c r="J8" s="20">
        <f t="shared" si="3"/>
        <v>1.8584335223395996</v>
      </c>
    </row>
    <row r="9" spans="1:10" x14ac:dyDescent="0.3">
      <c r="A9" s="8" t="s">
        <v>7</v>
      </c>
      <c r="B9" s="8"/>
      <c r="C9" s="23">
        <v>498.51</v>
      </c>
      <c r="D9" s="8">
        <v>390.72399999999999</v>
      </c>
      <c r="E9" s="17">
        <f t="shared" si="0"/>
        <v>524.18285714285707</v>
      </c>
      <c r="F9" s="20">
        <f t="shared" si="1"/>
        <v>1.3415681072646091</v>
      </c>
      <c r="G9" s="17">
        <v>532.12</v>
      </c>
      <c r="H9" s="20">
        <f t="shared" si="2"/>
        <v>1.3618820446146129</v>
      </c>
      <c r="I9" s="17">
        <v>504.34</v>
      </c>
      <c r="J9" s="20">
        <f t="shared" si="3"/>
        <v>1.2907832638895997</v>
      </c>
    </row>
    <row r="10" spans="1:10" x14ac:dyDescent="0.3">
      <c r="A10" s="8" t="s">
        <v>12</v>
      </c>
      <c r="B10" s="23">
        <v>272.55200000000002</v>
      </c>
      <c r="C10" s="23">
        <v>272.55200000000002</v>
      </c>
      <c r="D10" s="8">
        <v>272.55200000000002</v>
      </c>
      <c r="E10" s="17">
        <f t="shared" si="0"/>
        <v>598.6099999999999</v>
      </c>
      <c r="F10" s="20">
        <f t="shared" si="1"/>
        <v>2.1963148316651497</v>
      </c>
      <c r="G10" s="17">
        <v>603.42999999999995</v>
      </c>
      <c r="H10" s="20">
        <f t="shared" si="2"/>
        <v>2.2139995303648474</v>
      </c>
      <c r="I10" s="17">
        <v>586.55999999999995</v>
      </c>
      <c r="J10" s="20">
        <f t="shared" si="3"/>
        <v>2.1521030849159057</v>
      </c>
    </row>
  </sheetData>
  <sortState xmlns:xlrd2="http://schemas.microsoft.com/office/spreadsheetml/2017/richdata2" ref="A3:J10">
    <sortCondition descending="1" ref="D3:D10"/>
  </sortState>
  <phoneticPr fontId="2" type="noConversion"/>
  <conditionalFormatting sqref="F8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{9E3968BA-EA4B-4E3E-85E2-704DACDED56A}</x14:id>
        </ext>
      </extLst>
    </cfRule>
  </conditionalFormatting>
  <conditionalFormatting sqref="F3:F1048576 F1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{1FB34631-717E-4E76-A5AA-9FE4C1009298}</x14:id>
        </ext>
      </extLst>
    </cfRule>
  </conditionalFormatting>
  <conditionalFormatting sqref="H11:H1048576 H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{9C637E25-4AA9-44FE-8265-5A789E6914BF}</x14:id>
        </ext>
      </extLst>
    </cfRule>
  </conditionalFormatting>
  <conditionalFormatting sqref="J11:J1048576 J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{0601ABC1-0F11-4F43-BBC9-FA30FB926113}</x14:id>
        </ext>
      </extLst>
    </cfRule>
  </conditionalFormatting>
  <conditionalFormatting sqref="F9:F10 F3:F7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{97915D9F-5B4D-4FF3-BD36-B815C6601221}</x14:id>
        </ext>
      </extLst>
    </cfRule>
  </conditionalFormatting>
  <conditionalFormatting sqref="D3:D1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{7F9259B7-2428-469D-9C47-4909A4AE1E41}</x14:id>
        </ext>
      </extLst>
    </cfRule>
  </conditionalFormatting>
  <conditionalFormatting sqref="F3:F1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{C8D7B8AE-AA09-42DC-BE36-3F99866C122B}</x14:id>
        </ext>
      </extLst>
    </cfRule>
  </conditionalFormatting>
  <conditionalFormatting sqref="H3:H10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{0310FC08-A8F7-4FEA-B722-278930B4A630}</x14:id>
        </ext>
      </extLst>
    </cfRule>
  </conditionalFormatting>
  <conditionalFormatting sqref="J3:J1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{619936D6-2A9F-434D-A5A3-76E1DC108F05}</x14:id>
        </ext>
      </extLst>
    </cfRule>
  </conditionalFormatting>
  <conditionalFormatting sqref="H3:H10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{CB8F72EC-6D6E-43F1-ADB2-0D20D9B958D7}</x14:id>
        </ext>
      </extLst>
    </cfRule>
  </conditionalFormatting>
  <conditionalFormatting sqref="J3:J10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{5204BFBF-49DD-48F0-BA7B-804A7F745754}</x14:id>
        </ext>
      </extLst>
    </cfRule>
  </conditionalFormatting>
  <conditionalFormatting sqref="F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{35A22ACB-676C-4E31-A3FC-99506653C09B}</x14:id>
        </ext>
      </extLst>
    </cfRule>
  </conditionalFormatting>
  <conditionalFormatting sqref="H2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{AF55F309-001B-42F3-A119-821E231B65B7}</x14:id>
        </ext>
      </extLst>
    </cfRule>
  </conditionalFormatting>
  <conditionalFormatting sqref="J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{F70D2497-7B68-43D1-8ACB-A83DFDFBF8E6}</x14:id>
        </ext>
      </extLst>
    </cfRule>
  </conditionalFormatting>
  <conditionalFormatting sqref="D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{9A7ED7BA-D1D5-4147-96EA-61D240E3DCEA}</x14:id>
        </ext>
      </extLst>
    </cfRule>
  </conditionalFormatting>
  <conditionalFormatting sqref="D3:D1048576 D1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{8052836C-A01D-4225-8148-4ED40276CC70}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3968BA-EA4B-4E3E-85E2-704DACDED5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1FB34631-717E-4E76-A5AA-9FE4C10092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F3:F1048576 F1</xm:sqref>
        </x14:conditionalFormatting>
        <x14:conditionalFormatting xmlns:xm="http://schemas.microsoft.com/office/excel/2006/main">
          <x14:cfRule type="dataBar" id="{9C637E25-4AA9-44FE-8265-5A789E691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H11:H1048576 H1</xm:sqref>
        </x14:conditionalFormatting>
        <x14:conditionalFormatting xmlns:xm="http://schemas.microsoft.com/office/excel/2006/main">
          <x14:cfRule type="dataBar" id="{0601ABC1-0F11-4F43-BBC9-FA30FB9261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J11:J1048576 J1</xm:sqref>
        </x14:conditionalFormatting>
        <x14:conditionalFormatting xmlns:xm="http://schemas.microsoft.com/office/excel/2006/main">
          <x14:cfRule type="dataBar" id="{97915D9F-5B4D-4FF3-BD36-B815C66012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F9:F10 F3:F7</xm:sqref>
        </x14:conditionalFormatting>
        <x14:conditionalFormatting xmlns:xm="http://schemas.microsoft.com/office/excel/2006/main">
          <x14:cfRule type="dataBar" id="{7F9259B7-2428-469D-9C47-4909A4AE1E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D3:D10</xm:sqref>
        </x14:conditionalFormatting>
        <x14:conditionalFormatting xmlns:xm="http://schemas.microsoft.com/office/excel/2006/main">
          <x14:cfRule type="dataBar" id="{C8D7B8AE-AA09-42DC-BE36-3F99866C12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F3:F10</xm:sqref>
        </x14:conditionalFormatting>
        <x14:conditionalFormatting xmlns:xm="http://schemas.microsoft.com/office/excel/2006/main">
          <x14:cfRule type="dataBar" id="{0310FC08-A8F7-4FEA-B722-278930B4A6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H3:H10</xm:sqref>
        </x14:conditionalFormatting>
        <x14:conditionalFormatting xmlns:xm="http://schemas.microsoft.com/office/excel/2006/main">
          <x14:cfRule type="dataBar" id="{619936D6-2A9F-434D-A5A3-76E1DC108F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J3:J10</xm:sqref>
        </x14:conditionalFormatting>
        <x14:conditionalFormatting xmlns:xm="http://schemas.microsoft.com/office/excel/2006/main">
          <x14:cfRule type="dataBar" id="{CB8F72EC-6D6E-43F1-ADB2-0D20D9B958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H3:H10</xm:sqref>
        </x14:conditionalFormatting>
        <x14:conditionalFormatting xmlns:xm="http://schemas.microsoft.com/office/excel/2006/main">
          <x14:cfRule type="dataBar" id="{5204BFBF-49DD-48F0-BA7B-804A7F7457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J3:J10</xm:sqref>
        </x14:conditionalFormatting>
        <x14:conditionalFormatting xmlns:xm="http://schemas.microsoft.com/office/excel/2006/main">
          <x14:cfRule type="dataBar" id="{35A22ACB-676C-4E31-A3FC-99506653C0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AF55F309-001B-42F3-A119-821E231B65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F70D2497-7B68-43D1-8ACB-A83DFDFBF8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</xm:sqref>
        </x14:conditionalFormatting>
        <x14:conditionalFormatting xmlns:xm="http://schemas.microsoft.com/office/excel/2006/main">
          <x14:cfRule type="dataBar" id="{9A7ED7BA-D1D5-4147-96EA-61D240E3D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8052836C-A01D-4225-8148-4ED40276CC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D3:D1048576 D1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BEF3-0626-4FF4-B7DA-F88B533B1925}">
  <dimension ref="A1:J10"/>
  <sheetViews>
    <sheetView workbookViewId="0"/>
  </sheetViews>
  <sheetFormatPr defaultRowHeight="14" x14ac:dyDescent="0.3"/>
  <cols>
    <col min="1" max="3" width="8.33203125" style="2" customWidth="1"/>
    <col min="4" max="4" width="21.5" style="2" customWidth="1"/>
    <col min="5" max="5" width="13.6640625" style="15" customWidth="1"/>
    <col min="6" max="6" width="10.58203125" style="18" customWidth="1"/>
    <col min="7" max="7" width="15.58203125" style="15" customWidth="1"/>
    <col min="8" max="8" width="10.58203125" style="18" customWidth="1"/>
    <col min="9" max="9" width="15.58203125" style="15" customWidth="1"/>
    <col min="10" max="10" width="10.58203125" style="18" customWidth="1"/>
    <col min="11" max="16384" width="8.6640625" style="2"/>
  </cols>
  <sheetData>
    <row r="1" spans="1:10" x14ac:dyDescent="0.3">
      <c r="A1" s="1" t="s">
        <v>68</v>
      </c>
      <c r="B1" s="1"/>
      <c r="C1" s="1"/>
    </row>
    <row r="2" spans="1:10" ht="42" x14ac:dyDescent="0.3">
      <c r="A2" s="9" t="s">
        <v>77</v>
      </c>
      <c r="B2" s="9" t="s">
        <v>75</v>
      </c>
      <c r="C2" s="9" t="s">
        <v>76</v>
      </c>
      <c r="D2" s="9" t="s">
        <v>81</v>
      </c>
      <c r="E2" s="16" t="s">
        <v>70</v>
      </c>
      <c r="F2" s="19" t="s">
        <v>73</v>
      </c>
      <c r="G2" s="16" t="s">
        <v>71</v>
      </c>
      <c r="H2" s="19" t="s">
        <v>73</v>
      </c>
      <c r="I2" s="16" t="s">
        <v>72</v>
      </c>
      <c r="J2" s="19" t="s">
        <v>73</v>
      </c>
    </row>
    <row r="3" spans="1:10" x14ac:dyDescent="0.3">
      <c r="A3" s="8" t="s">
        <v>0</v>
      </c>
      <c r="B3" s="23">
        <v>953.22500000000002</v>
      </c>
      <c r="C3" s="8"/>
      <c r="D3" s="8">
        <v>960</v>
      </c>
      <c r="E3" s="17">
        <f t="shared" ref="E3:E10" si="0">(G3*5+I3*2)/7</f>
        <v>1462.3728571428571</v>
      </c>
      <c r="F3" s="20">
        <f t="shared" ref="F3:F10" si="1">E3/D3</f>
        <v>1.5233050595238096</v>
      </c>
      <c r="G3" s="17">
        <v>1602.43</v>
      </c>
      <c r="H3" s="20">
        <f t="shared" ref="H3:H10" si="2">G3/D3</f>
        <v>1.6691979166666668</v>
      </c>
      <c r="I3" s="17">
        <v>1112.23</v>
      </c>
      <c r="J3" s="20">
        <f t="shared" ref="J3:J10" si="3">I3/D3</f>
        <v>1.1585729166666667</v>
      </c>
    </row>
    <row r="4" spans="1:10" x14ac:dyDescent="0.3">
      <c r="A4" s="8" t="s">
        <v>1</v>
      </c>
      <c r="B4" s="23">
        <v>802.5</v>
      </c>
      <c r="C4" s="8">
        <v>1087.4000000000001</v>
      </c>
      <c r="D4" s="8">
        <v>806</v>
      </c>
      <c r="E4" s="17">
        <f t="shared" si="0"/>
        <v>1434.982857142857</v>
      </c>
      <c r="F4" s="20">
        <f t="shared" si="1"/>
        <v>1.780375753278979</v>
      </c>
      <c r="G4" s="17">
        <v>1543.24</v>
      </c>
      <c r="H4" s="20">
        <f t="shared" si="2"/>
        <v>1.9146898263027294</v>
      </c>
      <c r="I4" s="17">
        <v>1164.3399999999999</v>
      </c>
      <c r="J4" s="20">
        <f t="shared" si="3"/>
        <v>1.444590570719603</v>
      </c>
    </row>
    <row r="5" spans="1:10" x14ac:dyDescent="0.3">
      <c r="A5" s="8" t="s">
        <v>2</v>
      </c>
      <c r="B5" s="23">
        <v>742.29</v>
      </c>
      <c r="C5" s="8"/>
      <c r="D5" s="8">
        <v>750</v>
      </c>
      <c r="E5" s="17">
        <f t="shared" si="0"/>
        <v>0</v>
      </c>
      <c r="F5" s="20">
        <f t="shared" si="1"/>
        <v>0</v>
      </c>
      <c r="G5" s="17"/>
      <c r="H5" s="20">
        <f t="shared" si="2"/>
        <v>0</v>
      </c>
      <c r="I5" s="17"/>
      <c r="J5" s="20">
        <f t="shared" si="3"/>
        <v>0</v>
      </c>
    </row>
    <row r="6" spans="1:10" x14ac:dyDescent="0.3">
      <c r="A6" s="8" t="s">
        <v>4</v>
      </c>
      <c r="B6" s="23">
        <v>536.91</v>
      </c>
      <c r="C6" s="8"/>
      <c r="D6" s="8">
        <v>550</v>
      </c>
      <c r="E6" s="17">
        <f t="shared" si="0"/>
        <v>0</v>
      </c>
      <c r="F6" s="20">
        <f t="shared" si="1"/>
        <v>0</v>
      </c>
      <c r="G6" s="17"/>
      <c r="H6" s="20">
        <f t="shared" si="2"/>
        <v>0</v>
      </c>
      <c r="I6" s="17"/>
      <c r="J6" s="20">
        <f t="shared" si="3"/>
        <v>0</v>
      </c>
    </row>
    <row r="7" spans="1:10" x14ac:dyDescent="0.3">
      <c r="A7" s="8" t="s">
        <v>7</v>
      </c>
      <c r="B7" s="23">
        <v>498.51</v>
      </c>
      <c r="C7" s="8"/>
      <c r="D7" s="8">
        <v>500</v>
      </c>
      <c r="E7" s="17">
        <f>(G7*5+I7*2)/7</f>
        <v>0</v>
      </c>
      <c r="F7" s="20">
        <f>E7/D7</f>
        <v>0</v>
      </c>
      <c r="G7" s="17"/>
      <c r="H7" s="20">
        <f>G7/D7</f>
        <v>0</v>
      </c>
      <c r="I7" s="17"/>
      <c r="J7" s="20">
        <f>I7/D7</f>
        <v>0</v>
      </c>
    </row>
    <row r="8" spans="1:10" x14ac:dyDescent="0.3">
      <c r="A8" s="8" t="s">
        <v>10</v>
      </c>
      <c r="B8" s="23">
        <v>514.04700000000003</v>
      </c>
      <c r="C8" s="8"/>
      <c r="D8" s="8">
        <v>516</v>
      </c>
      <c r="E8" s="17">
        <f t="shared" si="0"/>
        <v>0</v>
      </c>
      <c r="F8" s="20">
        <f t="shared" si="1"/>
        <v>0</v>
      </c>
      <c r="G8" s="17"/>
      <c r="H8" s="20">
        <f t="shared" si="2"/>
        <v>0</v>
      </c>
      <c r="I8" s="17"/>
      <c r="J8" s="20">
        <f t="shared" si="3"/>
        <v>0</v>
      </c>
    </row>
    <row r="9" spans="1:10" x14ac:dyDescent="0.3">
      <c r="A9" s="8" t="s">
        <v>57</v>
      </c>
      <c r="B9" s="23">
        <v>465.24</v>
      </c>
      <c r="C9" s="8"/>
      <c r="D9" s="8">
        <v>471</v>
      </c>
      <c r="E9" s="17">
        <f t="shared" si="0"/>
        <v>0</v>
      </c>
      <c r="F9" s="20">
        <f t="shared" si="1"/>
        <v>0</v>
      </c>
      <c r="G9" s="17"/>
      <c r="H9" s="20">
        <f t="shared" si="2"/>
        <v>0</v>
      </c>
      <c r="I9" s="17"/>
      <c r="J9" s="20">
        <f t="shared" si="3"/>
        <v>0</v>
      </c>
    </row>
    <row r="10" spans="1:10" x14ac:dyDescent="0.3">
      <c r="A10" s="8" t="s">
        <v>12</v>
      </c>
      <c r="B10" s="23">
        <v>272.55200000000002</v>
      </c>
      <c r="C10" s="8"/>
      <c r="D10" s="8">
        <v>276</v>
      </c>
      <c r="E10" s="17">
        <f t="shared" si="0"/>
        <v>0</v>
      </c>
      <c r="F10" s="20">
        <f t="shared" si="1"/>
        <v>0</v>
      </c>
      <c r="G10" s="17"/>
      <c r="H10" s="20">
        <f t="shared" si="2"/>
        <v>0</v>
      </c>
      <c r="I10" s="17"/>
      <c r="J10" s="20">
        <f t="shared" si="3"/>
        <v>0</v>
      </c>
    </row>
  </sheetData>
  <phoneticPr fontId="2" type="noConversion"/>
  <conditionalFormatting sqref="F9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{96EB38FA-2900-4794-9B0E-ED52D7CD5159}</x14:id>
        </ext>
      </extLst>
    </cfRule>
  </conditionalFormatting>
  <conditionalFormatting sqref="F3:F1048576 F1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{CB56F14C-8535-47B0-AEB6-69DB12382BD1}</x14:id>
        </ext>
      </extLst>
    </cfRule>
  </conditionalFormatting>
  <conditionalFormatting sqref="H11:H1048576 H1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{68AB6712-BC74-4704-842D-7AEEF593439A}</x14:id>
        </ext>
      </extLst>
    </cfRule>
  </conditionalFormatting>
  <conditionalFormatting sqref="J11:J1048576 J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{EB994735-93DA-40E2-8A41-B71F08575B8A}</x14:id>
        </ext>
      </extLst>
    </cfRule>
  </conditionalFormatting>
  <conditionalFormatting sqref="D3:D1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{B93E200C-5749-4CCF-8DB1-7F918853AC85}</x14:id>
        </ext>
      </extLst>
    </cfRule>
  </conditionalFormatting>
  <conditionalFormatting sqref="F3:F1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{E090463F-3193-4842-BFC4-7B7E82473B79}</x14:id>
        </ext>
      </extLst>
    </cfRule>
  </conditionalFormatting>
  <conditionalFormatting sqref="H3:H10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{C90C844D-5DD4-4C0C-9B54-15EFCC2D83C2}</x14:id>
        </ext>
      </extLst>
    </cfRule>
  </conditionalFormatting>
  <conditionalFormatting sqref="J3:J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{01E07D94-CB0A-401D-B863-8E76FB8F3285}</x14:id>
        </ext>
      </extLst>
    </cfRule>
  </conditionalFormatting>
  <conditionalFormatting sqref="F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{D6DDF92B-7EC5-465B-9862-6111E67E76CB}</x14:id>
        </ext>
      </extLst>
    </cfRule>
  </conditionalFormatting>
  <conditionalFormatting sqref="H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{D7FA3C0E-80BE-4EA4-A171-7A2C85BCC802}</x14:id>
        </ext>
      </extLst>
    </cfRule>
  </conditionalFormatting>
  <conditionalFormatting sqref="J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{12280471-EF16-477A-9E02-BE601D9F110D}</x14:id>
        </ext>
      </extLst>
    </cfRule>
  </conditionalFormatting>
  <conditionalFormatting sqref="D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{21E11B97-1CCC-44B9-8006-85CF1571BCA7}</x14:id>
        </ext>
      </extLst>
    </cfRule>
  </conditionalFormatting>
  <conditionalFormatting sqref="D3:D1048576 D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{EA100E25-B426-429C-8C22-287C9980BC01}</x14:id>
        </ext>
      </extLst>
    </cfRule>
  </conditionalFormatting>
  <conditionalFormatting sqref="F3:F8 F10">
    <cfRule type="dataBar" priority="3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{0FCC058E-401D-466D-A4FA-3195055E5095}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EB38FA-2900-4794-9B0E-ED52D7CD5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CB56F14C-8535-47B0-AEB6-69DB12382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F3:F1048576 F1</xm:sqref>
        </x14:conditionalFormatting>
        <x14:conditionalFormatting xmlns:xm="http://schemas.microsoft.com/office/excel/2006/main">
          <x14:cfRule type="dataBar" id="{68AB6712-BC74-4704-842D-7AEEF5934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H11:H1048576 H1</xm:sqref>
        </x14:conditionalFormatting>
        <x14:conditionalFormatting xmlns:xm="http://schemas.microsoft.com/office/excel/2006/main">
          <x14:cfRule type="dataBar" id="{EB994735-93DA-40E2-8A41-B71F08575B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J11:J1048576 J1</xm:sqref>
        </x14:conditionalFormatting>
        <x14:conditionalFormatting xmlns:xm="http://schemas.microsoft.com/office/excel/2006/main">
          <x14:cfRule type="dataBar" id="{B93E200C-5749-4CCF-8DB1-7F918853AC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D3:D10</xm:sqref>
        </x14:conditionalFormatting>
        <x14:conditionalFormatting xmlns:xm="http://schemas.microsoft.com/office/excel/2006/main">
          <x14:cfRule type="dataBar" id="{E090463F-3193-4842-BFC4-7B7E82473B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F3:F10</xm:sqref>
        </x14:conditionalFormatting>
        <x14:conditionalFormatting xmlns:xm="http://schemas.microsoft.com/office/excel/2006/main">
          <x14:cfRule type="dataBar" id="{C90C844D-5DD4-4C0C-9B54-15EFCC2D8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H3:H10</xm:sqref>
        </x14:conditionalFormatting>
        <x14:conditionalFormatting xmlns:xm="http://schemas.microsoft.com/office/excel/2006/main">
          <x14:cfRule type="dataBar" id="{01E07D94-CB0A-401D-B863-8E76FB8F32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J3:J10</xm:sqref>
        </x14:conditionalFormatting>
        <x14:conditionalFormatting xmlns:xm="http://schemas.microsoft.com/office/excel/2006/main">
          <x14:cfRule type="dataBar" id="{D6DDF92B-7EC5-465B-9862-6111E67E7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D7FA3C0E-80BE-4EA4-A171-7A2C85BCC8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12280471-EF16-477A-9E02-BE601D9F11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</xm:sqref>
        </x14:conditionalFormatting>
        <x14:conditionalFormatting xmlns:xm="http://schemas.microsoft.com/office/excel/2006/main">
          <x14:cfRule type="dataBar" id="{21E11B97-1CCC-44B9-8006-85CF1571B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EA100E25-B426-429C-8C22-287C9980B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0FCC058E-401D-466D-A4FA-3195055E50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F3:F8 F10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/>
  </sheetViews>
  <sheetFormatPr defaultRowHeight="14" x14ac:dyDescent="0.3"/>
  <cols>
    <col min="1" max="3" width="8.33203125" style="2" customWidth="1"/>
    <col min="4" max="4" width="21.5" style="2" customWidth="1"/>
    <col min="5" max="5" width="13.6640625" style="2" customWidth="1"/>
    <col min="6" max="6" width="10.58203125" style="2" customWidth="1"/>
    <col min="7" max="7" width="15.58203125" style="2" customWidth="1"/>
    <col min="8" max="8" width="10.58203125" style="2" customWidth="1"/>
    <col min="9" max="9" width="15.58203125" style="2" customWidth="1"/>
    <col min="10" max="10" width="10.58203125" style="2" customWidth="1"/>
    <col min="11" max="16384" width="8.6640625" style="2"/>
  </cols>
  <sheetData>
    <row r="1" spans="1:10" x14ac:dyDescent="0.3">
      <c r="A1" s="1" t="s">
        <v>52</v>
      </c>
      <c r="B1" s="1"/>
      <c r="C1" s="1"/>
    </row>
    <row r="2" spans="1:10" ht="42" x14ac:dyDescent="0.3">
      <c r="A2" s="9" t="s">
        <v>77</v>
      </c>
      <c r="B2" s="9" t="s">
        <v>75</v>
      </c>
      <c r="C2" s="9" t="s">
        <v>76</v>
      </c>
      <c r="D2" s="9" t="s">
        <v>69</v>
      </c>
      <c r="E2" s="11" t="s">
        <v>70</v>
      </c>
      <c r="F2" s="13" t="s">
        <v>73</v>
      </c>
      <c r="G2" s="9" t="s">
        <v>71</v>
      </c>
      <c r="H2" s="13" t="s">
        <v>73</v>
      </c>
      <c r="I2" s="9" t="s">
        <v>72</v>
      </c>
      <c r="J2" s="13" t="s">
        <v>73</v>
      </c>
    </row>
    <row r="3" spans="1:10" x14ac:dyDescent="0.3">
      <c r="A3" s="8" t="s">
        <v>0</v>
      </c>
      <c r="B3" s="23">
        <v>953.22500000000002</v>
      </c>
      <c r="C3" s="8"/>
      <c r="D3" s="8">
        <v>990.65</v>
      </c>
      <c r="E3" s="8">
        <f t="shared" ref="E3:E20" si="0">(G3*5+I3*2)/7</f>
        <v>16768146.285714285</v>
      </c>
      <c r="F3" s="8">
        <f t="shared" ref="F3:F20" si="1">E3/D3</f>
        <v>16926.40820240679</v>
      </c>
      <c r="G3" s="8">
        <v>18230232</v>
      </c>
      <c r="H3" s="8">
        <f t="shared" ref="H3:H20" si="2">G3/D3</f>
        <v>18402.293443698582</v>
      </c>
      <c r="I3" s="8">
        <v>13112932</v>
      </c>
      <c r="J3" s="8">
        <f t="shared" ref="J3:J20" si="3">I3/D3</f>
        <v>13236.695099177308</v>
      </c>
    </row>
    <row r="4" spans="1:10" x14ac:dyDescent="0.3">
      <c r="A4" s="8" t="s">
        <v>2</v>
      </c>
      <c r="B4" s="23">
        <v>742.29</v>
      </c>
      <c r="C4" s="8">
        <v>824.09</v>
      </c>
      <c r="D4" s="8">
        <v>824.19</v>
      </c>
      <c r="E4" s="8">
        <f>(G4*5+I4*2)/7</f>
        <v>16489248.857142856</v>
      </c>
      <c r="F4" s="8">
        <f>E4/D4</f>
        <v>20006.611166287938</v>
      </c>
      <c r="G4" s="8">
        <v>17113214</v>
      </c>
      <c r="H4" s="8">
        <f>G4/D4</f>
        <v>20763.675851442022</v>
      </c>
      <c r="I4" s="8">
        <v>14929336</v>
      </c>
      <c r="J4" s="8">
        <f>I4/D4</f>
        <v>18113.949453402733</v>
      </c>
    </row>
    <row r="5" spans="1:10" x14ac:dyDescent="0.3">
      <c r="A5" s="8" t="s">
        <v>1</v>
      </c>
      <c r="B5" s="23">
        <v>802.5</v>
      </c>
      <c r="C5" s="8">
        <v>856.9</v>
      </c>
      <c r="D5" s="8">
        <v>806.48</v>
      </c>
      <c r="E5" s="8">
        <f t="shared" si="0"/>
        <v>15465368.857142856</v>
      </c>
      <c r="F5" s="8">
        <f t="shared" si="1"/>
        <v>19176.382374197568</v>
      </c>
      <c r="G5" s="8">
        <v>16802134</v>
      </c>
      <c r="H5" s="8">
        <f t="shared" si="2"/>
        <v>20833.912806269218</v>
      </c>
      <c r="I5" s="8">
        <v>12123456</v>
      </c>
      <c r="J5" s="8">
        <f t="shared" si="3"/>
        <v>15032.55629401845</v>
      </c>
    </row>
    <row r="6" spans="1:10" x14ac:dyDescent="0.3">
      <c r="A6" s="8" t="s">
        <v>4</v>
      </c>
      <c r="B6" s="23">
        <v>536.91</v>
      </c>
      <c r="C6" s="8"/>
      <c r="D6" s="8">
        <v>798.6</v>
      </c>
      <c r="E6" s="8">
        <f t="shared" si="0"/>
        <v>11029016.428571429</v>
      </c>
      <c r="F6" s="8">
        <f t="shared" si="1"/>
        <v>13810.438803620622</v>
      </c>
      <c r="G6" s="8">
        <v>11323245</v>
      </c>
      <c r="H6" s="8">
        <f t="shared" si="2"/>
        <v>14178.869271224643</v>
      </c>
      <c r="I6" s="8">
        <v>10293445</v>
      </c>
      <c r="J6" s="8">
        <f t="shared" si="3"/>
        <v>12889.362634610568</v>
      </c>
    </row>
    <row r="7" spans="1:10" x14ac:dyDescent="0.3">
      <c r="A7" s="8" t="s">
        <v>5</v>
      </c>
      <c r="B7" s="8"/>
      <c r="C7" s="8"/>
      <c r="D7" s="8">
        <v>673</v>
      </c>
      <c r="E7" s="8">
        <f t="shared" si="0"/>
        <v>8616451</v>
      </c>
      <c r="F7" s="8">
        <f t="shared" si="1"/>
        <v>12803.047548291233</v>
      </c>
      <c r="G7" s="8">
        <v>8893345</v>
      </c>
      <c r="H7" s="8">
        <f t="shared" si="2"/>
        <v>13214.479940564635</v>
      </c>
      <c r="I7" s="8">
        <v>7924216</v>
      </c>
      <c r="J7" s="8">
        <f t="shared" si="3"/>
        <v>11774.466567607727</v>
      </c>
    </row>
    <row r="8" spans="1:10" x14ac:dyDescent="0.3">
      <c r="A8" s="8" t="s">
        <v>6</v>
      </c>
      <c r="B8" s="8"/>
      <c r="C8" s="8"/>
      <c r="D8" s="8">
        <v>583.02</v>
      </c>
      <c r="E8" s="8">
        <f t="shared" si="0"/>
        <v>4457032.8571428573</v>
      </c>
      <c r="F8" s="8">
        <f t="shared" si="1"/>
        <v>7644.7340694021777</v>
      </c>
      <c r="G8" s="8">
        <v>4592124</v>
      </c>
      <c r="H8" s="8">
        <f t="shared" si="2"/>
        <v>7876.4433467119479</v>
      </c>
      <c r="I8" s="8">
        <v>4119305</v>
      </c>
      <c r="J8" s="8">
        <f t="shared" si="3"/>
        <v>7065.4608761277486</v>
      </c>
    </row>
    <row r="9" spans="1:10" x14ac:dyDescent="0.3">
      <c r="A9" s="8" t="s">
        <v>57</v>
      </c>
      <c r="B9" s="23">
        <v>465.24</v>
      </c>
      <c r="C9" s="8"/>
      <c r="D9" s="8">
        <v>574.79999999999995</v>
      </c>
      <c r="E9" s="8">
        <f t="shared" ref="E9" si="4">(G9*5+I9*2)/7</f>
        <v>11255126.285714285</v>
      </c>
      <c r="F9" s="8">
        <f t="shared" ref="F9" si="5">E9/D9</f>
        <v>19580.943433740929</v>
      </c>
      <c r="G9" s="8">
        <v>11839324</v>
      </c>
      <c r="H9" s="8">
        <f t="shared" si="2"/>
        <v>20597.292971468338</v>
      </c>
      <c r="I9" s="8">
        <v>9794632</v>
      </c>
      <c r="J9" s="8">
        <f t="shared" si="3"/>
        <v>17040.069589422408</v>
      </c>
    </row>
    <row r="10" spans="1:10" x14ac:dyDescent="0.3">
      <c r="A10" s="8" t="s">
        <v>7</v>
      </c>
      <c r="B10" s="23">
        <v>498.51</v>
      </c>
      <c r="C10" s="8">
        <v>542.21</v>
      </c>
      <c r="D10" s="8">
        <v>569.85</v>
      </c>
      <c r="E10" s="8">
        <f t="shared" si="0"/>
        <v>8192929.4285714282</v>
      </c>
      <c r="F10" s="8">
        <f t="shared" si="1"/>
        <v>14377.343912558441</v>
      </c>
      <c r="G10" s="8">
        <v>8323324</v>
      </c>
      <c r="H10" s="8">
        <f t="shared" si="2"/>
        <v>14606.166535053084</v>
      </c>
      <c r="I10" s="8">
        <v>7866943</v>
      </c>
      <c r="J10" s="8">
        <f t="shared" si="3"/>
        <v>13805.287356321838</v>
      </c>
    </row>
    <row r="11" spans="1:10" x14ac:dyDescent="0.3">
      <c r="A11" s="8" t="s">
        <v>8</v>
      </c>
      <c r="B11" s="8"/>
      <c r="C11" s="8"/>
      <c r="D11" s="8">
        <v>515.4</v>
      </c>
      <c r="E11" s="8">
        <f t="shared" si="0"/>
        <v>8378015.2857142854</v>
      </c>
      <c r="F11" s="8">
        <f t="shared" si="1"/>
        <v>16255.365319585344</v>
      </c>
      <c r="G11" s="8">
        <v>8535135</v>
      </c>
      <c r="H11" s="8">
        <f t="shared" si="2"/>
        <v>16560.215366705474</v>
      </c>
      <c r="I11" s="8">
        <v>7985216</v>
      </c>
      <c r="J11" s="8">
        <f t="shared" si="3"/>
        <v>15493.240201785022</v>
      </c>
    </row>
    <row r="12" spans="1:10" x14ac:dyDescent="0.3">
      <c r="A12" s="8" t="s">
        <v>9</v>
      </c>
      <c r="B12" s="8"/>
      <c r="C12" s="8"/>
      <c r="D12" s="8">
        <v>504.7</v>
      </c>
      <c r="E12" s="8">
        <f t="shared" si="0"/>
        <v>4219975.4285714282</v>
      </c>
      <c r="F12" s="8">
        <f t="shared" si="1"/>
        <v>8361.3541283364939</v>
      </c>
      <c r="G12" s="8">
        <v>4302394</v>
      </c>
      <c r="H12" s="8">
        <f t="shared" si="2"/>
        <v>8524.6562314246094</v>
      </c>
      <c r="I12" s="8">
        <v>4013929</v>
      </c>
      <c r="J12" s="8">
        <f t="shared" si="3"/>
        <v>7953.0988706162079</v>
      </c>
    </row>
    <row r="13" spans="1:10" x14ac:dyDescent="0.3">
      <c r="A13" s="8" t="s">
        <v>10</v>
      </c>
      <c r="B13" s="23">
        <v>514.04700000000003</v>
      </c>
      <c r="C13" s="8"/>
      <c r="D13" s="8">
        <v>455.89</v>
      </c>
      <c r="E13" s="8">
        <f t="shared" si="0"/>
        <v>6177335.2857142854</v>
      </c>
      <c r="F13" s="8">
        <f t="shared" si="1"/>
        <v>13550.056561263213</v>
      </c>
      <c r="G13" s="8">
        <v>6422415</v>
      </c>
      <c r="H13" s="8">
        <f t="shared" si="2"/>
        <v>14087.64175568668</v>
      </c>
      <c r="I13" s="8">
        <v>5564636</v>
      </c>
      <c r="J13" s="8">
        <f t="shared" si="3"/>
        <v>12206.093575204546</v>
      </c>
    </row>
    <row r="14" spans="1:10" x14ac:dyDescent="0.3">
      <c r="A14" s="8" t="s">
        <v>53</v>
      </c>
      <c r="B14" s="8"/>
      <c r="C14" s="8"/>
      <c r="D14" s="8">
        <v>350.28</v>
      </c>
      <c r="E14" s="8">
        <f t="shared" si="0"/>
        <v>3860084.7142857141</v>
      </c>
      <c r="F14" s="8">
        <f t="shared" si="1"/>
        <v>11019.997471410627</v>
      </c>
      <c r="G14" s="8">
        <v>3958825</v>
      </c>
      <c r="H14" s="8">
        <f t="shared" si="2"/>
        <v>11301.887061779149</v>
      </c>
      <c r="I14" s="8">
        <v>3613234</v>
      </c>
      <c r="J14" s="8">
        <f t="shared" si="3"/>
        <v>10315.273495489324</v>
      </c>
    </row>
    <row r="15" spans="1:10" x14ac:dyDescent="0.3">
      <c r="A15" s="8" t="s">
        <v>54</v>
      </c>
      <c r="B15" s="8"/>
      <c r="C15" s="8"/>
      <c r="D15" s="8">
        <v>326.67</v>
      </c>
      <c r="E15" s="8">
        <f t="shared" si="0"/>
        <v>3952424</v>
      </c>
      <c r="F15" s="8">
        <f t="shared" si="1"/>
        <v>12099.133682309364</v>
      </c>
      <c r="G15" s="8">
        <v>4032424</v>
      </c>
      <c r="H15" s="8">
        <f t="shared" si="2"/>
        <v>12344.02914255977</v>
      </c>
      <c r="I15" s="8">
        <v>3752424</v>
      </c>
      <c r="J15" s="8">
        <f t="shared" si="3"/>
        <v>11486.895031683349</v>
      </c>
    </row>
    <row r="16" spans="1:10" x14ac:dyDescent="0.3">
      <c r="A16" s="8" t="s">
        <v>11</v>
      </c>
      <c r="B16" s="8"/>
      <c r="C16" s="8"/>
      <c r="D16" s="8">
        <v>314.17</v>
      </c>
      <c r="E16" s="8">
        <f t="shared" si="0"/>
        <v>4812001.4285714282</v>
      </c>
      <c r="F16" s="8">
        <f t="shared" si="1"/>
        <v>15316.552912663297</v>
      </c>
      <c r="G16" s="8">
        <v>4921486</v>
      </c>
      <c r="H16" s="8">
        <f t="shared" si="2"/>
        <v>15665.041219721807</v>
      </c>
      <c r="I16" s="8">
        <v>4538290</v>
      </c>
      <c r="J16" s="8">
        <f t="shared" si="3"/>
        <v>14445.332145017028</v>
      </c>
    </row>
    <row r="17" spans="1:10" x14ac:dyDescent="0.3">
      <c r="A17" s="8" t="s">
        <v>55</v>
      </c>
      <c r="B17" s="8"/>
      <c r="C17" s="8"/>
      <c r="D17" s="8">
        <v>296.14999999999998</v>
      </c>
      <c r="E17" s="8">
        <f t="shared" si="0"/>
        <v>2652166.2857142859</v>
      </c>
      <c r="F17" s="8">
        <f t="shared" si="1"/>
        <v>8955.4829840090697</v>
      </c>
      <c r="G17" s="8">
        <v>2694532</v>
      </c>
      <c r="H17" s="8">
        <f t="shared" si="2"/>
        <v>9098.5379030896511</v>
      </c>
      <c r="I17" s="8">
        <v>2546252</v>
      </c>
      <c r="J17" s="8">
        <f t="shared" si="3"/>
        <v>8597.8456863076153</v>
      </c>
    </row>
    <row r="18" spans="1:10" x14ac:dyDescent="0.3">
      <c r="A18" s="8" t="s">
        <v>12</v>
      </c>
      <c r="B18" s="23">
        <v>272.55200000000002</v>
      </c>
      <c r="C18" s="8"/>
      <c r="D18" s="8">
        <v>286.32</v>
      </c>
      <c r="E18" s="8">
        <f t="shared" si="0"/>
        <v>5959434.7142857146</v>
      </c>
      <c r="F18" s="8">
        <f t="shared" si="1"/>
        <v>20813.896040394364</v>
      </c>
      <c r="G18" s="8">
        <v>6034145</v>
      </c>
      <c r="H18" s="8">
        <f t="shared" si="2"/>
        <v>21074.828862810842</v>
      </c>
      <c r="I18" s="8">
        <v>5772659</v>
      </c>
      <c r="J18" s="8">
        <f t="shared" si="3"/>
        <v>20161.563984353172</v>
      </c>
    </row>
    <row r="19" spans="1:10" x14ac:dyDescent="0.3">
      <c r="A19" s="8" t="s">
        <v>56</v>
      </c>
      <c r="B19" s="8"/>
      <c r="C19" s="8"/>
      <c r="D19" s="8">
        <v>275.87</v>
      </c>
      <c r="E19" s="8">
        <f t="shared" si="0"/>
        <v>3351615.5714285714</v>
      </c>
      <c r="F19" s="8">
        <f t="shared" si="1"/>
        <v>12149.257155285357</v>
      </c>
      <c r="G19" s="8">
        <v>3395637</v>
      </c>
      <c r="H19" s="8">
        <f t="shared" si="2"/>
        <v>12308.830246130423</v>
      </c>
      <c r="I19" s="8">
        <v>3241562</v>
      </c>
      <c r="J19" s="8">
        <f t="shared" si="3"/>
        <v>11750.324428172689</v>
      </c>
    </row>
    <row r="20" spans="1:10" x14ac:dyDescent="0.3">
      <c r="A20" s="8" t="s">
        <v>58</v>
      </c>
      <c r="B20" s="8"/>
      <c r="C20" s="8"/>
      <c r="D20" s="8">
        <v>234.76</v>
      </c>
      <c r="E20" s="8">
        <f t="shared" si="0"/>
        <v>3201755</v>
      </c>
      <c r="F20" s="8">
        <f t="shared" si="1"/>
        <v>13638.4179587664</v>
      </c>
      <c r="G20" s="8">
        <v>3227699</v>
      </c>
      <c r="H20" s="8">
        <f t="shared" si="2"/>
        <v>13748.930822968137</v>
      </c>
      <c r="I20" s="8">
        <v>3136895</v>
      </c>
      <c r="J20" s="8">
        <f t="shared" si="3"/>
        <v>13362.135798262056</v>
      </c>
    </row>
  </sheetData>
  <phoneticPr fontId="2" type="noConversion"/>
  <conditionalFormatting sqref="F10:F18 F3:F8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{E804CCEA-D331-41D0-B269-7180FFA1C5D2}</x14:id>
        </ext>
      </extLst>
    </cfRule>
  </conditionalFormatting>
  <conditionalFormatting sqref="F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{B471FB89-C6C2-4DB0-ACE7-94DCB53DA5D1}</x14:id>
        </ext>
      </extLst>
    </cfRule>
  </conditionalFormatting>
  <conditionalFormatting sqref="D3:D1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{92B312BB-98A6-490A-B1CA-CD9E229AB3C1}</x14:id>
        </ext>
      </extLst>
    </cfRule>
  </conditionalFormatting>
  <conditionalFormatting sqref="H3:H1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{BA1FCEE8-B488-4871-98D9-CC1C1E9B7805}</x14:id>
        </ext>
      </extLst>
    </cfRule>
  </conditionalFormatting>
  <conditionalFormatting sqref="J3:J1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{891EB020-C3A1-4CEB-A28A-679294521996}</x14:id>
        </ext>
      </extLst>
    </cfRule>
  </conditionalFormatting>
  <conditionalFormatting sqref="D3:D1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{DBB04AF9-5821-43F5-B59D-47F224DC26C3}</x14:id>
        </ext>
      </extLst>
    </cfRule>
  </conditionalFormatting>
  <conditionalFormatting sqref="F3:F19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{6F5830C8-9E97-49E1-8061-0E389669A006}</x14:id>
        </ext>
      </extLst>
    </cfRule>
  </conditionalFormatting>
  <conditionalFormatting sqref="F3:F1048576 F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{079A450B-4A78-41CB-8CEA-FD60F3A6A03C}</x14:id>
        </ext>
      </extLst>
    </cfRule>
  </conditionalFormatting>
  <conditionalFormatting sqref="H3:H1048576 H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{4B28C66B-D893-46B9-A920-6961DCF502F7}</x14:id>
        </ext>
      </extLst>
    </cfRule>
  </conditionalFormatting>
  <conditionalFormatting sqref="J3:J1048576 J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{B0A3EB99-24CC-46D3-B85E-ABE38C83C3F1}</x14:id>
        </ext>
      </extLst>
    </cfRule>
  </conditionalFormatting>
  <conditionalFormatting sqref="D3:D1048576 D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{0EEBD9CD-61B9-488F-8B0F-B20F61135A40}</x14:id>
        </ext>
      </extLst>
    </cfRule>
  </conditionalFormatting>
  <conditionalFormatting sqref="D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{E3735013-6665-4C7A-B629-7C1D713DC97B}</x14:id>
        </ext>
      </extLst>
    </cfRule>
  </conditionalFormatting>
  <conditionalFormatting sqref="F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{E93098BC-8775-44EA-ABB7-CD4A2F221839}</x14:id>
        </ext>
      </extLst>
    </cfRule>
  </conditionalFormatting>
  <conditionalFormatting sqref="H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{F763A21B-1B8A-40BB-8CC4-9277744D269B}</x14:id>
        </ext>
      </extLst>
    </cfRule>
  </conditionalFormatting>
  <conditionalFormatting sqref="J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{D43A40AE-ECBF-41A0-AD22-929AD3FCDF36}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04CCEA-D331-41D0-B269-7180FFA1C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F10:F18 F3:F8</xm:sqref>
        </x14:conditionalFormatting>
        <x14:conditionalFormatting xmlns:xm="http://schemas.microsoft.com/office/excel/2006/main">
          <x14:cfRule type="dataBar" id="{B471FB89-C6C2-4DB0-ACE7-94DCB53DA5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92B312BB-98A6-490A-B1CA-CD9E229AB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D3:D18</xm:sqref>
        </x14:conditionalFormatting>
        <x14:conditionalFormatting xmlns:xm="http://schemas.microsoft.com/office/excel/2006/main">
          <x14:cfRule type="dataBar" id="{BA1FCEE8-B488-4871-98D9-CC1C1E9B78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H3:H18</xm:sqref>
        </x14:conditionalFormatting>
        <x14:conditionalFormatting xmlns:xm="http://schemas.microsoft.com/office/excel/2006/main">
          <x14:cfRule type="dataBar" id="{891EB020-C3A1-4CEB-A28A-6792945219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J3:J18</xm:sqref>
        </x14:conditionalFormatting>
        <x14:conditionalFormatting xmlns:xm="http://schemas.microsoft.com/office/excel/2006/main">
          <x14:cfRule type="dataBar" id="{DBB04AF9-5821-43F5-B59D-47F224DC2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D3:D19</xm:sqref>
        </x14:conditionalFormatting>
        <x14:conditionalFormatting xmlns:xm="http://schemas.microsoft.com/office/excel/2006/main">
          <x14:cfRule type="dataBar" id="{6F5830C8-9E97-49E1-8061-0E389669A0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F3:F19</xm:sqref>
        </x14:conditionalFormatting>
        <x14:conditionalFormatting xmlns:xm="http://schemas.microsoft.com/office/excel/2006/main">
          <x14:cfRule type="dataBar" id="{079A450B-4A78-41CB-8CEA-FD60F3A6A0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F3:F1048576 F1</xm:sqref>
        </x14:conditionalFormatting>
        <x14:conditionalFormatting xmlns:xm="http://schemas.microsoft.com/office/excel/2006/main">
          <x14:cfRule type="dataBar" id="{4B28C66B-D893-46B9-A920-6961DCF502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H3:H1048576 H1</xm:sqref>
        </x14:conditionalFormatting>
        <x14:conditionalFormatting xmlns:xm="http://schemas.microsoft.com/office/excel/2006/main">
          <x14:cfRule type="dataBar" id="{B0A3EB99-24CC-46D3-B85E-ABE38C83C3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J3:J1048576 J1</xm:sqref>
        </x14:conditionalFormatting>
        <x14:conditionalFormatting xmlns:xm="http://schemas.microsoft.com/office/excel/2006/main">
          <x14:cfRule type="dataBar" id="{0EEBD9CD-61B9-488F-8B0F-B20F61135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E3735013-6665-4C7A-B629-7C1D713DC9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E93098BC-8775-44EA-ABB7-CD4A2F2218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F763A21B-1B8A-40BB-8CC4-9277744D2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D43A40AE-ECBF-41A0-AD22-929AD3FCDF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794F8-DEC7-4D47-B240-99C4512C225C}">
  <dimension ref="A1:J20"/>
  <sheetViews>
    <sheetView workbookViewId="0"/>
  </sheetViews>
  <sheetFormatPr defaultRowHeight="14" x14ac:dyDescent="0.3"/>
  <cols>
    <col min="1" max="3" width="8.33203125" style="2" customWidth="1"/>
    <col min="4" max="4" width="21.5" style="2" customWidth="1"/>
    <col min="5" max="5" width="13.6640625" style="2" customWidth="1"/>
    <col min="6" max="6" width="10.58203125" style="2" customWidth="1"/>
    <col min="7" max="7" width="15.58203125" style="2" customWidth="1"/>
    <col min="8" max="8" width="10.58203125" style="2" customWidth="1"/>
    <col min="9" max="9" width="15.58203125" style="2" customWidth="1"/>
    <col min="10" max="10" width="10.58203125" style="2" customWidth="1"/>
    <col min="11" max="16384" width="8.6640625" style="2"/>
  </cols>
  <sheetData>
    <row r="1" spans="1:10" x14ac:dyDescent="0.3">
      <c r="A1" s="1" t="s">
        <v>60</v>
      </c>
      <c r="B1" s="1"/>
      <c r="C1" s="1"/>
    </row>
    <row r="2" spans="1:10" ht="42" x14ac:dyDescent="0.3">
      <c r="A2" s="9" t="s">
        <v>77</v>
      </c>
      <c r="B2" s="9" t="s">
        <v>75</v>
      </c>
      <c r="C2" s="9" t="s">
        <v>76</v>
      </c>
      <c r="D2" s="9" t="s">
        <v>69</v>
      </c>
      <c r="E2" s="11" t="s">
        <v>70</v>
      </c>
      <c r="F2" s="13" t="s">
        <v>73</v>
      </c>
      <c r="G2" s="9" t="s">
        <v>71</v>
      </c>
      <c r="H2" s="13" t="s">
        <v>73</v>
      </c>
      <c r="I2" s="9" t="s">
        <v>72</v>
      </c>
      <c r="J2" s="13" t="s">
        <v>73</v>
      </c>
    </row>
    <row r="3" spans="1:10" x14ac:dyDescent="0.3">
      <c r="A3" s="8" t="s">
        <v>0</v>
      </c>
      <c r="B3" s="8"/>
      <c r="C3" s="8"/>
      <c r="D3" s="8">
        <v>1077.8</v>
      </c>
      <c r="E3" s="8">
        <f t="shared" ref="E3:E20" si="0">(G3*5+I3*2)/7</f>
        <v>17543576</v>
      </c>
      <c r="F3" s="8">
        <f t="shared" ref="F3:F20" si="1">E3/D3</f>
        <v>16277.209129708666</v>
      </c>
      <c r="G3" s="8">
        <v>19023156</v>
      </c>
      <c r="H3" s="8">
        <f t="shared" ref="H3:H20" si="2">G3/D3</f>
        <v>17649.987010577101</v>
      </c>
      <c r="I3" s="8">
        <v>13844626</v>
      </c>
      <c r="J3" s="8">
        <f t="shared" ref="J3:J20" si="3">I3/D3</f>
        <v>12845.264427537577</v>
      </c>
    </row>
    <row r="4" spans="1:10" x14ac:dyDescent="0.3">
      <c r="A4" s="8" t="s">
        <v>2</v>
      </c>
      <c r="B4" s="8"/>
      <c r="C4" s="8"/>
      <c r="D4" s="8">
        <v>932</v>
      </c>
      <c r="E4" s="8">
        <f t="shared" si="0"/>
        <v>17250680.285714287</v>
      </c>
      <c r="F4" s="8">
        <f t="shared" si="1"/>
        <v>18509.313611281425</v>
      </c>
      <c r="G4" s="8">
        <v>17945646</v>
      </c>
      <c r="H4" s="8">
        <f t="shared" si="2"/>
        <v>19254.984978540771</v>
      </c>
      <c r="I4" s="8">
        <v>15513266</v>
      </c>
      <c r="J4" s="8">
        <f t="shared" si="3"/>
        <v>16645.135193133046</v>
      </c>
    </row>
    <row r="5" spans="1:10" x14ac:dyDescent="0.3">
      <c r="A5" s="8" t="s">
        <v>1</v>
      </c>
      <c r="B5" s="8"/>
      <c r="C5" s="8"/>
      <c r="D5" s="8">
        <v>900.1</v>
      </c>
      <c r="E5" s="8">
        <f t="shared" si="0"/>
        <v>16360262.571428571</v>
      </c>
      <c r="F5" s="8">
        <f t="shared" si="1"/>
        <v>18176.049962702557</v>
      </c>
      <c r="G5" s="8">
        <v>17745024</v>
      </c>
      <c r="H5" s="8">
        <f t="shared" si="2"/>
        <v>19714.502833018552</v>
      </c>
      <c r="I5" s="8">
        <v>12898359</v>
      </c>
      <c r="J5" s="8">
        <f t="shared" si="3"/>
        <v>14329.917786912565</v>
      </c>
    </row>
    <row r="6" spans="1:10" x14ac:dyDescent="0.3">
      <c r="A6" s="8" t="s">
        <v>4</v>
      </c>
      <c r="B6" s="8"/>
      <c r="C6" s="8"/>
      <c r="D6" s="8">
        <v>798.6</v>
      </c>
      <c r="E6" s="8">
        <f t="shared" si="0"/>
        <v>12097320.142857144</v>
      </c>
      <c r="F6" s="8">
        <f t="shared" si="1"/>
        <v>15148.159457622269</v>
      </c>
      <c r="G6" s="8">
        <v>12324149</v>
      </c>
      <c r="H6" s="8">
        <f t="shared" si="2"/>
        <v>15432.192587027297</v>
      </c>
      <c r="I6" s="8">
        <v>11530248</v>
      </c>
      <c r="J6" s="8">
        <f t="shared" si="3"/>
        <v>14438.076634109691</v>
      </c>
    </row>
    <row r="7" spans="1:10" x14ac:dyDescent="0.3">
      <c r="A7" s="8" t="s">
        <v>7</v>
      </c>
      <c r="B7" s="8"/>
      <c r="C7" s="8"/>
      <c r="D7" s="8">
        <v>767</v>
      </c>
      <c r="E7" s="8">
        <f t="shared" si="0"/>
        <v>9009774</v>
      </c>
      <c r="F7" s="8">
        <f t="shared" si="1"/>
        <v>11746.77183833116</v>
      </c>
      <c r="G7" s="8">
        <v>9239278</v>
      </c>
      <c r="H7" s="8">
        <f t="shared" si="2"/>
        <v>12045.99478487614</v>
      </c>
      <c r="I7" s="8">
        <v>8436014</v>
      </c>
      <c r="J7" s="8">
        <f t="shared" si="3"/>
        <v>10998.714471968709</v>
      </c>
    </row>
    <row r="8" spans="1:10" x14ac:dyDescent="0.3">
      <c r="A8" s="8" t="s">
        <v>5</v>
      </c>
      <c r="B8" s="8"/>
      <c r="C8" s="8"/>
      <c r="D8" s="8">
        <v>697</v>
      </c>
      <c r="E8" s="8">
        <f t="shared" si="0"/>
        <v>8921766.4285714291</v>
      </c>
      <c r="F8" s="8">
        <f t="shared" si="1"/>
        <v>12800.238778438204</v>
      </c>
      <c r="G8" s="8">
        <v>9102415</v>
      </c>
      <c r="H8" s="8">
        <f t="shared" si="2"/>
        <v>13059.41893830703</v>
      </c>
      <c r="I8" s="8">
        <v>8470145</v>
      </c>
      <c r="J8" s="8">
        <f t="shared" si="3"/>
        <v>12152.288378766141</v>
      </c>
    </row>
    <row r="9" spans="1:10" x14ac:dyDescent="0.3">
      <c r="A9" s="8" t="s">
        <v>8</v>
      </c>
      <c r="B9" s="8"/>
      <c r="C9" s="8"/>
      <c r="D9" s="8">
        <v>642.20000000000005</v>
      </c>
      <c r="E9" s="8">
        <f t="shared" si="0"/>
        <v>9641182.5714285709</v>
      </c>
      <c r="F9" s="8">
        <f t="shared" si="1"/>
        <v>15012.741469057257</v>
      </c>
      <c r="G9" s="8">
        <v>9842014</v>
      </c>
      <c r="H9" s="8">
        <f t="shared" si="2"/>
        <v>15325.465587044533</v>
      </c>
      <c r="I9" s="8">
        <v>9139104</v>
      </c>
      <c r="J9" s="8">
        <f t="shared" si="3"/>
        <v>14230.931174089068</v>
      </c>
    </row>
    <row r="10" spans="1:10" x14ac:dyDescent="0.3">
      <c r="A10" s="8" t="s">
        <v>57</v>
      </c>
      <c r="B10" s="8"/>
      <c r="C10" s="8"/>
      <c r="D10" s="8">
        <v>638</v>
      </c>
      <c r="E10" s="8">
        <f t="shared" si="0"/>
        <v>11798246.714285715</v>
      </c>
      <c r="F10" s="8">
        <f t="shared" si="1"/>
        <v>18492.549708911778</v>
      </c>
      <c r="G10" s="8">
        <v>12280255</v>
      </c>
      <c r="H10" s="8">
        <f t="shared" si="2"/>
        <v>19248.048589341692</v>
      </c>
      <c r="I10" s="8">
        <v>10593226</v>
      </c>
      <c r="J10" s="8">
        <f t="shared" si="3"/>
        <v>16603.80250783699</v>
      </c>
    </row>
    <row r="11" spans="1:10" x14ac:dyDescent="0.3">
      <c r="A11" s="8" t="s">
        <v>6</v>
      </c>
      <c r="B11" s="8"/>
      <c r="C11" s="8"/>
      <c r="D11" s="8">
        <v>583.02</v>
      </c>
      <c r="E11" s="8">
        <f t="shared" si="0"/>
        <v>5441064.2857142854</v>
      </c>
      <c r="F11" s="8">
        <f t="shared" si="1"/>
        <v>9332.5516889888604</v>
      </c>
      <c r="G11" s="8">
        <v>5649432</v>
      </c>
      <c r="H11" s="8">
        <f t="shared" si="2"/>
        <v>9689.9454564165899</v>
      </c>
      <c r="I11" s="8">
        <v>4920145</v>
      </c>
      <c r="J11" s="8">
        <f t="shared" si="3"/>
        <v>8439.0672704195404</v>
      </c>
    </row>
    <row r="12" spans="1:10" x14ac:dyDescent="0.3">
      <c r="A12" s="8" t="s">
        <v>9</v>
      </c>
      <c r="B12" s="8"/>
      <c r="C12" s="8"/>
      <c r="D12" s="8">
        <v>513</v>
      </c>
      <c r="E12" s="8">
        <f t="shared" si="0"/>
        <v>4778809.1428571427</v>
      </c>
      <c r="F12" s="8">
        <f t="shared" si="1"/>
        <v>9315.4174324700634</v>
      </c>
      <c r="G12" s="8">
        <v>4853052</v>
      </c>
      <c r="H12" s="8">
        <f t="shared" si="2"/>
        <v>9460.1403508771928</v>
      </c>
      <c r="I12" s="8">
        <v>4593202</v>
      </c>
      <c r="J12" s="8">
        <f t="shared" si="3"/>
        <v>8953.6101364522419</v>
      </c>
    </row>
    <row r="13" spans="1:10" x14ac:dyDescent="0.3">
      <c r="A13" s="8" t="s">
        <v>10</v>
      </c>
      <c r="B13" s="8"/>
      <c r="C13" s="8"/>
      <c r="D13" s="8">
        <v>513</v>
      </c>
      <c r="E13" s="8">
        <f t="shared" si="0"/>
        <v>6859253.4285714282</v>
      </c>
      <c r="F13" s="8">
        <f t="shared" si="1"/>
        <v>13370.864383180171</v>
      </c>
      <c r="G13" s="8">
        <v>7019114</v>
      </c>
      <c r="H13" s="8">
        <f t="shared" si="2"/>
        <v>13682.483430799221</v>
      </c>
      <c r="I13" s="8">
        <v>6459602</v>
      </c>
      <c r="J13" s="8">
        <f t="shared" si="3"/>
        <v>12591.816764132554</v>
      </c>
    </row>
    <row r="14" spans="1:10" x14ac:dyDescent="0.3">
      <c r="A14" s="8" t="s">
        <v>53</v>
      </c>
      <c r="B14" s="8"/>
      <c r="C14" s="8"/>
      <c r="D14" s="8">
        <v>350.28</v>
      </c>
      <c r="E14" s="8">
        <f t="shared" si="0"/>
        <v>4452836.1428571427</v>
      </c>
      <c r="F14" s="8">
        <f t="shared" si="1"/>
        <v>12712.219204228455</v>
      </c>
      <c r="G14" s="8">
        <v>4585925</v>
      </c>
      <c r="H14" s="8">
        <f t="shared" si="2"/>
        <v>13092.169121845382</v>
      </c>
      <c r="I14" s="8">
        <v>4120114</v>
      </c>
      <c r="J14" s="8">
        <f t="shared" si="3"/>
        <v>11762.344410186137</v>
      </c>
    </row>
    <row r="15" spans="1:10" x14ac:dyDescent="0.3">
      <c r="A15" s="8" t="s">
        <v>54</v>
      </c>
      <c r="B15" s="8"/>
      <c r="C15" s="8"/>
      <c r="D15" s="8">
        <v>326.67</v>
      </c>
      <c r="E15" s="8">
        <f t="shared" si="0"/>
        <v>4704999.2857142854</v>
      </c>
      <c r="F15" s="8">
        <f t="shared" si="1"/>
        <v>14402.912069410369</v>
      </c>
      <c r="G15" s="8">
        <v>4869433</v>
      </c>
      <c r="H15" s="8">
        <f t="shared" si="2"/>
        <v>14906.275446168916</v>
      </c>
      <c r="I15" s="8">
        <v>4293915</v>
      </c>
      <c r="J15" s="8">
        <f t="shared" si="3"/>
        <v>13144.503627514005</v>
      </c>
    </row>
    <row r="16" spans="1:10" x14ac:dyDescent="0.3">
      <c r="A16" s="8" t="s">
        <v>11</v>
      </c>
      <c r="B16" s="8"/>
      <c r="C16" s="8"/>
      <c r="D16" s="8">
        <v>314.17</v>
      </c>
      <c r="E16" s="8">
        <f t="shared" si="0"/>
        <v>5196987.5714285718</v>
      </c>
      <c r="F16" s="8">
        <f t="shared" si="1"/>
        <v>16541.959994361561</v>
      </c>
      <c r="G16" s="8">
        <v>5320141</v>
      </c>
      <c r="H16" s="8">
        <f t="shared" si="2"/>
        <v>16933.95613839641</v>
      </c>
      <c r="I16" s="8">
        <v>4889104</v>
      </c>
      <c r="J16" s="8">
        <f t="shared" si="3"/>
        <v>15561.969634274437</v>
      </c>
    </row>
    <row r="17" spans="1:10" x14ac:dyDescent="0.3">
      <c r="A17" s="8" t="s">
        <v>55</v>
      </c>
      <c r="B17" s="8"/>
      <c r="C17" s="8"/>
      <c r="D17" s="8">
        <v>296.14999999999998</v>
      </c>
      <c r="E17" s="8">
        <f t="shared" si="0"/>
        <v>3011464</v>
      </c>
      <c r="F17" s="8">
        <f t="shared" si="1"/>
        <v>10168.711801451967</v>
      </c>
      <c r="G17" s="8">
        <v>3120334</v>
      </c>
      <c r="H17" s="8">
        <f t="shared" si="2"/>
        <v>10536.329562721594</v>
      </c>
      <c r="I17" s="8">
        <v>2739289</v>
      </c>
      <c r="J17" s="8">
        <f t="shared" si="3"/>
        <v>9249.6673982779012</v>
      </c>
    </row>
    <row r="18" spans="1:10" x14ac:dyDescent="0.3">
      <c r="A18" s="8" t="s">
        <v>12</v>
      </c>
      <c r="B18" s="8"/>
      <c r="C18" s="8"/>
      <c r="D18" s="8">
        <v>286.32</v>
      </c>
      <c r="E18" s="8">
        <f t="shared" si="0"/>
        <v>6553819</v>
      </c>
      <c r="F18" s="8">
        <f t="shared" si="1"/>
        <v>22889.840039117073</v>
      </c>
      <c r="G18" s="8">
        <v>6679573</v>
      </c>
      <c r="H18" s="8">
        <f t="shared" si="2"/>
        <v>23329.047918412965</v>
      </c>
      <c r="I18" s="8">
        <v>6239434</v>
      </c>
      <c r="J18" s="8">
        <f t="shared" si="3"/>
        <v>21791.820340877341</v>
      </c>
    </row>
    <row r="19" spans="1:10" x14ac:dyDescent="0.3">
      <c r="A19" s="8" t="s">
        <v>56</v>
      </c>
      <c r="B19" s="8"/>
      <c r="C19" s="8"/>
      <c r="D19" s="8">
        <v>275.87</v>
      </c>
      <c r="E19" s="8">
        <f t="shared" si="0"/>
        <v>3688777.1428571427</v>
      </c>
      <c r="F19" s="8">
        <f t="shared" si="1"/>
        <v>13371.432714166609</v>
      </c>
      <c r="G19" s="8">
        <v>3731358</v>
      </c>
      <c r="H19" s="8">
        <f t="shared" si="2"/>
        <v>13525.783883713342</v>
      </c>
      <c r="I19" s="8">
        <v>3582325</v>
      </c>
      <c r="J19" s="8">
        <f t="shared" si="3"/>
        <v>12985.554790299779</v>
      </c>
    </row>
    <row r="20" spans="1:10" x14ac:dyDescent="0.3">
      <c r="A20" s="8" t="s">
        <v>58</v>
      </c>
      <c r="B20" s="8"/>
      <c r="C20" s="8"/>
      <c r="D20" s="8">
        <v>234.76</v>
      </c>
      <c r="E20" s="8">
        <f t="shared" si="0"/>
        <v>3779540.7142857141</v>
      </c>
      <c r="F20" s="8">
        <f t="shared" si="1"/>
        <v>16099.594114353869</v>
      </c>
      <c r="G20" s="8">
        <v>3838351</v>
      </c>
      <c r="H20" s="8">
        <f t="shared" si="2"/>
        <v>16350.106491736242</v>
      </c>
      <c r="I20" s="8">
        <v>3632515</v>
      </c>
      <c r="J20" s="8">
        <f t="shared" si="3"/>
        <v>15473.313170897938</v>
      </c>
    </row>
  </sheetData>
  <sortState xmlns:xlrd2="http://schemas.microsoft.com/office/spreadsheetml/2017/richdata2" ref="A3:J20">
    <sortCondition descending="1" ref="D3:D20"/>
  </sortState>
  <phoneticPr fontId="2" type="noConversion"/>
  <conditionalFormatting sqref="F10:F18 F3:F8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{42157027-F3EE-45D8-993A-748B48816CC4}</x14:id>
        </ext>
      </extLst>
    </cfRule>
  </conditionalFormatting>
  <conditionalFormatting sqref="F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{55BC7D6F-CF08-41C4-A21A-1CDCCD294B9D}</x14:id>
        </ext>
      </extLst>
    </cfRule>
  </conditionalFormatting>
  <conditionalFormatting sqref="D3:D1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{FD6F8380-4C73-48C4-9351-249FEE62E2F8}</x14:id>
        </ext>
      </extLst>
    </cfRule>
  </conditionalFormatting>
  <conditionalFormatting sqref="H3:H1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{B5AE1ED6-62BC-401F-8460-E618BF6AD6D0}</x14:id>
        </ext>
      </extLst>
    </cfRule>
  </conditionalFormatting>
  <conditionalFormatting sqref="J3:J1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{65D73823-2DC9-4E7B-9E1A-F3E8FB18E5DD}</x14:id>
        </ext>
      </extLst>
    </cfRule>
  </conditionalFormatting>
  <conditionalFormatting sqref="D3:D1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{0152CDC3-C189-4F45-8F0C-FDB6E99EB7E3}</x14:id>
        </ext>
      </extLst>
    </cfRule>
  </conditionalFormatting>
  <conditionalFormatting sqref="F3:F19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{E5E9EEC8-C31A-41C7-A781-BDA107359039}</x14:id>
        </ext>
      </extLst>
    </cfRule>
  </conditionalFormatting>
  <conditionalFormatting sqref="F3:F1048576 F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{D592C215-9DFB-4D32-A731-03ECBECE0ABD}</x14:id>
        </ext>
      </extLst>
    </cfRule>
  </conditionalFormatting>
  <conditionalFormatting sqref="H3:H1048576 H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{7C68C061-260C-4661-8AAF-58E5EBECF86B}</x14:id>
        </ext>
      </extLst>
    </cfRule>
  </conditionalFormatting>
  <conditionalFormatting sqref="J3:J1048576 J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{4C1C09D4-B890-418B-9B1D-4D7A32D2D9BD}</x14:id>
        </ext>
      </extLst>
    </cfRule>
  </conditionalFormatting>
  <conditionalFormatting sqref="D24:D1048576 D1 D3:D2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{548382D9-D7C6-4CD9-99E8-F50C334B019C}</x14:id>
        </ext>
      </extLst>
    </cfRule>
  </conditionalFormatting>
  <conditionalFormatting sqref="D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{EC3301E2-0810-4147-9009-B7E0C2C52A10}</x14:id>
        </ext>
      </extLst>
    </cfRule>
  </conditionalFormatting>
  <conditionalFormatting sqref="F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{4E96092E-ACB0-4BCD-BCE3-BAA725293506}</x14:id>
        </ext>
      </extLst>
    </cfRule>
  </conditionalFormatting>
  <conditionalFormatting sqref="H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{8C6D7678-1312-4E85-971F-684E8F13FECB}</x14:id>
        </ext>
      </extLst>
    </cfRule>
  </conditionalFormatting>
  <conditionalFormatting sqref="J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{F5458A9E-3FFA-41BC-8F85-FB9B662CEE5C}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157027-F3EE-45D8-993A-748B48816C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F10:F18 F3:F8</xm:sqref>
        </x14:conditionalFormatting>
        <x14:conditionalFormatting xmlns:xm="http://schemas.microsoft.com/office/excel/2006/main">
          <x14:cfRule type="dataBar" id="{55BC7D6F-CF08-41C4-A21A-1CDCCD294B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FD6F8380-4C73-48C4-9351-249FEE62E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D3:D18</xm:sqref>
        </x14:conditionalFormatting>
        <x14:conditionalFormatting xmlns:xm="http://schemas.microsoft.com/office/excel/2006/main">
          <x14:cfRule type="dataBar" id="{B5AE1ED6-62BC-401F-8460-E618BF6AD6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H3:H18</xm:sqref>
        </x14:conditionalFormatting>
        <x14:conditionalFormatting xmlns:xm="http://schemas.microsoft.com/office/excel/2006/main">
          <x14:cfRule type="dataBar" id="{65D73823-2DC9-4E7B-9E1A-F3E8FB18E5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J3:J18</xm:sqref>
        </x14:conditionalFormatting>
        <x14:conditionalFormatting xmlns:xm="http://schemas.microsoft.com/office/excel/2006/main">
          <x14:cfRule type="dataBar" id="{0152CDC3-C189-4F45-8F0C-FDB6E99EB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D3:D19</xm:sqref>
        </x14:conditionalFormatting>
        <x14:conditionalFormatting xmlns:xm="http://schemas.microsoft.com/office/excel/2006/main">
          <x14:cfRule type="dataBar" id="{E5E9EEC8-C31A-41C7-A781-BDA1073590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F3:F19</xm:sqref>
        </x14:conditionalFormatting>
        <x14:conditionalFormatting xmlns:xm="http://schemas.microsoft.com/office/excel/2006/main">
          <x14:cfRule type="dataBar" id="{D592C215-9DFB-4D32-A731-03ECBECE0A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F3:F1048576 F1</xm:sqref>
        </x14:conditionalFormatting>
        <x14:conditionalFormatting xmlns:xm="http://schemas.microsoft.com/office/excel/2006/main">
          <x14:cfRule type="dataBar" id="{7C68C061-260C-4661-8AAF-58E5EBECF8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H3:H1048576 H1</xm:sqref>
        </x14:conditionalFormatting>
        <x14:conditionalFormatting xmlns:xm="http://schemas.microsoft.com/office/excel/2006/main">
          <x14:cfRule type="dataBar" id="{4C1C09D4-B890-418B-9B1D-4D7A32D2D9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J3:J1048576 J1</xm:sqref>
        </x14:conditionalFormatting>
        <x14:conditionalFormatting xmlns:xm="http://schemas.microsoft.com/office/excel/2006/main">
          <x14:cfRule type="dataBar" id="{548382D9-D7C6-4CD9-99E8-F50C334B01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D24:D1048576 D1 D3:D22</xm:sqref>
        </x14:conditionalFormatting>
        <x14:conditionalFormatting xmlns:xm="http://schemas.microsoft.com/office/excel/2006/main">
          <x14:cfRule type="dataBar" id="{EC3301E2-0810-4147-9009-B7E0C2C52A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4E96092E-ACB0-4BCD-BCE3-BAA7252935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8C6D7678-1312-4E85-971F-684E8F13F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F5458A9E-3FFA-41BC-8F85-FB9B662CEE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88661-26FC-4BD7-88EA-27305B41E442}">
  <dimension ref="A1:H15"/>
  <sheetViews>
    <sheetView workbookViewId="0"/>
  </sheetViews>
  <sheetFormatPr defaultRowHeight="14" x14ac:dyDescent="0.3"/>
  <cols>
    <col min="1" max="1" width="8.33203125" style="2" customWidth="1"/>
    <col min="2" max="2" width="21.5" style="2" customWidth="1"/>
    <col min="3" max="3" width="13.6640625" style="2" customWidth="1"/>
    <col min="4" max="4" width="10.58203125" style="2" customWidth="1"/>
    <col min="5" max="5" width="15.58203125" style="2" customWidth="1"/>
    <col min="6" max="6" width="10.58203125" style="2" customWidth="1"/>
    <col min="7" max="7" width="15.58203125" style="2" customWidth="1"/>
    <col min="8" max="8" width="10.58203125" style="2" customWidth="1"/>
    <col min="9" max="16384" width="8.6640625" style="2"/>
  </cols>
  <sheetData>
    <row r="1" spans="1:8" x14ac:dyDescent="0.3">
      <c r="A1" s="1" t="s">
        <v>82</v>
      </c>
    </row>
    <row r="2" spans="1:8" ht="42" x14ac:dyDescent="0.3">
      <c r="A2" s="9" t="s">
        <v>77</v>
      </c>
      <c r="B2" s="9" t="s">
        <v>69</v>
      </c>
      <c r="C2" s="11" t="s">
        <v>70</v>
      </c>
      <c r="D2" s="13" t="s">
        <v>73</v>
      </c>
      <c r="E2" s="9" t="s">
        <v>71</v>
      </c>
      <c r="F2" s="13" t="s">
        <v>73</v>
      </c>
      <c r="G2" s="9" t="s">
        <v>72</v>
      </c>
      <c r="H2" s="13" t="s">
        <v>73</v>
      </c>
    </row>
    <row r="3" spans="1:8" x14ac:dyDescent="0.3">
      <c r="A3" s="8" t="s">
        <v>59</v>
      </c>
      <c r="B3" s="8">
        <v>2419</v>
      </c>
      <c r="C3" s="8">
        <f t="shared" ref="C3:C15" si="0">(E3*5+G3*2)/7</f>
        <v>41784609.428571425</v>
      </c>
      <c r="D3" s="8">
        <f t="shared" ref="D3:D15" si="1">C3/B3</f>
        <v>17273.505344593395</v>
      </c>
      <c r="E3" s="8">
        <v>43028526</v>
      </c>
      <c r="F3" s="8">
        <f t="shared" ref="F3:F15" si="2">E3/B3</f>
        <v>17787.732947498967</v>
      </c>
      <c r="G3" s="8">
        <v>38674818</v>
      </c>
      <c r="H3" s="8">
        <f t="shared" ref="H3:H15" si="3">G3/B3</f>
        <v>15987.936337329475</v>
      </c>
    </row>
    <row r="4" spans="1:8" x14ac:dyDescent="0.3">
      <c r="A4" s="8" t="s">
        <v>62</v>
      </c>
      <c r="B4" s="8">
        <v>1698</v>
      </c>
      <c r="C4" s="8">
        <f t="shared" si="0"/>
        <v>23338008.571428571</v>
      </c>
      <c r="D4" s="8">
        <f t="shared" si="1"/>
        <v>13744.410230523305</v>
      </c>
      <c r="E4" s="8">
        <v>24192526</v>
      </c>
      <c r="F4" s="8">
        <f t="shared" si="2"/>
        <v>14247.659599528857</v>
      </c>
      <c r="G4" s="8">
        <v>21201715</v>
      </c>
      <c r="H4" s="8">
        <f t="shared" si="3"/>
        <v>12486.286808009423</v>
      </c>
    </row>
    <row r="5" spans="1:8" x14ac:dyDescent="0.3">
      <c r="A5" s="8" t="s">
        <v>66</v>
      </c>
      <c r="B5" s="8">
        <v>1394</v>
      </c>
      <c r="C5" s="8">
        <f t="shared" si="0"/>
        <v>20249645.428571429</v>
      </c>
      <c r="D5" s="8">
        <f t="shared" si="1"/>
        <v>14526.287968846076</v>
      </c>
      <c r="E5" s="8">
        <v>21031934</v>
      </c>
      <c r="F5" s="8">
        <f t="shared" si="2"/>
        <v>15087.470588235294</v>
      </c>
      <c r="G5" s="8">
        <v>18293924</v>
      </c>
      <c r="H5" s="8">
        <f t="shared" si="3"/>
        <v>13123.331420373028</v>
      </c>
    </row>
    <row r="6" spans="1:8" x14ac:dyDescent="0.3">
      <c r="A6" s="8" t="s">
        <v>0</v>
      </c>
      <c r="B6" s="8">
        <v>1241</v>
      </c>
      <c r="C6" s="8">
        <f t="shared" si="0"/>
        <v>18611601.714285713</v>
      </c>
      <c r="D6" s="8">
        <f t="shared" si="1"/>
        <v>14997.261655347069</v>
      </c>
      <c r="E6" s="8">
        <v>20139426</v>
      </c>
      <c r="F6" s="8">
        <f t="shared" si="2"/>
        <v>16228.385173247381</v>
      </c>
      <c r="G6" s="8">
        <v>14792041</v>
      </c>
      <c r="H6" s="8">
        <f t="shared" si="3"/>
        <v>11919.452860596293</v>
      </c>
    </row>
    <row r="7" spans="1:8" x14ac:dyDescent="0.3">
      <c r="A7" s="8" t="s">
        <v>1</v>
      </c>
      <c r="B7" s="8">
        <v>1120</v>
      </c>
      <c r="C7" s="8">
        <f t="shared" si="0"/>
        <v>17469597.571428571</v>
      </c>
      <c r="D7" s="8">
        <f t="shared" si="1"/>
        <v>15597.854974489795</v>
      </c>
      <c r="E7" s="8">
        <v>18901341</v>
      </c>
      <c r="F7" s="8">
        <f t="shared" si="2"/>
        <v>16876.197321428572</v>
      </c>
      <c r="G7" s="8">
        <v>13890239</v>
      </c>
      <c r="H7" s="8">
        <f t="shared" si="3"/>
        <v>12401.999107142858</v>
      </c>
    </row>
    <row r="8" spans="1:8" x14ac:dyDescent="0.3">
      <c r="A8" s="8" t="s">
        <v>64</v>
      </c>
      <c r="B8" s="8">
        <v>1093</v>
      </c>
      <c r="C8" s="8">
        <f t="shared" si="0"/>
        <v>12175741.142857144</v>
      </c>
      <c r="D8" s="8">
        <f t="shared" si="1"/>
        <v>11139.744869951641</v>
      </c>
      <c r="E8" s="8">
        <v>12302316</v>
      </c>
      <c r="F8" s="8">
        <f t="shared" si="2"/>
        <v>11255.549862763037</v>
      </c>
      <c r="G8" s="8">
        <v>11859304</v>
      </c>
      <c r="H8" s="8">
        <f t="shared" si="3"/>
        <v>10850.232387923148</v>
      </c>
    </row>
    <row r="9" spans="1:8" x14ac:dyDescent="0.3">
      <c r="A9" s="8" t="s">
        <v>61</v>
      </c>
      <c r="B9" s="8">
        <v>1033</v>
      </c>
      <c r="C9" s="8">
        <f t="shared" si="0"/>
        <v>12971998</v>
      </c>
      <c r="D9" s="8">
        <f t="shared" si="1"/>
        <v>12557.597289448209</v>
      </c>
      <c r="E9" s="8">
        <v>13231368</v>
      </c>
      <c r="F9" s="8">
        <f t="shared" si="2"/>
        <v>12808.68151016457</v>
      </c>
      <c r="G9" s="8">
        <v>12323573</v>
      </c>
      <c r="H9" s="8">
        <f t="shared" si="3"/>
        <v>11929.886737657309</v>
      </c>
    </row>
    <row r="10" spans="1:8" x14ac:dyDescent="0.3">
      <c r="A10" s="8" t="s">
        <v>63</v>
      </c>
      <c r="B10" s="8">
        <v>890</v>
      </c>
      <c r="C10" s="8">
        <f t="shared" si="0"/>
        <v>11407645.285714285</v>
      </c>
      <c r="D10" s="8">
        <f t="shared" si="1"/>
        <v>12817.578972712679</v>
      </c>
      <c r="E10" s="8">
        <v>11593017</v>
      </c>
      <c r="F10" s="8">
        <f t="shared" si="2"/>
        <v>13025.861797752808</v>
      </c>
      <c r="G10" s="8">
        <v>10944216</v>
      </c>
      <c r="H10" s="8">
        <f t="shared" si="3"/>
        <v>12296.871910112359</v>
      </c>
    </row>
    <row r="11" spans="1:8" x14ac:dyDescent="0.3">
      <c r="A11" s="8" t="s">
        <v>9</v>
      </c>
      <c r="B11" s="8">
        <v>639</v>
      </c>
      <c r="C11" s="8">
        <f t="shared" si="0"/>
        <v>5700927.4285714282</v>
      </c>
      <c r="D11" s="8">
        <f t="shared" si="1"/>
        <v>8921.639168343394</v>
      </c>
      <c r="E11" s="8">
        <v>5884732</v>
      </c>
      <c r="F11" s="8">
        <f t="shared" si="2"/>
        <v>9209.2832550860712</v>
      </c>
      <c r="G11" s="8">
        <v>5241416</v>
      </c>
      <c r="H11" s="8">
        <f t="shared" si="3"/>
        <v>8202.5289514866981</v>
      </c>
    </row>
    <row r="12" spans="1:8" x14ac:dyDescent="0.3">
      <c r="A12" s="8" t="s">
        <v>54</v>
      </c>
      <c r="B12" s="8">
        <v>553</v>
      </c>
      <c r="C12" s="8">
        <f t="shared" si="0"/>
        <v>6518464.8571428573</v>
      </c>
      <c r="D12" s="8">
        <f t="shared" si="1"/>
        <v>11787.459054507879</v>
      </c>
      <c r="E12" s="8">
        <v>6649262</v>
      </c>
      <c r="F12" s="8">
        <f t="shared" si="2"/>
        <v>12023.98191681736</v>
      </c>
      <c r="G12" s="8">
        <v>6191472</v>
      </c>
      <c r="H12" s="8">
        <f t="shared" si="3"/>
        <v>11196.151898734177</v>
      </c>
    </row>
    <row r="13" spans="1:8" x14ac:dyDescent="0.3">
      <c r="A13" s="8" t="s">
        <v>67</v>
      </c>
      <c r="B13" s="8">
        <v>524</v>
      </c>
      <c r="C13" s="8">
        <f t="shared" si="0"/>
        <v>5733882.5714285718</v>
      </c>
      <c r="D13" s="8">
        <f t="shared" si="1"/>
        <v>10942.523991275901</v>
      </c>
      <c r="E13" s="8">
        <v>5832896</v>
      </c>
      <c r="F13" s="8">
        <f t="shared" si="2"/>
        <v>11131.480916030534</v>
      </c>
      <c r="G13" s="8">
        <v>5486349</v>
      </c>
      <c r="H13" s="8">
        <f t="shared" si="3"/>
        <v>10470.131679389313</v>
      </c>
    </row>
    <row r="14" spans="1:8" x14ac:dyDescent="0.3">
      <c r="A14" s="8" t="s">
        <v>10</v>
      </c>
      <c r="B14" s="8">
        <v>521</v>
      </c>
      <c r="C14" s="8">
        <f t="shared" si="0"/>
        <v>7580133.7142857146</v>
      </c>
      <c r="D14" s="8">
        <f t="shared" si="1"/>
        <v>14549.200987112696</v>
      </c>
      <c r="E14" s="8">
        <v>7756538</v>
      </c>
      <c r="F14" s="8">
        <f t="shared" si="2"/>
        <v>14887.78886756238</v>
      </c>
      <c r="G14" s="8">
        <v>7139123</v>
      </c>
      <c r="H14" s="8">
        <f t="shared" si="3"/>
        <v>13702.731285988484</v>
      </c>
    </row>
    <row r="15" spans="1:8" x14ac:dyDescent="0.3">
      <c r="A15" s="8" t="s">
        <v>65</v>
      </c>
      <c r="B15" s="8">
        <v>429</v>
      </c>
      <c r="C15" s="8">
        <f t="shared" si="0"/>
        <v>7691339</v>
      </c>
      <c r="D15" s="8">
        <f t="shared" si="1"/>
        <v>17928.529137529138</v>
      </c>
      <c r="E15" s="8">
        <v>7843797</v>
      </c>
      <c r="F15" s="8">
        <f t="shared" si="2"/>
        <v>18283.909090909092</v>
      </c>
      <c r="G15" s="8">
        <v>7310194</v>
      </c>
      <c r="H15" s="8">
        <f t="shared" si="3"/>
        <v>17040.079254079254</v>
      </c>
    </row>
  </sheetData>
  <sortState xmlns:xlrd2="http://schemas.microsoft.com/office/spreadsheetml/2017/richdata2" ref="A3:H15">
    <sortCondition descending="1" ref="B3:B15"/>
  </sortState>
  <phoneticPr fontId="2" type="noConversion"/>
  <conditionalFormatting sqref="D3:D1048576 D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{B4414F59-8FB4-49A6-A76D-BE166E53D218}</x14:id>
        </ext>
      </extLst>
    </cfRule>
  </conditionalFormatting>
  <conditionalFormatting sqref="F3:F1048576 F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{F88133A7-8274-412B-B410-7B19C94A0851}</x14:id>
        </ext>
      </extLst>
    </cfRule>
  </conditionalFormatting>
  <conditionalFormatting sqref="H3:H1048576 H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{D333F7C1-6DAD-428D-9062-E9BB0D7BA13A}</x14:id>
        </ext>
      </extLst>
    </cfRule>
  </conditionalFormatting>
  <conditionalFormatting sqref="B3:B1048576 B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{33882FBB-12C6-4A70-9660-E72D7CEB1A25}</x14:id>
        </ext>
      </extLst>
    </cfRule>
  </conditionalFormatting>
  <conditionalFormatting sqref="D3:D15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{75BCAF7D-B11A-4107-B241-4A235EC8E0E1}</x14:id>
        </ext>
      </extLst>
    </cfRule>
  </conditionalFormatting>
  <conditionalFormatting sqref="B3:B15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{C3DAFB72-0C64-470B-A169-64C8683ECEDD}</x14:id>
        </ext>
      </extLst>
    </cfRule>
  </conditionalFormatting>
  <conditionalFormatting sqref="F3:F15">
    <cfRule type="dataBar" priority="1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{6A3287AB-AA4D-499C-B4B2-15488E73272A}</x14:id>
        </ext>
      </extLst>
    </cfRule>
  </conditionalFormatting>
  <conditionalFormatting sqref="H3:H15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{7D597E7E-67A0-4E5B-BFBE-6FF0A7E10DDA}</x14:id>
        </ext>
      </extLst>
    </cfRule>
  </conditionalFormatting>
  <conditionalFormatting sqref="B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{13020758-0488-4412-B9CE-39F4AB8BFD9B}</x14:id>
        </ext>
      </extLst>
    </cfRule>
  </conditionalFormatting>
  <conditionalFormatting sqref="D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{227AE440-6765-44AC-A867-24A759B25821}</x14:id>
        </ext>
      </extLst>
    </cfRule>
  </conditionalFormatting>
  <conditionalFormatting sqref="F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{4E736A44-06AD-4E8C-BC47-D98E6DD38DB2}</x14:id>
        </ext>
      </extLst>
    </cfRule>
  </conditionalFormatting>
  <conditionalFormatting sqref="H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{FB6D3316-D6DF-4872-B75B-40735BF4DFC8}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414F59-8FB4-49A6-A76D-BE166E53D2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F88133A7-8274-412B-B410-7B19C94A08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F3:F1048576 F1</xm:sqref>
        </x14:conditionalFormatting>
        <x14:conditionalFormatting xmlns:xm="http://schemas.microsoft.com/office/excel/2006/main">
          <x14:cfRule type="dataBar" id="{D333F7C1-6DAD-428D-9062-E9BB0D7BA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H3:H1048576 H1</xm:sqref>
        </x14:conditionalFormatting>
        <x14:conditionalFormatting xmlns:xm="http://schemas.microsoft.com/office/excel/2006/main">
          <x14:cfRule type="dataBar" id="{33882FBB-12C6-4A70-9660-E72D7CEB1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B3:B1048576 B1</xm:sqref>
        </x14:conditionalFormatting>
        <x14:conditionalFormatting xmlns:xm="http://schemas.microsoft.com/office/excel/2006/main">
          <x14:cfRule type="dataBar" id="{75BCAF7D-B11A-4107-B241-4A235EC8E0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D3:D15</xm:sqref>
        </x14:conditionalFormatting>
        <x14:conditionalFormatting xmlns:xm="http://schemas.microsoft.com/office/excel/2006/main">
          <x14:cfRule type="dataBar" id="{C3DAFB72-0C64-470B-A169-64C8683ECE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B3:B15</xm:sqref>
        </x14:conditionalFormatting>
        <x14:conditionalFormatting xmlns:xm="http://schemas.microsoft.com/office/excel/2006/main">
          <x14:cfRule type="dataBar" id="{6A3287AB-AA4D-499C-B4B2-15488E732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F3:F15</xm:sqref>
        </x14:conditionalFormatting>
        <x14:conditionalFormatting xmlns:xm="http://schemas.microsoft.com/office/excel/2006/main">
          <x14:cfRule type="dataBar" id="{7D597E7E-67A0-4E5B-BFBE-6FF0A7E10D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H3:H15</xm:sqref>
        </x14:conditionalFormatting>
        <x14:conditionalFormatting xmlns:xm="http://schemas.microsoft.com/office/excel/2006/main">
          <x14:cfRule type="dataBar" id="{13020758-0488-4412-B9CE-39F4AB8BFD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227AE440-6765-44AC-A867-24A759B258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4E736A44-06AD-4E8C-BC47-D98E6DD38D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FB6D3316-D6DF-4872-B75B-40735BF4D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全国2018年</vt:lpstr>
      <vt:lpstr>全国2019年</vt:lpstr>
      <vt:lpstr>全国2020年</vt:lpstr>
      <vt:lpstr>全国2021年</vt:lpstr>
      <vt:lpstr>全国2022年</vt:lpstr>
      <vt:lpstr>全国2023年</vt:lpstr>
      <vt:lpstr>全国2023年预测</vt:lpstr>
      <vt:lpstr>全国2025年预测</vt:lpstr>
      <vt:lpstr>全国2030年预测</vt:lpstr>
      <vt:lpstr>广州2020~2035年</vt:lpstr>
      <vt:lpstr>成都2020~2035年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2021-04-16T09:26:39Z</dcterms:modified>
</cp:coreProperties>
</file>