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F4123CD1-5B3E-B04A-9CBE-92CDA69F6725}" xr6:coauthVersionLast="40" xr6:coauthVersionMax="40" xr10:uidLastSave="{00000000-0000-0000-0000-000000000000}"/>
  <bookViews>
    <workbookView xWindow="18800" yWindow="0" windowWidth="10000" windowHeight="18000" firstSheet="1"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D16" i="4"/>
  <c r="D15" i="4"/>
  <c r="D14" i="4"/>
  <c r="D13" i="4"/>
  <c r="D12" i="4"/>
  <c r="D11" i="4"/>
  <c r="D10" i="4"/>
  <c r="D9" i="4"/>
  <c r="D8" i="4"/>
  <c r="D7" i="4"/>
  <c r="D6" i="4"/>
  <c r="D5" i="4"/>
  <c r="D4" i="4"/>
  <c r="D3" i="4"/>
  <c r="D2" i="4"/>
  <c r="C29" i="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<sst xmlns="http://schemas.openxmlformats.org/spreadsheetml/2006/main" count="59" uniqueCount="58">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</sst>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xf numFmtId="0" fontId="0" fillId="0" borderId="0" xfId="0" applyNumberForma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descending="1"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C2/C18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K1" workbookViewId="0">
      <selection activeCell="E29" sqref="E29"/>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28</v>
      </c>
      <c r="T2">
        <f>SUM(Table2[[#This Row],[Factor_Chile]]:C38)</f>
        <v>37.042531235785553</v>
      </c>
      <c r="U2">
        <f>SUM(Table2[[#This Row],[Factor_China]]:E38)</f>
        <v>27.016330182563507</v>
      </c>
      <c r="V2">
        <f>SUM(Table2[[#This Row],[Factor_Italia]]:G38)</f>
        <v>31.211564582535004</v>
      </c>
      <c r="W2">
        <f>SUM(Table2[[#This Row],[Factor_EEUU]]:I38)</f>
        <v>36.167349569682571</v>
      </c>
      <c r="X2">
        <f>SUM(Table2[[#This Row],[Factor_España]]:K38)</f>
        <v>34.517362739978097</v>
      </c>
      <c r="Y2">
        <f>SUM(Table2[[#This Row],[Factor_Alemania]]:M38)</f>
        <v>33.63794484621291</v>
      </c>
      <c r="Z2">
        <f>SUM(Table2[[#This Row],[Factor_Francia]]:O38)</f>
        <v>33.047552717223887</v>
      </c>
      <c r="AA2">
        <f>SUM(Table2[[#This Row],[Factor_Iran]]:Q38)</f>
        <v>30.560124857602606</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27</v>
      </c>
      <c r="T5">
        <f>T2/Table4[Dias_CL]</f>
        <v>1.3229475441351983</v>
      </c>
      <c r="U5">
        <f>U2/S5</f>
        <v>1.0006048215764263</v>
      </c>
      <c r="V5">
        <f>V2/S5</f>
        <v>1.1559838734272223</v>
      </c>
      <c r="W5">
        <f>W2/S5</f>
        <v>1.3395314655437989</v>
      </c>
      <c r="X5">
        <f>X2/S5</f>
        <v>1.2784208422214109</v>
      </c>
      <c r="Y5">
        <f>Y2/S5</f>
        <v>1.2458498091189967</v>
      </c>
      <c r="Z5">
        <f>Z2/S5</f>
        <v>1.223983433971255</v>
      </c>
      <c r="AA5">
        <f>AA2/S5</f>
        <v>1.1318564762075038</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2128</v>
      </c>
      <c r="K10">
        <f>Table2[[#This Row],[España]]/J9</f>
        <v>1.2554572271386431</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2950</v>
      </c>
      <c r="K11">
        <f>Table2[[#This Row],[España]]/J10</f>
        <v>1.3862781954887218</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4209</v>
      </c>
      <c r="K12">
        <f>Table2[[#This Row],[España]]/J11</f>
        <v>1.4267796610169492</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5753</v>
      </c>
      <c r="K13">
        <f>Table2[[#This Row],[España]]/J12</f>
        <v>1.3668329769541459</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7753</v>
      </c>
      <c r="K14">
        <f>Table2[[#This Row],[España]]/J13</f>
        <v>1.3476447071093343</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9191</v>
      </c>
      <c r="K15">
        <f>Table2[[#This Row],[España]]/J14</f>
        <v>1.1854765897072101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11178</v>
      </c>
      <c r="K16">
        <f>Table2[[#This Row],[España]]/J15</f>
        <v>1.2161897508432162</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13716</v>
      </c>
      <c r="K17">
        <f>Table2[[#This Row],[España]]/J16</f>
        <v>1.2270531400966183</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17147</v>
      </c>
      <c r="K18">
        <f>Table2[[#This Row],[España]]/J17</f>
        <v>1.2501458151064451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1.4510733899151274</v>
      </c>
      <c r="J19">
        <v>19980</v>
      </c>
      <c r="K19">
        <f>Table2[[#This Row],[España]]/J18</f>
        <v>1.1652184055519916</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24926</v>
      </c>
      <c r="K20">
        <f>Table2[[#This Row],[España]]/J19</f>
        <v>1.2475475475475475</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28572</v>
      </c>
      <c r="K21">
        <f>Table2[[#This Row],[España]]/J20</f>
        <v>1.1462729679852364</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42749</v>
      </c>
      <c r="I22">
        <f>Table2[[#This Row],[EEUU]]/H21</f>
        <v>1.3218205992393557</v>
      </c>
      <c r="J22">
        <v>33089</v>
      </c>
      <c r="K22">
        <f>Table2[[#This Row],[España]]/J21</f>
        <v>1.1580918381632368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52685</v>
      </c>
      <c r="I23">
        <f>Table2[[#This Row],[EEUU]]/H22</f>
        <v>1.2324264895085266</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1.2273132770238209</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81964</v>
      </c>
      <c r="I25">
        <f>Table2[[#This Row],[EEUU]]/H24</f>
        <v>1.2675956140486537</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100997</v>
      </c>
      <c r="I26">
        <f>Table2[[#This Row],[EEUU]]/H25</f>
        <v>1.2322117026987458</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1.1990950226244343</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141701</v>
      </c>
      <c r="I28">
        <f>Table2[[#This Row],[EEUU]]/H27</f>
        <v>1.1700672969737005</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Q29" s="8"/>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8">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8">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8">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8">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9">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8">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8">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8">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O2:O28</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I2:I28</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E2:E28</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M2:M28</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C2:C29</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K2:K28</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G2:G28</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D18" sqref="D18"/>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2</v>
      </c>
      <c r="C2" s="2">
        <v>6</v>
      </c>
      <c r="D2" s="6">
        <f>C2/C18</f>
        <v>2.4499795835034709E-3</v>
      </c>
      <c r="E2" s="2">
        <v>0</v>
      </c>
    </row>
    <row r="3" spans="1:5" x14ac:dyDescent="0.2">
      <c r="A3" s="2" t="s">
        <v>41</v>
      </c>
      <c r="B3" s="2">
        <v>2</v>
      </c>
      <c r="C3" s="2">
        <v>8</v>
      </c>
      <c r="D3" s="6">
        <f>C3/C18</f>
        <v>3.2666394446712946E-3</v>
      </c>
      <c r="E3" s="2">
        <v>0</v>
      </c>
    </row>
    <row r="4" spans="1:5" x14ac:dyDescent="0.2">
      <c r="A4" s="2" t="s">
        <v>42</v>
      </c>
      <c r="B4" s="2">
        <v>8</v>
      </c>
      <c r="C4" s="2">
        <v>35</v>
      </c>
      <c r="D4" s="6">
        <f>C4/C18</f>
        <v>1.4291547570436913E-2</v>
      </c>
      <c r="E4" s="2">
        <v>0</v>
      </c>
    </row>
    <row r="5" spans="1:5" x14ac:dyDescent="0.2">
      <c r="A5" s="2" t="s">
        <v>43</v>
      </c>
      <c r="B5" s="2">
        <v>0</v>
      </c>
      <c r="C5" s="2">
        <v>2</v>
      </c>
      <c r="D5" s="6">
        <f>C5/C18</f>
        <v>8.1665986116782364E-4</v>
      </c>
      <c r="E5" s="2">
        <v>0</v>
      </c>
    </row>
    <row r="6" spans="1:5" x14ac:dyDescent="0.2">
      <c r="A6" s="2" t="s">
        <v>44</v>
      </c>
      <c r="B6" s="2">
        <v>9</v>
      </c>
      <c r="C6" s="2">
        <v>27</v>
      </c>
      <c r="D6" s="6">
        <f>C6/C18</f>
        <v>1.1024908125765618E-2</v>
      </c>
      <c r="E6" s="2">
        <v>0</v>
      </c>
    </row>
    <row r="7" spans="1:5" x14ac:dyDescent="0.2">
      <c r="A7" s="2" t="s">
        <v>45</v>
      </c>
      <c r="B7" s="2">
        <v>28</v>
      </c>
      <c r="C7" s="2">
        <v>108</v>
      </c>
      <c r="D7" s="6">
        <f>C7/C18</f>
        <v>4.4099632503062473E-2</v>
      </c>
      <c r="E7" s="2">
        <v>0</v>
      </c>
    </row>
    <row r="8" spans="1:5" x14ac:dyDescent="0.2">
      <c r="A8" s="2" t="s">
        <v>46</v>
      </c>
      <c r="B8" s="2">
        <v>128</v>
      </c>
      <c r="C8" s="7">
        <v>1295</v>
      </c>
      <c r="D8" s="6">
        <f>C8/C18</f>
        <v>0.52878726010616584</v>
      </c>
      <c r="E8" s="2">
        <v>3</v>
      </c>
    </row>
    <row r="9" spans="1:5" x14ac:dyDescent="0.2">
      <c r="A9" s="2" t="s">
        <v>47</v>
      </c>
      <c r="B9" s="2">
        <v>0</v>
      </c>
      <c r="C9" s="2">
        <v>21</v>
      </c>
      <c r="D9" s="6">
        <f>C9/C18</f>
        <v>8.5749285422621474E-3</v>
      </c>
      <c r="E9" s="2">
        <v>0</v>
      </c>
    </row>
    <row r="10" spans="1:5" x14ac:dyDescent="0.2">
      <c r="A10" s="2" t="s">
        <v>48</v>
      </c>
      <c r="B10" s="2">
        <v>12</v>
      </c>
      <c r="C10" s="2">
        <v>54</v>
      </c>
      <c r="D10" s="6">
        <f>C10/C18</f>
        <v>2.2049816251531237E-2</v>
      </c>
      <c r="E10" s="2">
        <v>1</v>
      </c>
    </row>
    <row r="11" spans="1:5" x14ac:dyDescent="0.2">
      <c r="A11" s="2" t="s">
        <v>49</v>
      </c>
      <c r="B11" s="2">
        <v>32</v>
      </c>
      <c r="C11" s="2">
        <v>229</v>
      </c>
      <c r="D11" s="6">
        <f>C11/C18</f>
        <v>9.3507554103715806E-2</v>
      </c>
      <c r="E11" s="2">
        <v>0</v>
      </c>
    </row>
    <row r="12" spans="1:5" x14ac:dyDescent="0.2">
      <c r="A12" s="2" t="s">
        <v>50</v>
      </c>
      <c r="B12" s="2">
        <v>16</v>
      </c>
      <c r="C12" s="2">
        <v>201</v>
      </c>
      <c r="D12" s="6">
        <f>C12/C18</f>
        <v>8.2074316047366272E-2</v>
      </c>
      <c r="E12" s="2">
        <v>2</v>
      </c>
    </row>
    <row r="13" spans="1:5" x14ac:dyDescent="0.2">
      <c r="A13" s="2" t="s">
        <v>51</v>
      </c>
      <c r="B13" s="2">
        <v>42</v>
      </c>
      <c r="C13" s="2">
        <v>247</v>
      </c>
      <c r="D13" s="6">
        <f>C13/C18</f>
        <v>0.10085749285422621</v>
      </c>
      <c r="E13" s="2">
        <v>2</v>
      </c>
    </row>
    <row r="14" spans="1:5" x14ac:dyDescent="0.2">
      <c r="A14" s="2" t="s">
        <v>52</v>
      </c>
      <c r="B14" s="2">
        <v>7</v>
      </c>
      <c r="C14" s="2">
        <v>47</v>
      </c>
      <c r="D14" s="6">
        <f>C14/C18</f>
        <v>1.9191506737443853E-2</v>
      </c>
      <c r="E14" s="2">
        <v>0</v>
      </c>
    </row>
    <row r="15" spans="1:5" x14ac:dyDescent="0.2">
      <c r="A15" s="2" t="s">
        <v>53</v>
      </c>
      <c r="B15" s="2">
        <v>24</v>
      </c>
      <c r="C15" s="2">
        <v>128</v>
      </c>
      <c r="D15" s="6">
        <f>C15/C18</f>
        <v>5.2266231114740713E-2</v>
      </c>
      <c r="E15" s="2">
        <v>0</v>
      </c>
    </row>
    <row r="16" spans="1:5" x14ac:dyDescent="0.2">
      <c r="A16" s="2" t="s">
        <v>54</v>
      </c>
      <c r="B16" s="2">
        <v>0</v>
      </c>
      <c r="C16" s="2">
        <v>2</v>
      </c>
      <c r="D16" s="6">
        <f>C16/C18</f>
        <v>8.1665986116782364E-4</v>
      </c>
      <c r="E16" s="2">
        <v>0</v>
      </c>
    </row>
    <row r="17" spans="1:5" x14ac:dyDescent="0.2">
      <c r="A17" s="2" t="s">
        <v>55</v>
      </c>
      <c r="B17" s="2">
        <v>0</v>
      </c>
      <c r="C17" s="2">
        <v>39</v>
      </c>
      <c r="D17" s="6">
        <f>C17/C18</f>
        <v>1.5924867292772562E-2</v>
      </c>
      <c r="E17" s="2">
        <v>0</v>
      </c>
    </row>
    <row r="18" spans="1:5" x14ac:dyDescent="0.2">
      <c r="A18" s="3" t="s">
        <v>57</v>
      </c>
      <c r="B18" s="4">
        <f>SUM(B2:B17)</f>
        <v>310</v>
      </c>
      <c r="C18" s="4">
        <f>SUM(C2:C17)</f>
        <v>2449</v>
      </c>
      <c r="D18" s="5">
        <f>SUM(D2:D17)</f>
        <v>1</v>
      </c>
      <c r="E18" s="4">
        <f>SUM(E2:E17)</f>
        <v>8</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2020-03-30T13:53:26Z</dcterms:modified>
</cp:coreProperties>
</file>