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39CE20F7-37A0-6944-8EF9-B91A461459E0}" xr6:coauthVersionLast="40" xr6:coauthVersionMax="40" xr10:uidLastSave="{00000000-0000-0000-0000-000000000000}"/>
  <bookViews>
    <workbookView xWindow="14520" yWindow="0" windowWidth="14280" windowHeight="1800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D6" i="4" l="1"/>
  <c r="D17" i="4"/>
  <c r="D13" i="4"/>
  <c r="D9" i="4"/>
  <c r="D4" i="4"/>
  <c r="D12" i="4"/>
  <c r="D8" i="4"/>
  <c r="D3" i="4"/>
  <c r="D15" i="4"/>
  <c r="D11" i="4"/>
  <c r="D7" i="4"/>
  <c r="D2" i="4"/>
  <c r="D14" i="4"/>
  <c r="D10" i="4"/>
  <c r="D5" i="4"/>
  <c r="D16" i="4"/>
  <c r="W2" i="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<sst xmlns="http://schemas.openxmlformats.org/spreadsheetml/2006/main" count="59" uniqueCount="58">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</sst>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descending="1"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K1" workbookViewId="0">
      <selection activeCell="T7" sqref="T7"/>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26</v>
      </c>
      <c r="T2">
        <f>SUM(Table2[[#This Row],[Factor_Chile]]:C38)</f>
        <v>34.777121771842829</v>
      </c>
      <c r="U2">
        <f>SUM(Table2[[#This Row],[Factor_China]]:E38)</f>
        <v>25.015396663254776</v>
      </c>
      <c r="V2">
        <f>SUM(Table2[[#This Row],[Factor_Italia]]:G38)</f>
        <v>29.087163732661651</v>
      </c>
      <c r="W2">
        <f>SUM(Table2[[#This Row],[Factor_EEUU]]:I38)</f>
        <v>33.789543251010578</v>
      </c>
      <c r="X2">
        <f>SUM(Table2[[#This Row],[Factor_España]]:K38)</f>
        <v>32.29888135527321</v>
      </c>
      <c r="Y2">
        <f>SUM(Table2[[#This Row],[Factor_Alemania]]:M38)</f>
        <v>31.407493707071442</v>
      </c>
      <c r="Z2">
        <f>SUM(Table2[[#This Row],[Factor_Francia]]:O38)</f>
        <v>30.838504518269289</v>
      </c>
      <c r="AA2">
        <f>SUM(Table2[[#This Row],[Factor_Iran]]:Q38)</f>
        <v>28.383056276625723</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25</v>
      </c>
      <c r="T5">
        <f>T2/Table4[Dias_CL]</f>
        <v>1.3375816066093396</v>
      </c>
      <c r="U5">
        <f>U2/S5</f>
        <v>1.000615866530191</v>
      </c>
      <c r="V5">
        <f>V2/S5</f>
        <v>1.1634865493064661</v>
      </c>
      <c r="W5">
        <f>W2/S5</f>
        <v>1.3515817300404231</v>
      </c>
      <c r="X5">
        <f>X2/S5</f>
        <v>1.2919552542109285</v>
      </c>
      <c r="Y5">
        <f>Y2/S5</f>
        <v>1.2562997482828577</v>
      </c>
      <c r="Z5">
        <f>Z2/S5</f>
        <v>1.2335401807307715</v>
      </c>
      <c r="AA5">
        <f>AA2/S5</f>
        <v>1.1353222510650289</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81836</v>
      </c>
      <c r="I25">
        <f>Table2[[#This Row],[EEUU]]/H24</f>
        <v>1.2656160591392029</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100292</v>
      </c>
      <c r="I26">
        <f>Table2[[#This Row],[EEUU]]/H25</f>
        <v>1.2255242191700475</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6">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6">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6">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7">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7">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6">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6">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6">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O2:O26</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I2:I26</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E2:E26</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M2:M27</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C2:C27</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K2:K26</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G2:G26</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3</v>
      </c>
      <c r="D2" s="6">
        <f>Table6[[#This Row],[Casos totales]]/C18</f>
        <v>1.5715034049240441E-3</v>
      </c>
      <c r="E2" s="2">
        <v>0</v>
      </c>
    </row>
    <row r="3" spans="1:5" x14ac:dyDescent="0.2">
      <c r="A3" s="2" t="s">
        <v>41</v>
      </c>
      <c r="B3" s="2">
        <v>0</v>
      </c>
      <c r="C3" s="2">
        <v>5</v>
      </c>
      <c r="D3" s="6">
        <f>Table6[[#This Row],[Casos totales]]/C18</f>
        <v>2.6191723415400735E-3</v>
      </c>
      <c r="E3" s="2">
        <v>0</v>
      </c>
    </row>
    <row r="4" spans="1:5" x14ac:dyDescent="0.2">
      <c r="A4" s="2" t="s">
        <v>42</v>
      </c>
      <c r="B4" s="2">
        <v>4</v>
      </c>
      <c r="C4" s="2">
        <v>25</v>
      </c>
      <c r="D4" s="6">
        <f>Table6[[#This Row],[Casos totales]]/C18</f>
        <v>1.3095861707700367E-2</v>
      </c>
      <c r="E4" s="2">
        <v>0</v>
      </c>
    </row>
    <row r="5" spans="1:5" x14ac:dyDescent="0.2">
      <c r="A5" s="2" t="s">
        <v>43</v>
      </c>
      <c r="B5" s="2">
        <v>0</v>
      </c>
      <c r="C5" s="2">
        <v>1</v>
      </c>
      <c r="D5" s="6">
        <f>Table6[[#This Row],[Casos totales]]/C18</f>
        <v>5.2383446830801469E-4</v>
      </c>
      <c r="E5" s="2">
        <v>0</v>
      </c>
    </row>
    <row r="6" spans="1:5" x14ac:dyDescent="0.2">
      <c r="A6" s="2" t="s">
        <v>44</v>
      </c>
      <c r="B6" s="2">
        <v>1</v>
      </c>
      <c r="C6" s="2">
        <v>15</v>
      </c>
      <c r="D6" s="6">
        <f>Table6[[#This Row],[Casos totales]]/C18</f>
        <v>7.8575170246202204E-3</v>
      </c>
      <c r="E6" s="2">
        <v>0</v>
      </c>
    </row>
    <row r="7" spans="1:5" x14ac:dyDescent="0.2">
      <c r="A7" s="2" t="s">
        <v>45</v>
      </c>
      <c r="B7" s="2">
        <v>22</v>
      </c>
      <c r="C7" s="2">
        <v>71</v>
      </c>
      <c r="D7" s="6">
        <f>Table6[[#This Row],[Casos totales]]/C18</f>
        <v>3.719224724986904E-2</v>
      </c>
      <c r="E7" s="2">
        <v>0</v>
      </c>
    </row>
    <row r="8" spans="1:5" x14ac:dyDescent="0.2">
      <c r="A8" s="2" t="s">
        <v>46</v>
      </c>
      <c r="B8" s="2">
        <v>146</v>
      </c>
      <c r="C8" s="7">
        <v>1084</v>
      </c>
      <c r="D8" s="6">
        <f>(Table6[[#This Row],[Casos totales]]/C18)</f>
        <v>0.56783656364588786</v>
      </c>
      <c r="E8" s="2">
        <v>3</v>
      </c>
    </row>
    <row r="9" spans="1:5" x14ac:dyDescent="0.2">
      <c r="A9" s="2" t="s">
        <v>47</v>
      </c>
      <c r="B9" s="2">
        <v>4</v>
      </c>
      <c r="C9" s="2">
        <v>20</v>
      </c>
      <c r="D9" s="6">
        <f>Table6[[#This Row],[Casos totales]]/C18</f>
        <v>1.0476689366160294E-2</v>
      </c>
      <c r="E9" s="2">
        <v>0</v>
      </c>
    </row>
    <row r="10" spans="1:5" x14ac:dyDescent="0.2">
      <c r="A10" s="2" t="s">
        <v>48</v>
      </c>
      <c r="B10" s="2">
        <v>5</v>
      </c>
      <c r="C10" s="2">
        <v>37</v>
      </c>
      <c r="D10" s="6">
        <f>Table6[[#This Row],[Casos totales]]/C18</f>
        <v>1.9381875327396544E-2</v>
      </c>
      <c r="E10" s="2">
        <v>0</v>
      </c>
    </row>
    <row r="11" spans="1:5" x14ac:dyDescent="0.2">
      <c r="A11" s="2" t="s">
        <v>49</v>
      </c>
      <c r="B11" s="2">
        <v>28</v>
      </c>
      <c r="C11" s="2">
        <v>172</v>
      </c>
      <c r="D11" s="6">
        <f>Table6[[#This Row],[Casos totales]]/C18</f>
        <v>9.0099528548978527E-2</v>
      </c>
      <c r="E11" s="2">
        <v>0</v>
      </c>
    </row>
    <row r="12" spans="1:5" x14ac:dyDescent="0.2">
      <c r="A12" s="2" t="s">
        <v>50</v>
      </c>
      <c r="B12" s="2">
        <v>16</v>
      </c>
      <c r="C12" s="2">
        <v>151</v>
      </c>
      <c r="D12" s="6">
        <f>Table6[[#This Row],[Casos totales]]/C18</f>
        <v>7.9099004714510215E-2</v>
      </c>
      <c r="E12" s="2">
        <v>2</v>
      </c>
    </row>
    <row r="13" spans="1:5" x14ac:dyDescent="0.2">
      <c r="A13" s="2" t="s">
        <v>51</v>
      </c>
      <c r="B13" s="2">
        <v>34</v>
      </c>
      <c r="C13" s="2">
        <v>177</v>
      </c>
      <c r="D13" s="6">
        <f>Table6[[#This Row],[Casos totales]]/C18</f>
        <v>9.2718700890518591E-2</v>
      </c>
      <c r="E13" s="2">
        <v>1</v>
      </c>
    </row>
    <row r="14" spans="1:5" x14ac:dyDescent="0.2">
      <c r="A14" s="2" t="s">
        <v>52</v>
      </c>
      <c r="B14" s="2">
        <v>5</v>
      </c>
      <c r="C14" s="2">
        <v>27</v>
      </c>
      <c r="D14" s="6">
        <f>Table6[[#This Row],[Casos totales]]/C18</f>
        <v>1.4143530644316397E-2</v>
      </c>
      <c r="E14" s="2">
        <v>0</v>
      </c>
    </row>
    <row r="15" spans="1:5" x14ac:dyDescent="0.2">
      <c r="A15" s="2" t="s">
        <v>53</v>
      </c>
      <c r="B15" s="2">
        <v>30</v>
      </c>
      <c r="C15" s="2">
        <v>93</v>
      </c>
      <c r="D15" s="6">
        <f>Table6[[#This Row],[Casos totales]]/C18</f>
        <v>4.8716605552645363E-2</v>
      </c>
      <c r="E15" s="2">
        <v>0</v>
      </c>
    </row>
    <row r="16" spans="1:5" x14ac:dyDescent="0.2">
      <c r="A16" s="2" t="s">
        <v>54</v>
      </c>
      <c r="B16" s="2">
        <v>0</v>
      </c>
      <c r="C16" s="2">
        <v>2</v>
      </c>
      <c r="D16" s="6">
        <f>Table6[[#This Row],[Casos totales]]/C18</f>
        <v>1.0476689366160294E-3</v>
      </c>
      <c r="E16" s="2">
        <v>0</v>
      </c>
    </row>
    <row r="17" spans="1:5" x14ac:dyDescent="0.2">
      <c r="A17" s="2" t="s">
        <v>55</v>
      </c>
      <c r="B17" s="2">
        <v>4</v>
      </c>
      <c r="C17" s="2">
        <v>26</v>
      </c>
      <c r="D17" s="6">
        <f>Table6[[#This Row],[Casos totales]]/C18</f>
        <v>1.3619696176008382E-2</v>
      </c>
      <c r="E17" s="2">
        <v>0</v>
      </c>
    </row>
    <row r="18" spans="1:5" x14ac:dyDescent="0.2">
      <c r="A18" s="3" t="s">
        <v>57</v>
      </c>
      <c r="B18" s="4">
        <f>SUM(B2:B17)</f>
        <v>299</v>
      </c>
      <c r="C18" s="4">
        <f>SUM(C2:C17)</f>
        <v>1909</v>
      </c>
      <c r="D18" s="5">
        <f>SUM(D2:D17)</f>
        <v>0.99999999999999989</v>
      </c>
      <c r="E18" s="4">
        <f>SUM(E2:E17)</f>
        <v>6</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2020-03-28T15:44:23Z</dcterms:modified>
</cp:coreProperties>
</file>