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8C5BE322-3F62-0E44-AEA5-6AF5143BDBE5}" xr6:coauthVersionLast="40" xr6:coauthVersionMax="40" xr10:uidLastSave="{00000000-0000-0000-0000-000000000000}"/>
  <bookViews>
    <workbookView xWindow="18800" yWindow="0" windowWidth="10000" windowHeight="18000"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9" i="1" l="1"/>
  <c r="I29" i="1"/>
  <c r="E29" i="1"/>
  <c r="O29" i="1"/>
  <c r="Q29" i="1"/>
  <c r="M29" i="1"/>
  <c r="G29" i="1"/>
  <c r="C30" i="1"/>
  <c r="D9" i="4" l="1"/>
  <c r="D3" i="4"/>
  <c r="D13" i="4"/>
  <c r="D10" i="4"/>
  <c r="D16" i="4"/>
  <c r="D14" i="4"/>
  <c r="D15" i="4"/>
  <c r="D11" i="4"/>
  <c r="D6" i="4"/>
  <c r="D17" i="4"/>
  <c r="D12" i="4"/>
  <c r="D7" i="4"/>
  <c r="D2" i="4"/>
  <c r="D8" i="4"/>
  <c r="D5" i="4"/>
  <c r="D4" i="4"/>
  <c r="C29" i="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<sst xmlns="http://schemas.openxmlformats.org/spreadsheetml/2006/main" count="59" uniqueCount="58">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</sst>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9" fontId="2" fillId="0" borderId="0" xfId="0" applyNumberFormat="1" applyFont="1"/>
    <xf numFmtId="3" fontId="2" fillId="0" borderId="0" xfId="0" applyNumberFormat="1" applyFont="1"/>
  </cellXfs>
  <cellStyles count="1">
    <cellStyle name="Normal" xfId="0" builtinId="0"/>
  </cellStyles>
  <dxfs count="14">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10">
  <autoFilter ref="A1:E17" xr:uid="{C115B430-F489-C545-A5F6-A1888D8B0268}"/>
  <sortState ref="A2:E17">
    <sortCondition ref="C1:C17"/>
  </sortState>
  <tableColumns count="5">
    <tableColumn id="1" xr3:uid="{487606E5-9CDA-FA4D-ACB2-C89128250EFC}" name="Región" totalsRowLabel="Total" dataDxfId="9" totalsRowDxfId="8"/>
    <tableColumn id="2" xr3:uid="{605A4213-6C2C-5748-A7FA-2533FDC4A356}" name="Casos nuevos" dataDxfId="7" totalsRowDxfId="6"/>
    <tableColumn id="3" xr3:uid="{DBB57A55-2D94-DB4D-AC23-9436C9AE3239}" name="Casos totales" dataDxfId="5" totalsRowDxfId="4"/>
    <tableColumn id="4" xr3:uid="{0649BAA1-693A-C24B-BCD0-36D3103D3B2E}" name="% Casos totales" dataDxfId="3" totalsRowDxfId="2">
      <calculatedColumnFormula>C2/C18</calculatedColumnFormula>
    </tableColumn>
    <tableColumn id="5" xr3:uid="{822037A6-616F-9446-A664-26B6A4349902}" name="Fallecido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abSelected="1" topLeftCell="N1" workbookViewId="0">
      <selection activeCell="S5" sqref="S5"/>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29</v>
      </c>
      <c r="T2">
        <f>SUM(Table2[[#This Row],[Factor_Chile]]:C38)</f>
        <v>38.160538585724304</v>
      </c>
      <c r="U2">
        <f>SUM(Table2[[#This Row],[Factor_China]]:E38)</f>
        <v>28.016919356492561</v>
      </c>
      <c r="V2">
        <f>SUM(Table2[[#This Row],[Factor_Italia]]:G38)</f>
        <v>32.254089867147002</v>
      </c>
      <c r="W2">
        <f>SUM(Table2[[#This Row],[Factor_EEUU]]:I38)</f>
        <v>37.311491107145258</v>
      </c>
      <c r="X2">
        <f>SUM(Table2[[#This Row],[Factor_España]]:K38)</f>
        <v>35.676635786424917</v>
      </c>
      <c r="Y2">
        <f>SUM(Table2[[#This Row],[Factor_Alemania]]:M38)</f>
        <v>34.816185278587739</v>
      </c>
      <c r="Z2">
        <f>SUM(Table2[[#This Row],[Factor_Francia]]:O38)</f>
        <v>34.156478888379361</v>
      </c>
      <c r="AA2">
        <f>SUM(Table2[[#This Row],[Factor_Iran]]:Q38)</f>
        <v>31.643290693307009</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28</v>
      </c>
      <c r="T5">
        <f>T2/Table4[Dias_CL]</f>
        <v>1.3158806408870449</v>
      </c>
      <c r="U5">
        <f>U2/S5</f>
        <v>1.0006042627318772</v>
      </c>
      <c r="V5">
        <f>V2/S5</f>
        <v>1.1519317809695357</v>
      </c>
      <c r="W5">
        <f>W2/S5</f>
        <v>1.3325532538266163</v>
      </c>
      <c r="X5">
        <f>X2/S5</f>
        <v>1.27416556380089</v>
      </c>
      <c r="Y5">
        <f>Y2/S5</f>
        <v>1.2434351885209907</v>
      </c>
      <c r="Z5">
        <f>Z2/S5</f>
        <v>1.2198742460135485</v>
      </c>
      <c r="AA5">
        <f>AA2/S5</f>
        <v>1.1301175247609645</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12018</v>
      </c>
      <c r="I18">
        <f>Table2[[#This Row],[EEUU]]/H17</f>
        <v>1.4884815457022542</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1.4510733899151274</v>
      </c>
      <c r="J19">
        <v>21571</v>
      </c>
      <c r="K19">
        <f>Table2[[#This Row],[España]]/J18</f>
        <v>1.1932842838966642</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25496</v>
      </c>
      <c r="K20">
        <f>Table2[[#This Row],[España]]/J19</f>
        <v>1.1819572574289556</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29909</v>
      </c>
      <c r="K21">
        <f>Table2[[#This Row],[España]]/J20</f>
        <v>1.1730859742704738</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42749</v>
      </c>
      <c r="I22">
        <f>Table2[[#This Row],[EEUU]]/H21</f>
        <v>1.3218205992393557</v>
      </c>
      <c r="J22">
        <v>35480</v>
      </c>
      <c r="K22">
        <f>Table2[[#This Row],[España]]/J21</f>
        <v>1.1862650038449964</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52685</v>
      </c>
      <c r="I23">
        <f>Table2[[#This Row],[EEUU]]/H22</f>
        <v>1.2324264895085266</v>
      </c>
      <c r="J23">
        <v>42058</v>
      </c>
      <c r="K23">
        <f>Table2[[#This Row],[España]]/J22</f>
        <v>1.1854002254791431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64661</v>
      </c>
      <c r="I24">
        <f>Table2[[#This Row],[EEUU]]/H23</f>
        <v>1.2273132770238209</v>
      </c>
      <c r="J24">
        <v>50105</v>
      </c>
      <c r="K24">
        <f>Table2[[#This Row],[España]]/J23</f>
        <v>1.1913310190689048</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81964</v>
      </c>
      <c r="I25">
        <f>Table2[[#This Row],[EEUU]]/H24</f>
        <v>1.2675956140486537</v>
      </c>
      <c r="J25">
        <v>57786</v>
      </c>
      <c r="K25">
        <f>Table2[[#This Row],[España]]/J24</f>
        <v>1.1532980740445065</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100997</v>
      </c>
      <c r="I26">
        <f>Table2[[#This Row],[EEUU]]/H25</f>
        <v>1.2322117026987458</v>
      </c>
      <c r="J26">
        <v>65719</v>
      </c>
      <c r="K26">
        <f>Table2[[#This Row],[España]]/J25</f>
        <v>1.1372823867372721</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1.1990950226244343</v>
      </c>
      <c r="J27">
        <v>73232</v>
      </c>
      <c r="K27">
        <f>Table2[[#This Row],[España]]/J26</f>
        <v>1.1143200596478948</v>
      </c>
      <c r="L27">
        <v>48582</v>
      </c>
      <c r="M27">
        <f>Table2[[#This Row],[Alemania]]/L26</f>
        <v>1.1488365493757093</v>
      </c>
      <c r="N27">
        <v>37575</v>
      </c>
      <c r="O27">
        <f>Table2[[#This Row],[Francia]]/N26</f>
        <v>1.1398798689479432</v>
      </c>
      <c r="P27">
        <v>35408</v>
      </c>
      <c r="Q27">
        <f>Table2[[#This Row],[Iran]]/P26</f>
        <v>1.0951379438327353</v>
      </c>
    </row>
    <row r="28" spans="1:17" x14ac:dyDescent="0.2">
      <c r="A28" s="1">
        <v>43919</v>
      </c>
      <c r="B28">
        <v>2139</v>
      </c>
      <c r="C28">
        <f>Table2[[#This Row],[Chile]]/B27</f>
        <v>1.1204819277108433</v>
      </c>
      <c r="D28">
        <v>81470</v>
      </c>
      <c r="E28">
        <f>Table2[[#This Row],[China]]/D27</f>
        <v>1.0003806530040888</v>
      </c>
      <c r="F28">
        <v>97589</v>
      </c>
      <c r="G28">
        <f>Table2[[#This Row],[Italia]]/F27</f>
        <v>1.0553356691755342</v>
      </c>
      <c r="H28">
        <v>141701</v>
      </c>
      <c r="I28">
        <f>Table2[[#This Row],[EEUU]]/H27</f>
        <v>1.1700672969737005</v>
      </c>
      <c r="J28">
        <v>80110</v>
      </c>
      <c r="K28">
        <f>Table2[[#This Row],[España]]/J27</f>
        <v>1.0939206904085645</v>
      </c>
      <c r="L28">
        <v>52547</v>
      </c>
      <c r="M28">
        <f>Table2[[#This Row],[Alemania]]/L27</f>
        <v>1.081614589765757</v>
      </c>
      <c r="N28">
        <v>40174</v>
      </c>
      <c r="O28">
        <f>Table2[[#This Row],[Francia]]/N27</f>
        <v>1.0691683300066535</v>
      </c>
      <c r="P28">
        <v>38309</v>
      </c>
      <c r="Q28">
        <f>Table2[[#This Row],[Iran]]/P27</f>
        <v>1.0819306371441482</v>
      </c>
    </row>
    <row r="29" spans="1:17" x14ac:dyDescent="0.2">
      <c r="A29" s="1">
        <v>43920</v>
      </c>
      <c r="B29">
        <v>2449</v>
      </c>
      <c r="C29">
        <f>Table2[[#This Row],[Chile]]/B28</f>
        <v>1.144927536231884</v>
      </c>
      <c r="D29">
        <v>81518</v>
      </c>
      <c r="E29">
        <f>Table2[[#This Row],[China]]/D28</f>
        <v>1.0005891739290536</v>
      </c>
      <c r="F29">
        <v>101739</v>
      </c>
      <c r="G29">
        <f>Table2[[#This Row],[Italia]]/F28</f>
        <v>1.0425252846119952</v>
      </c>
      <c r="H29">
        <v>162126</v>
      </c>
      <c r="I29">
        <f>Table2[[#This Row],[EEUU]]/H28</f>
        <v>1.1441415374626855</v>
      </c>
      <c r="J29">
        <v>87956</v>
      </c>
      <c r="K29">
        <f>Table2[[#This Row],[España]]/J28</f>
        <v>1.0979403320434402</v>
      </c>
      <c r="L29">
        <v>61913</v>
      </c>
      <c r="M29">
        <f>Table2[[#This Row],[Alemania]]/L28</f>
        <v>1.1782404323748263</v>
      </c>
      <c r="N29">
        <v>44550</v>
      </c>
      <c r="O29">
        <f>Table2[[#This Row],[Francia]]/N28</f>
        <v>1.1089261711554737</v>
      </c>
      <c r="P29">
        <v>41495</v>
      </c>
      <c r="Q29">
        <f>Table2[[#This Row],[Iran]]/P28</f>
        <v>1.0831658357044036</v>
      </c>
    </row>
    <row r="30" spans="1:17" x14ac:dyDescent="0.2">
      <c r="A30" s="1">
        <v>43921</v>
      </c>
      <c r="B30">
        <v>2738</v>
      </c>
      <c r="C30">
        <f>Table2[[#This Row],[Chile]]/B29</f>
        <v>1.1180073499387506</v>
      </c>
    </row>
    <row r="31" spans="1:17" x14ac:dyDescent="0.2">
      <c r="A31" s="1">
        <v>43922</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29">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29">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29">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29">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30">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29">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29">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29">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O2:O29</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I2:I29</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E2:E29</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M2:M29</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C2:C30</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K2:K29</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G2:G29</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workbookViewId="0">
      <selection activeCell="D18" sqref="D18"/>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43</v>
      </c>
      <c r="B2" s="2">
        <v>0</v>
      </c>
      <c r="C2" s="2">
        <v>2</v>
      </c>
      <c r="D2" s="6">
        <f>C2/C15</f>
        <v>8.7336244541484712E-3</v>
      </c>
      <c r="E2" s="2">
        <v>0</v>
      </c>
    </row>
    <row r="3" spans="1:5" x14ac:dyDescent="0.2">
      <c r="A3" s="2" t="s">
        <v>54</v>
      </c>
      <c r="B3" s="2">
        <v>0</v>
      </c>
      <c r="C3" s="2">
        <v>2</v>
      </c>
      <c r="D3" s="6">
        <f>C3/C5</f>
        <v>0.25</v>
      </c>
      <c r="E3" s="2">
        <v>0</v>
      </c>
    </row>
    <row r="4" spans="1:5" x14ac:dyDescent="0.2">
      <c r="A4" s="2" t="s">
        <v>40</v>
      </c>
      <c r="B4" s="2">
        <v>2</v>
      </c>
      <c r="C4" s="2">
        <v>6</v>
      </c>
      <c r="D4" s="6" t="e">
        <f>C4/C20</f>
        <v>#DIV/0!</v>
      </c>
      <c r="E4" s="2">
        <v>0</v>
      </c>
    </row>
    <row r="5" spans="1:5" x14ac:dyDescent="0.2">
      <c r="A5" s="2" t="s">
        <v>41</v>
      </c>
      <c r="B5" s="2">
        <v>2</v>
      </c>
      <c r="C5" s="2">
        <v>8</v>
      </c>
      <c r="D5" s="6" t="e">
        <f>C5/C20</f>
        <v>#DIV/0!</v>
      </c>
      <c r="E5" s="2">
        <v>0</v>
      </c>
    </row>
    <row r="6" spans="1:5" x14ac:dyDescent="0.2">
      <c r="A6" s="2" t="s">
        <v>47</v>
      </c>
      <c r="B6" s="2">
        <v>0</v>
      </c>
      <c r="C6" s="2">
        <v>21</v>
      </c>
      <c r="D6" s="6">
        <f>C6/C15</f>
        <v>9.1703056768558958E-2</v>
      </c>
      <c r="E6" s="2">
        <v>0</v>
      </c>
    </row>
    <row r="7" spans="1:5" x14ac:dyDescent="0.2">
      <c r="A7" s="2" t="s">
        <v>44</v>
      </c>
      <c r="B7" s="2">
        <v>9</v>
      </c>
      <c r="C7" s="2">
        <v>27</v>
      </c>
      <c r="D7" s="6" t="e">
        <f>C7/C19</f>
        <v>#DIV/0!</v>
      </c>
      <c r="E7" s="2">
        <v>0</v>
      </c>
    </row>
    <row r="8" spans="1:5" x14ac:dyDescent="0.2">
      <c r="A8" s="2" t="s">
        <v>42</v>
      </c>
      <c r="B8" s="2">
        <v>8</v>
      </c>
      <c r="C8" s="2">
        <v>35</v>
      </c>
      <c r="D8" s="6" t="e">
        <f>C8/C22</f>
        <v>#DIV/0!</v>
      </c>
      <c r="E8" s="2">
        <v>0</v>
      </c>
    </row>
    <row r="9" spans="1:5" x14ac:dyDescent="0.2">
      <c r="A9" s="2" t="s">
        <v>55</v>
      </c>
      <c r="B9" s="2">
        <v>0</v>
      </c>
      <c r="C9" s="2">
        <v>39</v>
      </c>
      <c r="D9" s="6">
        <f>C9/C10</f>
        <v>0.82978723404255317</v>
      </c>
      <c r="E9" s="2">
        <v>0</v>
      </c>
    </row>
    <row r="10" spans="1:5" x14ac:dyDescent="0.2">
      <c r="A10" s="2" t="s">
        <v>52</v>
      </c>
      <c r="B10" s="2">
        <v>7</v>
      </c>
      <c r="C10" s="2">
        <v>47</v>
      </c>
      <c r="D10" s="6">
        <f>C10/C14</f>
        <v>0.23383084577114427</v>
      </c>
      <c r="E10" s="2">
        <v>0</v>
      </c>
    </row>
    <row r="11" spans="1:5" x14ac:dyDescent="0.2">
      <c r="A11" s="2" t="s">
        <v>48</v>
      </c>
      <c r="B11" s="2">
        <v>12</v>
      </c>
      <c r="C11" s="2">
        <v>54</v>
      </c>
      <c r="D11" s="6" t="e">
        <f>C11/C19</f>
        <v>#DIV/0!</v>
      </c>
      <c r="E11" s="2">
        <v>1</v>
      </c>
    </row>
    <row r="12" spans="1:5" x14ac:dyDescent="0.2">
      <c r="A12" s="2" t="s">
        <v>45</v>
      </c>
      <c r="B12" s="2">
        <v>28</v>
      </c>
      <c r="C12" s="2">
        <v>108</v>
      </c>
      <c r="D12" s="6" t="e">
        <f>C12/C23</f>
        <v>#DIV/0!</v>
      </c>
      <c r="E12" s="2">
        <v>0</v>
      </c>
    </row>
    <row r="13" spans="1:5" x14ac:dyDescent="0.2">
      <c r="A13" s="2" t="s">
        <v>53</v>
      </c>
      <c r="B13" s="2">
        <v>24</v>
      </c>
      <c r="C13" s="2">
        <v>128</v>
      </c>
      <c r="D13" s="6">
        <f>C13/C16</f>
        <v>0.51821862348178138</v>
      </c>
      <c r="E13" s="2">
        <v>0</v>
      </c>
    </row>
    <row r="14" spans="1:5" x14ac:dyDescent="0.2">
      <c r="A14" s="2" t="s">
        <v>50</v>
      </c>
      <c r="B14" s="2">
        <v>16</v>
      </c>
      <c r="C14" s="2">
        <v>201</v>
      </c>
      <c r="D14" s="6" t="e">
        <f>C14/C20</f>
        <v>#DIV/0!</v>
      </c>
      <c r="E14" s="2">
        <v>2</v>
      </c>
    </row>
    <row r="15" spans="1:5" x14ac:dyDescent="0.2">
      <c r="A15" s="2" t="s">
        <v>49</v>
      </c>
      <c r="B15" s="2">
        <v>32</v>
      </c>
      <c r="C15" s="2">
        <v>229</v>
      </c>
      <c r="D15" s="6" t="e">
        <f>C15/C22</f>
        <v>#DIV/0!</v>
      </c>
      <c r="E15" s="2">
        <v>0</v>
      </c>
    </row>
    <row r="16" spans="1:5" x14ac:dyDescent="0.2">
      <c r="A16" s="2" t="s">
        <v>51</v>
      </c>
      <c r="B16" s="2">
        <v>42</v>
      </c>
      <c r="C16" s="2">
        <v>247</v>
      </c>
      <c r="D16" s="6" t="e">
        <f>C16/C21</f>
        <v>#DIV/0!</v>
      </c>
      <c r="E16" s="2">
        <v>2</v>
      </c>
    </row>
    <row r="17" spans="1:5" x14ac:dyDescent="0.2">
      <c r="A17" s="2" t="s">
        <v>46</v>
      </c>
      <c r="B17" s="2">
        <v>128</v>
      </c>
      <c r="C17" s="7">
        <v>1295</v>
      </c>
      <c r="D17" s="6" t="e">
        <f>C17/C27</f>
        <v>#DIV/0!</v>
      </c>
      <c r="E17" s="2">
        <v>3</v>
      </c>
    </row>
    <row r="18" spans="1:5" x14ac:dyDescent="0.2">
      <c r="A18" s="3" t="s">
        <v>57</v>
      </c>
      <c r="B18" s="4">
        <f>SUM(B2:B17)</f>
        <v>310</v>
      </c>
      <c r="C18" s="4">
        <f>SUM(C2:C17)</f>
        <v>2449</v>
      </c>
      <c r="D18" s="5" t="e">
        <f>SUM(D2:D17)</f>
        <v>#DIV/0!</v>
      </c>
      <c r="E18" s="4">
        <f>SUM(E2:E17)</f>
        <v>8</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2020-03-31T15:04:09Z</dcterms:modified>
</cp:coreProperties>
</file>