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8F7BEC08-5266-A145-AEBA-724000C9D053}" xr6:coauthVersionLast="40" xr6:coauthVersionMax="40" xr10:uidLastSave="{00000000-0000-0000-0000-000000000000}"/>
  <bookViews>
    <workbookView xWindow="18800" yWindow="460" windowWidth="10000" windowHeight="17540" firstSheet="1"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D10" i="4" l="1"/>
  <c r="D17" i="4"/>
  <c r="D16" i="4"/>
  <c r="D12" i="4"/>
  <c r="D7" i="4"/>
  <c r="D3" i="4"/>
  <c r="D11" i="4"/>
  <c r="D6" i="4"/>
  <c r="D2" i="4"/>
  <c r="D14" i="4"/>
  <c r="D9" i="4"/>
  <c r="D5" i="4"/>
  <c r="D13" i="4"/>
  <c r="D8" i="4"/>
  <c r="D4" i="4"/>
  <c r="D15" i="4"/>
  <c r="W2" i="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<sst xmlns="http://schemas.openxmlformats.org/spreadsheetml/2006/main" count="59" uniqueCount="58">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</sst>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C2/C18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X1" workbookViewId="0">
      <selection activeCell="K29" sqref="K29:K30"/>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30</v>
      </c>
      <c r="T2">
        <f>SUM(Table2[[#This Row],[Factor_Chile]]:C38)</f>
        <v>39.267551003547531</v>
      </c>
      <c r="U2">
        <f>SUM(Table2[[#This Row],[Factor_China]]:E38)</f>
        <v>29.017360976748211</v>
      </c>
      <c r="V2">
        <f>SUM(Table2[[#This Row],[Factor_Italia]]:G38)</f>
        <v>33.293927097707552</v>
      </c>
      <c r="W2">
        <f>SUM(Table2[[#This Row],[Factor_EEUU]]:I38)</f>
        <v>38.464693283916148</v>
      </c>
      <c r="X2">
        <f>SUM(Table2[[#This Row],[Factor_España]]:K38)</f>
        <v>36.767215167024311</v>
      </c>
      <c r="Y2">
        <f>SUM(Table2[[#This Row],[Factor_Alemania]]:M38)</f>
        <v>35.904260480887743</v>
      </c>
      <c r="Z2">
        <f>SUM(Table2[[#This Row],[Factor_Francia]]:O38)</f>
        <v>35.326579898480368</v>
      </c>
      <c r="AA2">
        <f>SUM(Table2[[#This Row],[Factor_Iran]]:Q38)</f>
        <v>32.718239482317735</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29</v>
      </c>
      <c r="T5">
        <f>T2/Table4[Dias_CL]</f>
        <v>1.3089183667849178</v>
      </c>
      <c r="U5">
        <f>U2/S5</f>
        <v>1.000598654370628</v>
      </c>
      <c r="V5">
        <f>V2/S5</f>
        <v>1.148066451645088</v>
      </c>
      <c r="W5">
        <f>W2/S5</f>
        <v>1.3263687339281431</v>
      </c>
      <c r="X5">
        <f>X2/S5</f>
        <v>1.267835005759459</v>
      </c>
      <c r="Y5">
        <f>Y2/S5</f>
        <v>1.2380779476168187</v>
      </c>
      <c r="Z5">
        <f>Z2/S5</f>
        <v>1.2181579275338057</v>
      </c>
      <c r="AA5">
        <f>AA2/S5</f>
        <v>1.1282151545626804</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50105</v>
      </c>
      <c r="K24">
        <f>Table2[[#This Row],[España]]/J23</f>
        <v>1.1913310190689048</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57786</v>
      </c>
      <c r="K25">
        <f>Table2[[#This Row],[España]]/J24</f>
        <v>1.1532980740445065</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65719</v>
      </c>
      <c r="K26">
        <f>Table2[[#This Row],[España]]/J25</f>
        <v>1.1372823867372721</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73232</v>
      </c>
      <c r="K27">
        <f>Table2[[#This Row],[España]]/J26</f>
        <v>1.1143200596478948</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141701</v>
      </c>
      <c r="I28">
        <f>Table2[[#This Row],[EEUU]]/H27</f>
        <v>1.1700672969737005</v>
      </c>
      <c r="J28">
        <v>80110</v>
      </c>
      <c r="K28">
        <f>Table2[[#This Row],[España]]/J27</f>
        <v>1.0939206904085645</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161783</v>
      </c>
      <c r="I29">
        <f>Table2[[#This Row],[EEUU]]/H28</f>
        <v>1.1417209476291628</v>
      </c>
      <c r="J29">
        <v>87956</v>
      </c>
      <c r="K29">
        <f>Table2[[#This Row],[España]]/J28</f>
        <v>1.0979403320434402</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186979</v>
      </c>
      <c r="I30">
        <f>Table2[[#This Row],[EEUU]]/H29</f>
        <v>1.1557394781899211</v>
      </c>
      <c r="J30">
        <v>95923</v>
      </c>
      <c r="K30">
        <f>Table2[[#This Row],[España]]/J29</f>
        <v>1.0905793805993906</v>
      </c>
      <c r="L30">
        <v>67366</v>
      </c>
      <c r="M30">
        <f>Table2[[#This Row],[Alemania]]/L29</f>
        <v>1.0880752023000015</v>
      </c>
      <c r="N30">
        <v>52128</v>
      </c>
      <c r="O30">
        <f>Table2[[#This Row],[Francia]]/N29</f>
        <v>1.1701010101010101</v>
      </c>
      <c r="P30">
        <v>44605</v>
      </c>
      <c r="Q30">
        <f>Table2[[#This Row],[Iran]]/P29</f>
        <v>1.0749487890107241</v>
      </c>
    </row>
    <row r="31" spans="1:17" x14ac:dyDescent="0.2">
      <c r="A31" s="1">
        <v>43922</v>
      </c>
      <c r="B31">
        <v>3031</v>
      </c>
      <c r="C31">
        <f>Table2[[#This Row],[Chile]]/B30</f>
        <v>1.1070124178232286</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30">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0">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0">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0">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1">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0">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0">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0">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O2:O30</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I2:I30</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E2:E30</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M2:M30</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C2:C31</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K2:K30</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G2:G30</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6</v>
      </c>
      <c r="D2" s="6">
        <f>C2/C18</f>
        <v>1.9795447047179148E-3</v>
      </c>
      <c r="E2" s="2">
        <v>0</v>
      </c>
    </row>
    <row r="3" spans="1:5" x14ac:dyDescent="0.2">
      <c r="A3" s="2" t="s">
        <v>41</v>
      </c>
      <c r="B3" s="2">
        <v>0</v>
      </c>
      <c r="C3" s="2">
        <v>10</v>
      </c>
      <c r="D3" s="6">
        <f>C3/C18</f>
        <v>3.2992411745298581E-3</v>
      </c>
      <c r="E3" s="2">
        <v>0</v>
      </c>
    </row>
    <row r="4" spans="1:5" x14ac:dyDescent="0.2">
      <c r="A4" s="2" t="s">
        <v>42</v>
      </c>
      <c r="B4" s="2">
        <v>4</v>
      </c>
      <c r="C4" s="2">
        <v>39</v>
      </c>
      <c r="D4" s="6">
        <f>C4/C18</f>
        <v>1.2867040580666447E-2</v>
      </c>
      <c r="E4" s="2">
        <v>0</v>
      </c>
    </row>
    <row r="5" spans="1:5" x14ac:dyDescent="0.2">
      <c r="A5" s="2" t="s">
        <v>43</v>
      </c>
      <c r="B5" s="2">
        <v>1</v>
      </c>
      <c r="C5" s="2">
        <v>3</v>
      </c>
      <c r="D5" s="6">
        <f>C5/C18</f>
        <v>9.8977235235895742E-4</v>
      </c>
      <c r="E5" s="2">
        <v>0</v>
      </c>
    </row>
    <row r="6" spans="1:5" x14ac:dyDescent="0.2">
      <c r="A6" s="2" t="s">
        <v>44</v>
      </c>
      <c r="B6" s="2">
        <v>2</v>
      </c>
      <c r="C6" s="2">
        <v>30</v>
      </c>
      <c r="D6" s="6">
        <f>C6/C18</f>
        <v>9.8977235235895751E-3</v>
      </c>
      <c r="E6" s="2">
        <v>0</v>
      </c>
    </row>
    <row r="7" spans="1:5" x14ac:dyDescent="0.2">
      <c r="A7" s="2" t="s">
        <v>45</v>
      </c>
      <c r="B7" s="2">
        <v>21</v>
      </c>
      <c r="C7" s="2">
        <v>136</v>
      </c>
      <c r="D7" s="6">
        <f>C7/C18</f>
        <v>4.4869679973606073E-2</v>
      </c>
      <c r="E7" s="2">
        <v>1</v>
      </c>
    </row>
    <row r="8" spans="1:5" x14ac:dyDescent="0.2">
      <c r="A8" s="2" t="s">
        <v>46</v>
      </c>
      <c r="B8" s="2">
        <v>101</v>
      </c>
      <c r="C8" s="7">
        <v>1521</v>
      </c>
      <c r="D8" s="6">
        <f>C8/C18</f>
        <v>0.50181458264599144</v>
      </c>
      <c r="E8" s="2">
        <v>5</v>
      </c>
    </row>
    <row r="9" spans="1:5" x14ac:dyDescent="0.2">
      <c r="A9" s="2" t="s">
        <v>47</v>
      </c>
      <c r="B9" s="2">
        <v>3</v>
      </c>
      <c r="C9" s="2">
        <v>26</v>
      </c>
      <c r="D9" s="6">
        <f>C9/C18</f>
        <v>8.5780270537776319E-3</v>
      </c>
      <c r="E9" s="2">
        <v>0</v>
      </c>
    </row>
    <row r="10" spans="1:5" x14ac:dyDescent="0.2">
      <c r="A10" s="2" t="s">
        <v>48</v>
      </c>
      <c r="B10" s="2">
        <v>9</v>
      </c>
      <c r="C10" s="2">
        <v>71</v>
      </c>
      <c r="D10" s="6">
        <f>C10/C18</f>
        <v>2.3424612339161991E-2</v>
      </c>
      <c r="E10" s="2">
        <v>1</v>
      </c>
    </row>
    <row r="11" spans="1:5" x14ac:dyDescent="0.2">
      <c r="A11" s="2" t="s">
        <v>49</v>
      </c>
      <c r="B11" s="2">
        <v>14</v>
      </c>
      <c r="C11" s="2">
        <v>259</v>
      </c>
      <c r="D11" s="6">
        <f>C11/C18</f>
        <v>8.5450346420323328E-2</v>
      </c>
      <c r="E11" s="2">
        <v>0</v>
      </c>
    </row>
    <row r="12" spans="1:5" x14ac:dyDescent="0.2">
      <c r="A12" s="2" t="s">
        <v>50</v>
      </c>
      <c r="B12" s="2">
        <v>24</v>
      </c>
      <c r="C12" s="2">
        <v>240</v>
      </c>
      <c r="D12" s="6">
        <f>C12/C18</f>
        <v>7.9181788188716601E-2</v>
      </c>
      <c r="E12" s="2">
        <v>2</v>
      </c>
    </row>
    <row r="13" spans="1:5" x14ac:dyDescent="0.2">
      <c r="A13" s="2" t="s">
        <v>51</v>
      </c>
      <c r="B13" s="2">
        <v>41</v>
      </c>
      <c r="C13" s="2">
        <v>343</v>
      </c>
      <c r="D13" s="6">
        <f>C13/C18</f>
        <v>0.11316397228637413</v>
      </c>
      <c r="E13" s="2">
        <v>6</v>
      </c>
    </row>
    <row r="14" spans="1:5" x14ac:dyDescent="0.2">
      <c r="A14" s="2" t="s">
        <v>52</v>
      </c>
      <c r="B14" s="2">
        <v>6</v>
      </c>
      <c r="C14" s="2">
        <v>64</v>
      </c>
      <c r="D14" s="6">
        <f>C14/C18</f>
        <v>2.1115143516991092E-2</v>
      </c>
      <c r="E14" s="2">
        <v>1</v>
      </c>
    </row>
    <row r="15" spans="1:5" x14ac:dyDescent="0.2">
      <c r="A15" s="2" t="s">
        <v>53</v>
      </c>
      <c r="B15" s="2">
        <v>30</v>
      </c>
      <c r="C15" s="2">
        <v>181</v>
      </c>
      <c r="D15" s="6">
        <f>C15/C18</f>
        <v>5.9716265258990431E-2</v>
      </c>
      <c r="E15" s="2">
        <v>0</v>
      </c>
    </row>
    <row r="16" spans="1:5" x14ac:dyDescent="0.2">
      <c r="A16" s="2" t="s">
        <v>54</v>
      </c>
      <c r="B16" s="2">
        <v>1</v>
      </c>
      <c r="C16" s="2">
        <v>3</v>
      </c>
      <c r="D16" s="6">
        <f>C16/C18</f>
        <v>9.8977235235895742E-4</v>
      </c>
      <c r="E16" s="2">
        <v>0</v>
      </c>
    </row>
    <row r="17" spans="1:5" x14ac:dyDescent="0.2">
      <c r="A17" s="2" t="s">
        <v>55</v>
      </c>
      <c r="B17" s="2">
        <v>36</v>
      </c>
      <c r="C17" s="2">
        <v>99</v>
      </c>
      <c r="D17" s="6">
        <f>C17/C18</f>
        <v>3.2662487627845599E-2</v>
      </c>
      <c r="E17" s="2">
        <v>0</v>
      </c>
    </row>
    <row r="18" spans="1:5" x14ac:dyDescent="0.2">
      <c r="A18" s="3" t="s">
        <v>57</v>
      </c>
      <c r="B18" s="4">
        <f>SUM(B2:B17)</f>
        <v>293</v>
      </c>
      <c r="C18" s="4">
        <f>SUM(C2:C17)</f>
        <v>3031</v>
      </c>
      <c r="D18" s="5">
        <f>SUM(D2:D17)</f>
        <v>1</v>
      </c>
      <c r="E18" s="4">
        <f>SUM(E2:E17)</f>
        <v>16</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2020-04-01T19:18:45Z</dcterms:modified>
</cp:coreProperties>
</file>