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51ADC991-3588-204C-9DD6-A0A386A9B33F}" xr6:coauthVersionLast="40" xr6:coauthVersionMax="40" xr10:uidLastSave="{00000000-0000-0000-0000-000000000000}"/>
  <bookViews>
    <workbookView xWindow="0" yWindow="0" windowWidth="10000" windowHeight="1800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1" l="1"/>
  <c r="I32" i="1"/>
  <c r="E32" i="1"/>
  <c r="O32" i="1"/>
  <c r="Q32" i="1"/>
  <c r="M32" i="1"/>
  <c r="G32" i="1"/>
  <c r="C33"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D10" i="4" l="1"/>
  <c r="D16" i="4"/>
  <c r="D12" i="4"/>
  <c r="D7" i="4"/>
  <c r="D3" i="4"/>
  <c r="D8" i="4"/>
  <c r="D15" i="4"/>
  <c r="D11" i="4"/>
  <c r="D6" i="4"/>
  <c r="D2" i="4"/>
  <c r="D13" i="4"/>
  <c r="D14" i="4"/>
  <c r="D9" i="4"/>
  <c r="D5" i="4"/>
  <c r="D17" i="4"/>
  <c r="D4" i="4"/>
  <c r="W2" i="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<sst xmlns="http://schemas.openxmlformats.org/spreadsheetml/2006/main" count="59" uniqueCount="58">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</sst>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sz val="12"/>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3" fillId="0" borderId="0" xfId="0" applyFont="1"/>
    <xf numFmtId="9" fontId="3" fillId="0" borderId="0" xfId="0" applyNumberFormat="1" applyFont="1"/>
    <xf numFmtId="3" fontId="3" fillId="0" borderId="0" xfId="0" applyNumberFormat="1" applyFont="1"/>
  </cellXfs>
  <cellStyles count="1">
    <cellStyle name="Normal" xfId="0" builtinId="0"/>
  </cellStyles>
  <dxfs count="14">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N1" workbookViewId="0">
      <selection activeCell="W5" sqref="W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32</v>
      </c>
      <c r="T2">
        <f>SUM(Table2[[#This Row],[Factor_Chile]]:C38)</f>
        <v>41.612998128264664</v>
      </c>
      <c r="U2">
        <f>SUM(Table2[[#This Row],[Factor_China]]:E38)</f>
        <v>31.018170093427205</v>
      </c>
      <c r="V2">
        <f>SUM(Table2[[#This Row],[Factor_Italia]]:G38)</f>
        <v>35.381616387348011</v>
      </c>
      <c r="W2">
        <f>SUM(Table2[[#This Row],[Factor_EEUU]]:I38)</f>
        <v>40.738050708886128</v>
      </c>
      <c r="X2">
        <f>SUM(Table2[[#This Row],[Factor_España]]:K38)</f>
        <v>38.913081834465927</v>
      </c>
      <c r="Y2">
        <f>SUM(Table2[[#This Row],[Factor_Alemania]]:M38)</f>
        <v>38.079616754573486</v>
      </c>
      <c r="Z2">
        <f>SUM(Table2[[#This Row],[Factor_Francia]]:O38)</f>
        <v>37.456961098678271</v>
      </c>
      <c r="AA2">
        <f>SUM(Table2[[#This Row],[Factor_Iran]]:Q38)</f>
        <v>34.845635710355467</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1.3004061915082707</v>
      </c>
      <c r="U5">
        <f>U2/S5</f>
        <v>1.000586132046039</v>
      </c>
      <c r="V5">
        <f>V2/S5</f>
        <v>1.1413424641080003</v>
      </c>
      <c r="W5">
        <f>W2/S5</f>
        <v>1.3141306680285847</v>
      </c>
      <c r="X5">
        <f>X2/S5</f>
        <v>1.2552607043376105</v>
      </c>
      <c r="Y5">
        <f>Y2/S5</f>
        <v>1.2283747340184996</v>
      </c>
      <c r="Z5">
        <f>Z2/S5</f>
        <v>1.208289067699299</v>
      </c>
      <c r="AA5">
        <f>AA2/S5</f>
        <v>1.1240527648501764</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row>
    <row r="31" spans="1:17"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row>
    <row r="32" spans="1:17"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row>
    <row r="33" spans="1:3" x14ac:dyDescent="0.2">
      <c r="A33" s="1">
        <v>43924</v>
      </c>
      <c r="B33">
        <v>4161</v>
      </c>
      <c r="C33">
        <f>Table2[[#This Row],[Chile]]/B32</f>
        <v>1.2223854289071681</v>
      </c>
    </row>
    <row r="34" spans="1:3" x14ac:dyDescent="0.2">
      <c r="A34" s="1">
        <v>43925</v>
      </c>
    </row>
    <row r="35" spans="1:3" x14ac:dyDescent="0.2">
      <c r="A35" s="1">
        <v>43926</v>
      </c>
    </row>
    <row r="36" spans="1:3" x14ac:dyDescent="0.2">
      <c r="A36" s="1">
        <v>43927</v>
      </c>
    </row>
    <row r="37" spans="1:3" x14ac:dyDescent="0.2">
      <c r="A37" s="1">
        <v>43928</v>
      </c>
    </row>
    <row r="38" spans="1:3" x14ac:dyDescent="0.2">
      <c r="A38" s="1">
        <v>43929</v>
      </c>
    </row>
  </sheetData>
  <conditionalFormatting sqref="O2:O32">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2">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2">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2">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3">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32">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2">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2">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O2:O32</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I2:I32</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E2:E32</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M2:M32</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K2:K32</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G2:G32</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6" t="s">
        <v>40</v>
      </c>
      <c r="B2" s="6">
        <v>0</v>
      </c>
      <c r="C2" s="6">
        <v>12</v>
      </c>
      <c r="D2" s="7">
        <f>Table6[[#This Row],[Casos totales]]/C18</f>
        <v>2.8839221341023791E-3</v>
      </c>
      <c r="E2" s="6">
        <v>0</v>
      </c>
    </row>
    <row r="3" spans="1:5" x14ac:dyDescent="0.2">
      <c r="A3" s="6" t="s">
        <v>41</v>
      </c>
      <c r="B3" s="6">
        <v>4</v>
      </c>
      <c r="C3" s="6">
        <v>17</v>
      </c>
      <c r="D3" s="7">
        <f>Table6[[#This Row],[Casos totales]]/C18</f>
        <v>4.085556356645037E-3</v>
      </c>
      <c r="E3" s="6">
        <v>0</v>
      </c>
    </row>
    <row r="4" spans="1:5" x14ac:dyDescent="0.2">
      <c r="A4" s="6" t="s">
        <v>42</v>
      </c>
      <c r="B4" s="6">
        <v>1</v>
      </c>
      <c r="C4" s="6">
        <v>55</v>
      </c>
      <c r="D4" s="7">
        <f>Table6[[#This Row],[Casos totales]]/C18</f>
        <v>1.3217976447969237E-2</v>
      </c>
      <c r="E4" s="6">
        <v>0</v>
      </c>
    </row>
    <row r="5" spans="1:5" x14ac:dyDescent="0.2">
      <c r="A5" s="6" t="s">
        <v>43</v>
      </c>
      <c r="B5" s="6">
        <v>0</v>
      </c>
      <c r="C5" s="6">
        <v>5</v>
      </c>
      <c r="D5" s="7">
        <f>Table6[[#This Row],[Casos totales]]/C18</f>
        <v>1.2016342225426579E-3</v>
      </c>
      <c r="E5" s="6">
        <v>0</v>
      </c>
    </row>
    <row r="6" spans="1:5" x14ac:dyDescent="0.2">
      <c r="A6" s="6" t="s">
        <v>44</v>
      </c>
      <c r="B6" s="6">
        <v>9</v>
      </c>
      <c r="C6" s="6">
        <v>44</v>
      </c>
      <c r="D6" s="7">
        <f>Table6[[#This Row],[Casos totales]]/C18</f>
        <v>1.057438115837539E-2</v>
      </c>
      <c r="E6" s="6">
        <v>0</v>
      </c>
    </row>
    <row r="7" spans="1:5" x14ac:dyDescent="0.2">
      <c r="A7" s="6" t="s">
        <v>45</v>
      </c>
      <c r="B7" s="6">
        <v>9</v>
      </c>
      <c r="C7" s="6">
        <v>185</v>
      </c>
      <c r="D7" s="7">
        <f>Table6[[#This Row],[Casos totales]]/C18</f>
        <v>4.4460466234078344E-2</v>
      </c>
      <c r="E7" s="6">
        <v>1</v>
      </c>
    </row>
    <row r="8" spans="1:5" x14ac:dyDescent="0.2">
      <c r="A8" s="6" t="s">
        <v>46</v>
      </c>
      <c r="B8" s="6">
        <v>215</v>
      </c>
      <c r="C8" s="8">
        <v>1957</v>
      </c>
      <c r="D8" s="7">
        <f>Table6[[#This Row],[Casos totales]]/C18</f>
        <v>0.47031963470319632</v>
      </c>
      <c r="E8" s="6">
        <v>9</v>
      </c>
    </row>
    <row r="9" spans="1:5" x14ac:dyDescent="0.2">
      <c r="A9" s="6" t="s">
        <v>47</v>
      </c>
      <c r="B9" s="6">
        <v>5</v>
      </c>
      <c r="C9" s="6">
        <v>38</v>
      </c>
      <c r="D9" s="7">
        <f>Table6[[#This Row],[Casos totales]]/C18</f>
        <v>9.1324200913242004E-3</v>
      </c>
      <c r="E9" s="6">
        <v>0</v>
      </c>
    </row>
    <row r="10" spans="1:5" x14ac:dyDescent="0.2">
      <c r="A10" s="6" t="s">
        <v>48</v>
      </c>
      <c r="B10" s="6">
        <v>8</v>
      </c>
      <c r="C10" s="6">
        <v>97</v>
      </c>
      <c r="D10" s="7">
        <f>Table6[[#This Row],[Casos totales]]/C18</f>
        <v>2.3311703917327564E-2</v>
      </c>
      <c r="E10" s="6">
        <v>1</v>
      </c>
    </row>
    <row r="11" spans="1:5" x14ac:dyDescent="0.2">
      <c r="A11" s="6" t="s">
        <v>49</v>
      </c>
      <c r="B11" s="6">
        <v>31</v>
      </c>
      <c r="C11" s="6">
        <v>401</v>
      </c>
      <c r="D11" s="7">
        <f>Table6[[#This Row],[Casos totales]]/C18</f>
        <v>9.6371064647921167E-2</v>
      </c>
      <c r="E11" s="6">
        <v>2</v>
      </c>
    </row>
    <row r="12" spans="1:5" x14ac:dyDescent="0.2">
      <c r="A12" s="6" t="s">
        <v>50</v>
      </c>
      <c r="B12" s="6">
        <v>45</v>
      </c>
      <c r="C12" s="6">
        <v>347</v>
      </c>
      <c r="D12" s="7">
        <f>Table6[[#This Row],[Casos totales]]/C18</f>
        <v>8.3393415044460462E-2</v>
      </c>
      <c r="E12" s="6">
        <v>2</v>
      </c>
    </row>
    <row r="13" spans="1:5" x14ac:dyDescent="0.2">
      <c r="A13" s="6" t="s">
        <v>51</v>
      </c>
      <c r="B13" s="6">
        <v>45</v>
      </c>
      <c r="C13" s="6">
        <v>477</v>
      </c>
      <c r="D13" s="7">
        <f>Table6[[#This Row],[Casos totales]]/C18</f>
        <v>0.11463590483056957</v>
      </c>
      <c r="E13" s="6">
        <v>9</v>
      </c>
    </row>
    <row r="14" spans="1:5" x14ac:dyDescent="0.2">
      <c r="A14" s="6" t="s">
        <v>52</v>
      </c>
      <c r="B14" s="6">
        <v>11</v>
      </c>
      <c r="C14" s="6">
        <v>89</v>
      </c>
      <c r="D14" s="7">
        <f>Table6[[#This Row],[Casos totales]]/C18</f>
        <v>2.1389089161259311E-2</v>
      </c>
      <c r="E14" s="6">
        <v>1</v>
      </c>
    </row>
    <row r="15" spans="1:5" x14ac:dyDescent="0.2">
      <c r="A15" s="6" t="s">
        <v>53</v>
      </c>
      <c r="B15" s="6">
        <v>25</v>
      </c>
      <c r="C15" s="6">
        <v>259</v>
      </c>
      <c r="D15" s="7">
        <f>Table6[[#This Row],[Casos totales]]/C18</f>
        <v>6.2244652727709682E-2</v>
      </c>
      <c r="E15" s="6">
        <v>0</v>
      </c>
    </row>
    <row r="16" spans="1:5" x14ac:dyDescent="0.2">
      <c r="A16" s="6" t="s">
        <v>54</v>
      </c>
      <c r="B16" s="6">
        <v>0</v>
      </c>
      <c r="C16" s="6">
        <v>6</v>
      </c>
      <c r="D16" s="7">
        <f>Table6[[#This Row],[Casos totales]]/C18</f>
        <v>1.4419610670511895E-3</v>
      </c>
      <c r="E16" s="6">
        <v>0</v>
      </c>
    </row>
    <row r="17" spans="1:5" x14ac:dyDescent="0.2">
      <c r="A17" s="6" t="s">
        <v>55</v>
      </c>
      <c r="B17" s="6">
        <v>16</v>
      </c>
      <c r="C17" s="6">
        <v>172</v>
      </c>
      <c r="D17" s="7">
        <f>Table6[[#This Row],[Casos totales]]/C18</f>
        <v>4.1336217255467433E-2</v>
      </c>
      <c r="E17" s="6">
        <v>2</v>
      </c>
    </row>
    <row r="18" spans="1:5" x14ac:dyDescent="0.2">
      <c r="A18" s="3" t="s">
        <v>57</v>
      </c>
      <c r="B18" s="4">
        <f>SUM(B2:B17)</f>
        <v>424</v>
      </c>
      <c r="C18" s="4">
        <f>SUM(C2:C17)</f>
        <v>4161</v>
      </c>
      <c r="D18" s="5">
        <f>SUM(D2:D17)</f>
        <v>0.99999999999999989</v>
      </c>
      <c r="E18" s="4">
        <f>SUM(E2:E17)</f>
        <v>27</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2020-04-04T18:43:59Z</dcterms:modified>
</cp:coreProperties>
</file>