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1D9EFD94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 defaultThemeVersion="124226"/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/>
</workbook>
</file>

<file path=xl/sharedStrings.xml><?xml version="1.0" encoding="utf-8"?>
<sst xmlns="http://schemas.openxmlformats.org/spreadsheetml/2006/main">
  <si>
    <t>BREAKEVEN ANALYSIS</t>
  </si>
  <si>
    <t>Developer Express Inc.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</si>
  <si>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</si>
  <si>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</si>
  <si>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</si>
  <si>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</si>
  <si>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</si>
  <si>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</si>
  <si>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</si>
  <si>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</si>
  <si>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</si>
  <si>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</si>
  <si>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</si>
  <si>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</si>
  <si>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</si>
  <si>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</si>
  <si>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</si>
  <si>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</si>
  <si>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</si>
  <si>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</si>
  <si>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</si>
  <si>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</si>
  <si>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</si>
  <si>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</si>
  <si>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</si>
  <si>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 breakeven point (units):</t>
  </si>
  <si>
    <t>SALES VOLUME ANALYSIS:</t>
  </si>
  <si>
    <t>Fixed costs per period</t>
  </si>
  <si>
    <t>Variable costs</t>
  </si>
  <si>
    <t>Total costs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</si>
</sst>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#,##0_ ;[Red]\-#,##0\ "/>
    <numFmt numFmtId="165" formatCode="#,##0.00_ ;[Red]\-#,##0.00\ "/>
  </numFmts>
  <fonts count="14">
    <font>
      <sz val="10"/>
      <color theme="1" tint="0.149876400828362"/>
      <name val="Calibri"/>
      <family val="1"/>
      <scheme val="minor"/>
    </font>
    <font>
      <sz val="10"/>
      <color theme="1" tint="0.149876400828362"/>
      <name val="Segoe UI"/>
      <charset val="204"/>
    </font>
    <font>
      <sz val="40"/>
      <color theme="1"/>
      <name val="Segoe UI"/>
      <charset val="204"/>
    </font>
    <font>
      <sz val="36"/>
      <color theme="4" tint="-0.249946594238281"/>
      <name val="Segoe UI"/>
      <charset val="204"/>
    </font>
    <font>
      <b/>
      <sz val="16"/>
      <color rgb="FF4E4E4E"/>
      <name val="Segoe UI"/>
      <charset val="204"/>
    </font>
    <font>
      <sz val="16"/>
      <color theme="3"/>
      <name val="Segoe UI"/>
      <charset val="204"/>
    </font>
    <font>
      <i/>
      <sz val="8"/>
      <color rgb="FF272727"/>
      <name val="Segoe UI"/>
      <charset val="204"/>
    </font>
    <font>
      <b/>
      <sz val="11"/>
      <color theme="3"/>
      <name val="Segoe UI"/>
      <charset val="204"/>
    </font>
    <font>
      <sz val="10"/>
      <color rgb="FF272727"/>
      <name val="Segoe UI"/>
      <charset val="204"/>
    </font>
    <font>
      <b/>
      <sz val="12"/>
      <color rgb="FF4E4E4E"/>
      <name val="Segoe UI"/>
      <charset val="204"/>
    </font>
    <font>
      <b/>
      <sz val="12"/>
      <color theme="1" tint="0.149876400828362"/>
      <name val="Segoe UI"/>
      <charset val="204"/>
    </font>
    <font>
      <sz val="36"/>
      <color theme="4" tint="-0.249946594238281"/>
      <name val="Cambria"/>
      <family val="1"/>
      <charset val="204"/>
      <scheme val="major"/>
    </font>
    <font>
      <sz val="16"/>
      <color theme="3"/>
      <name val="Cambria"/>
      <family val="1"/>
      <charset val="204"/>
      <scheme val="major"/>
    </font>
    <font>
      <b/>
      <sz val="11"/>
      <color theme="3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</fills>
  <borders count="4">
    <border/>
    <border>
      <bottom style="thick">
        <color rgb="FFD2D2D2"/>
      </bottom>
    </border>
    <border>
      <bottom style="thick">
        <color theme="4" tint="-0.499984741210938"/>
      </bottom>
    </border>
    <border>
      <bottom style="medium">
        <color theme="4" tint="0.399975597858429"/>
      </bottom>
    </border>
  </borders>
  <cellStyleXfs count="5">
    <xf numFmtId="0" fontId="0" fillId="0" borderId="0"/>
    <xf numFmtId="0" fontId="11" fillId="0" borderId="2" applyNumberFormat="0" applyFill="0" applyProtection="0">
      <alignment vertical="center"/>
    </xf>
    <xf numFmtId="0" fontId="12" fillId="0" borderId="0" applyNumberFormat="0" applyFill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 applyFont="1" applyBorder="1" applyAlignment="1"/>
    <xf numFmtId="0" fontId="3" fillId="0" borderId="0" xfId="1" applyFont="1" applyBorder="1" applyAlignment="1"/>
    <xf numFmtId="0" fontId="4" fillId="0" borderId="0" xfId="1" applyFont="1" applyBorder="1" applyAlignment="1"/>
    <xf numFmtId="0" fontId="3" fillId="0" borderId="0" xfId="1" applyFont="1" applyBorder="1">
      <alignment vertical="center"/>
    </xf>
    <xf numFmtId="0" fontId="5" fillId="0" borderId="0" xfId="2" applyFont="1"/>
    <xf numFmtId="0" fontId="6" fillId="0" borderId="1" xfId="0" applyFont="1" applyBorder="1"/>
    <xf numFmtId="0" fontId="1" fillId="0" borderId="1" xfId="0" applyFont="1" applyBorder="1"/>
    <xf numFmtId="0" fontId="4" fillId="0" borderId="0" xfId="3" applyFont="1" applyBorder="1"/>
    <xf numFmtId="0" fontId="7" fillId="0" borderId="0" xfId="3" applyFont="1" applyBorder="1"/>
    <xf numFmtId="0" fontId="8" fillId="0" borderId="0" xfId="0" applyFont="1"/>
    <xf numFmtId="8" fontId="8" fillId="0" borderId="0" xfId="0" applyNumberFormat="1" applyFont="1"/>
    <xf numFmtId="164" fontId="8" fillId="0" borderId="0" xfId="0" applyNumberFormat="1" applyFont="1"/>
    <xf numFmtId="0" fontId="9" fillId="0" borderId="0" xfId="0" applyFont="1"/>
    <xf numFmtId="8" fontId="9" fillId="0" borderId="0" xfId="0" applyNumberFormat="1" applyFont="1"/>
    <xf numFmtId="165" fontId="9" fillId="0" borderId="0" xfId="0" applyNumberFormat="1" applyFont="1"/>
    <xf numFmtId="8" fontId="4" fillId="0" borderId="1" xfId="0" applyNumberFormat="1" applyFont="1" applyBorder="1"/>
    <xf numFmtId="0" fontId="1" fillId="0" borderId="0" xfId="0" applyFont="1" applyBorder="1"/>
    <xf numFmtId="0" fontId="10" fillId="2" borderId="0" xfId="0" applyFont="1" applyFill="1" applyBorder="1"/>
    <xf numFmtId="38" fontId="1" fillId="0" borderId="0" xfId="0" applyNumberFormat="1" applyFont="1" applyBorder="1"/>
    <xf numFmtId="38" fontId="1" fillId="2" borderId="0" xfId="0" applyNumberFormat="1" applyFont="1" applyFill="1" applyBorder="1"/>
    <xf numFmtId="8" fontId="1" fillId="0" borderId="0" xfId="0" applyNumberFormat="1" applyFont="1" applyBorder="1"/>
    <xf numFmtId="8" fontId="1" fillId="2" borderId="0" xfId="0" applyNumberFormat="1" applyFont="1" applyFill="1" applyBorder="1"/>
  </cellXfs>
  <cellStyles count="5">
    <cellStyle name="Normal" xfId="0" builtinId="0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</cellStyles>
  <dxfs count="0"/>
  <tableStyles count="0" defaultTableStyle="TableStyleMedium2"/>
  <colors>
    <mruColors>
      <color rgb="FFD2D2D2"/>
      <color rgb="FFFBFBFB"/>
      <color rgb="FF4E4E4E"/>
      <color rgb="FF272727"/>
      <color rgb="FF00FFFF"/>
      <color rgb="FF600080"/>
      <color rgb="FFA0E0E0"/>
      <color rgb="FFFFFFC0"/>
      <color rgb="FF802060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Analysis'!$B$38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Analysis'!$C$36:$M$36</c:f>
              <c:numCache>
                <c:formatCode>#,##0_);[Red]\(#,##0\)</c:formatCode>
                <c:ptCount val="11"/>
                <c:pt idx="0" formatCode="#,##0;[Red](#,##0)">
                  <c:v>0</c:v>
                </c:pt>
                <c:pt idx="1" formatCode="#,##0;[Red](#,##0)">
                  <c:v>100</c:v>
                </c:pt>
                <c:pt idx="2" formatCode="#,##0;[Red](#,##0)">
                  <c:v>200</c:v>
                </c:pt>
                <c:pt idx="3" formatCode="#,##0;[Red](#,##0)">
                  <c:v>300</c:v>
                </c:pt>
                <c:pt idx="4" formatCode="#,##0;[Red](#,##0)">
                  <c:v>400</c:v>
                </c:pt>
                <c:pt idx="5" formatCode="#,##0;[Red](#,##0)">
                  <c:v>500</c:v>
                </c:pt>
                <c:pt idx="6" formatCode="#,##0;[Red](#,##0)">
                  <c:v>600</c:v>
                </c:pt>
                <c:pt idx="7" formatCode="#,##0;[Red](#,##0)">
                  <c:v>700</c:v>
                </c:pt>
                <c:pt idx="8" formatCode="#,##0;[Red](#,##0)">
                  <c:v>800</c:v>
                </c:pt>
                <c:pt idx="9" formatCode="#,##0;[Red](#,##0)">
                  <c:v>900</c:v>
                </c:pt>
                <c:pt idx="10" formatCode="#,##0;[Red](#,##0)">
                  <c:v>1000</c:v>
                </c:pt>
              </c:numCache>
            </c:numRef>
          </c:cat>
          <c:val>
            <c:numRef>
              <c:f>'Breakeven Analysis'!$C$38:$M$38</c:f>
              <c:numCache>
                <c:formatCode>"$"#,##0.00_);[Red]\("$"#,##0.00\)</c:formatCode>
                <c:ptCount val="11"/>
                <c:pt idx="0" formatCode="&quot;$&quot;#,##0.00_);[Red]\(&quot;$&quot;#,##0.00\)">
                  <c:v>37550</c:v>
                </c:pt>
                <c:pt idx="1" formatCode="&quot;$&quot;#,##0.00_);[Red]\(&quot;$&quot;#,##0.00\)">
                  <c:v>37550</c:v>
                </c:pt>
                <c:pt idx="2" formatCode="&quot;$&quot;#,##0.00_);[Red]\(&quot;$&quot;#,##0.00\)">
                  <c:v>37550</c:v>
                </c:pt>
                <c:pt idx="3" formatCode="&quot;$&quot;#,##0.00_);[Red]\(&quot;$&quot;#,##0.00\)">
                  <c:v>37550</c:v>
                </c:pt>
                <c:pt idx="4" formatCode="&quot;$&quot;#,##0.00_);[Red]\(&quot;$&quot;#,##0.00\)">
                  <c:v>37550</c:v>
                </c:pt>
                <c:pt idx="5" formatCode="&quot;$&quot;#,##0.00_);[Red]\(&quot;$&quot;#,##0.00\)">
                  <c:v>37550</c:v>
                </c:pt>
                <c:pt idx="6" formatCode="&quot;$&quot;#,##0.00_);[Red]\(&quot;$&quot;#,##0.00\)">
                  <c:v>37550</c:v>
                </c:pt>
                <c:pt idx="7" formatCode="&quot;$&quot;#,##0.00_);[Red]\(&quot;$&quot;#,##0.00\)">
                  <c:v>37550</c:v>
                </c:pt>
                <c:pt idx="8" formatCode="&quot;$&quot;#,##0.00_);[Red]\(&quot;$&quot;#,##0.00\)">
                  <c:v>37550</c:v>
                </c:pt>
                <c:pt idx="9" formatCode="&quot;$&quot;#,##0.00_);[Red]\(&quot;$&quot;#,##0.00\)">
                  <c:v>37550</c:v>
                </c:pt>
                <c:pt idx="10" formatCode="&quot;$&quot;#,##0.00_);[Red]\(&quot;$&quot;#,##0.00\)">
                  <c:v>37550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Analysis'!$B$40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Analysis'!$C$36:$M$36</c:f>
              <c:numCache>
                <c:formatCode>#,##0_);[Red]\(#,##0\)</c:formatCode>
                <c:ptCount val="11"/>
                <c:pt idx="0" formatCode="#,##0;[Red](#,##0)">
                  <c:v>0</c:v>
                </c:pt>
                <c:pt idx="1" formatCode="#,##0;[Red](#,##0)">
                  <c:v>100</c:v>
                </c:pt>
                <c:pt idx="2" formatCode="#,##0;[Red](#,##0)">
                  <c:v>200</c:v>
                </c:pt>
                <c:pt idx="3" formatCode="#,##0;[Red](#,##0)">
                  <c:v>300</c:v>
                </c:pt>
                <c:pt idx="4" formatCode="#,##0;[Red](#,##0)">
                  <c:v>400</c:v>
                </c:pt>
                <c:pt idx="5" formatCode="#,##0;[Red](#,##0)">
                  <c:v>500</c:v>
                </c:pt>
                <c:pt idx="6" formatCode="#,##0;[Red](#,##0)">
                  <c:v>600</c:v>
                </c:pt>
                <c:pt idx="7" formatCode="#,##0;[Red](#,##0)">
                  <c:v>700</c:v>
                </c:pt>
                <c:pt idx="8" formatCode="#,##0;[Red](#,##0)">
                  <c:v>800</c:v>
                </c:pt>
                <c:pt idx="9" formatCode="#,##0;[Red](#,##0)">
                  <c:v>900</c:v>
                </c:pt>
                <c:pt idx="10" formatCode="#,##0;[Red](#,##0)">
                  <c:v>1000</c:v>
                </c:pt>
              </c:numCache>
            </c:numRef>
          </c:cat>
          <c:val>
            <c:numRef>
              <c:f>'Breakeven Analysis'!$C$40:$M$40</c:f>
              <c:numCache>
                <c:formatCode>"$"#,##0.00_);[Red]\("$"#,##0.00\)</c:formatCode>
                <c:ptCount val="11"/>
                <c:pt idx="0" formatCode="&quot;$&quot;#,##0.00_);[Red]\(&quot;$&quot;#,##0.00\)">
                  <c:v>37550</c:v>
                </c:pt>
                <c:pt idx="1" formatCode="&quot;$&quot;#,##0.00_);[Red]\(&quot;$&quot;#,##0.00\)">
                  <c:v>47610</c:v>
                </c:pt>
                <c:pt idx="2" formatCode="&quot;$&quot;#,##0.00_);[Red]\(&quot;$&quot;#,##0.00\)">
                  <c:v>57670</c:v>
                </c:pt>
                <c:pt idx="3" formatCode="&quot;$&quot;#,##0.00_);[Red]\(&quot;$&quot;#,##0.00\)">
                  <c:v>67730</c:v>
                </c:pt>
                <c:pt idx="4" formatCode="&quot;$&quot;#,##0.00_);[Red]\(&quot;$&quot;#,##0.00\)">
                  <c:v>77790</c:v>
                </c:pt>
                <c:pt idx="5" formatCode="&quot;$&quot;#,##0.00_);[Red]\(&quot;$&quot;#,##0.00\)">
                  <c:v>87850</c:v>
                </c:pt>
                <c:pt idx="6" formatCode="&quot;$&quot;#,##0.00_);[Red]\(&quot;$&quot;#,##0.00\)">
                  <c:v>97910</c:v>
                </c:pt>
                <c:pt idx="7" formatCode="&quot;$&quot;#,##0.00_);[Red]\(&quot;$&quot;#,##0.00\)">
                  <c:v>107970</c:v>
                </c:pt>
                <c:pt idx="8" formatCode="&quot;$&quot;#,##0.00_);[Red]\(&quot;$&quot;#,##0.00\)">
                  <c:v>118030</c:v>
                </c:pt>
                <c:pt idx="9" formatCode="&quot;$&quot;#,##0.00_);[Red]\(&quot;$&quot;#,##0.00\)">
                  <c:v>128090</c:v>
                </c:pt>
                <c:pt idx="10" formatCode="&quot;$&quot;#,##0.00_);[Red]\(&quot;$&quot;#,##0.00\)">
                  <c:v>138150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Analysis'!$B$41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Analysis'!$C$36:$M$36</c:f>
              <c:numCache>
                <c:formatCode>#,##0_);[Red]\(#,##0\)</c:formatCode>
                <c:ptCount val="11"/>
                <c:pt idx="0" formatCode="#,##0;[Red](#,##0)">
                  <c:v>0</c:v>
                </c:pt>
                <c:pt idx="1" formatCode="#,##0;[Red](#,##0)">
                  <c:v>100</c:v>
                </c:pt>
                <c:pt idx="2" formatCode="#,##0;[Red](#,##0)">
                  <c:v>200</c:v>
                </c:pt>
                <c:pt idx="3" formatCode="#,##0;[Red](#,##0)">
                  <c:v>300</c:v>
                </c:pt>
                <c:pt idx="4" formatCode="#,##0;[Red](#,##0)">
                  <c:v>400</c:v>
                </c:pt>
                <c:pt idx="5" formatCode="#,##0;[Red](#,##0)">
                  <c:v>500</c:v>
                </c:pt>
                <c:pt idx="6" formatCode="#,##0;[Red](#,##0)">
                  <c:v>600</c:v>
                </c:pt>
                <c:pt idx="7" formatCode="#,##0;[Red](#,##0)">
                  <c:v>700</c:v>
                </c:pt>
                <c:pt idx="8" formatCode="#,##0;[Red](#,##0)">
                  <c:v>800</c:v>
                </c:pt>
                <c:pt idx="9" formatCode="#,##0;[Red](#,##0)">
                  <c:v>900</c:v>
                </c:pt>
                <c:pt idx="10" formatCode="#,##0;[Red](#,##0)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"$"#,##0.00_);[Red]\("$"#,##0.00\)</c:formatCode>
                <c:ptCount val="11"/>
                <c:pt idx="0" formatCode="&quot;$&quot;#,##0.00_);[Red]\(&quot;$&quot;#,##0.00\)">
                  <c:v>0</c:v>
                </c:pt>
                <c:pt idx="1" formatCode="&quot;$&quot;#,##0.00_);[Red]\(&quot;$&quot;#,##0.00\)">
                  <c:v>15000</c:v>
                </c:pt>
                <c:pt idx="2" formatCode="&quot;$&quot;#,##0.00_);[Red]\(&quot;$&quot;#,##0.00\)">
                  <c:v>30000</c:v>
                </c:pt>
                <c:pt idx="3" formatCode="&quot;$&quot;#,##0.00_);[Red]\(&quot;$&quot;#,##0.00\)">
                  <c:v>45000</c:v>
                </c:pt>
                <c:pt idx="4" formatCode="&quot;$&quot;#,##0.00_);[Red]\(&quot;$&quot;#,##0.00\)">
                  <c:v>60000</c:v>
                </c:pt>
                <c:pt idx="5" formatCode="&quot;$&quot;#,##0.00_);[Red]\(&quot;$&quot;#,##0.00\)">
                  <c:v>75000</c:v>
                </c:pt>
                <c:pt idx="6" formatCode="&quot;$&quot;#,##0.00_);[Red]\(&quot;$&quot;#,##0.00\)">
                  <c:v>90000</c:v>
                </c:pt>
                <c:pt idx="7" formatCode="&quot;$&quot;#,##0.00_);[Red]\(&quot;$&quot;#,##0.00\)">
                  <c:v>105000</c:v>
                </c:pt>
                <c:pt idx="8" formatCode="&quot;$&quot;#,##0.00_);[Red]\(&quot;$&quot;#,##0.00\)">
                  <c:v>120000</c:v>
                </c:pt>
                <c:pt idx="9" formatCode="&quot;$&quot;#,##0.00_);[Red]\(&quot;$&quot;#,##0.00\)">
                  <c:v>135000</c:v>
                </c:pt>
                <c:pt idx="10" formatCode="&quot;$&quot;#,##0.00_);[Red]\(&quot;$&quot;#,##0.00\)">
                  <c:v>150000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Analysis'!$B$42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Analysis'!$C$36:$M$36</c:f>
              <c:numCache>
                <c:formatCode>#,##0_);[Red]\(#,##0\)</c:formatCode>
                <c:ptCount val="11"/>
                <c:pt idx="0" formatCode="#,##0;[Red](#,##0)">
                  <c:v>0</c:v>
                </c:pt>
                <c:pt idx="1" formatCode="#,##0;[Red](#,##0)">
                  <c:v>100</c:v>
                </c:pt>
                <c:pt idx="2" formatCode="#,##0;[Red](#,##0)">
                  <c:v>200</c:v>
                </c:pt>
                <c:pt idx="3" formatCode="#,##0;[Red](#,##0)">
                  <c:v>300</c:v>
                </c:pt>
                <c:pt idx="4" formatCode="#,##0;[Red](#,##0)">
                  <c:v>400</c:v>
                </c:pt>
                <c:pt idx="5" formatCode="#,##0;[Red](#,##0)">
                  <c:v>500</c:v>
                </c:pt>
                <c:pt idx="6" formatCode="#,##0;[Red](#,##0)">
                  <c:v>600</c:v>
                </c:pt>
                <c:pt idx="7" formatCode="#,##0;[Red](#,##0)">
                  <c:v>700</c:v>
                </c:pt>
                <c:pt idx="8" formatCode="#,##0;[Red](#,##0)">
                  <c:v>800</c:v>
                </c:pt>
                <c:pt idx="9" formatCode="#,##0;[Red](#,##0)">
                  <c:v>900</c:v>
                </c:pt>
                <c:pt idx="10" formatCode="#,##0;[Red](#,##0)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"$"#,##0.00_);[Red]\("$"#,##0.00\)</c:formatCode>
                <c:ptCount val="11"/>
                <c:pt idx="0" formatCode="&quot;$&quot;#,##0.00_);[Red]\(&quot;$&quot;#,##0.00\)">
                  <c:v>-37550</c:v>
                </c:pt>
                <c:pt idx="1" formatCode="&quot;$&quot;#,##0.00_);[Red]\(&quot;$&quot;#,##0.00\)">
                  <c:v>-32610</c:v>
                </c:pt>
                <c:pt idx="2" formatCode="&quot;$&quot;#,##0.00_);[Red]\(&quot;$&quot;#,##0.00\)">
                  <c:v>-27670</c:v>
                </c:pt>
                <c:pt idx="3" formatCode="&quot;$&quot;#,##0.00_);[Red]\(&quot;$&quot;#,##0.00\)">
                  <c:v>-22730</c:v>
                </c:pt>
                <c:pt idx="4" formatCode="&quot;$&quot;#,##0.00_);[Red]\(&quot;$&quot;#,##0.00\)">
                  <c:v>-17790</c:v>
                </c:pt>
                <c:pt idx="5" formatCode="&quot;$&quot;#,##0.00_);[Red]\(&quot;$&quot;#,##0.00\)">
                  <c:v>-12850</c:v>
                </c:pt>
                <c:pt idx="6" formatCode="&quot;$&quot;#,##0.00_);[Red]\(&quot;$&quot;#,##0.00\)">
                  <c:v>-7910</c:v>
                </c:pt>
                <c:pt idx="7" formatCode="&quot;$&quot;#,##0.00_);[Red]\(&quot;$&quot;#,##0.00\)">
                  <c:v>-2970</c:v>
                </c:pt>
                <c:pt idx="8" formatCode="&quot;$&quot;#,##0.00_);[Red]\(&quot;$&quot;#,##0.00\)">
                  <c:v>1970</c:v>
                </c:pt>
                <c:pt idx="9" formatCode="&quot;$&quot;#,##0.00_);[Red]\(&quot;$&quot;#,##0.00\)">
                  <c:v>6909.99999999999</c:v>
                </c:pt>
                <c:pt idx="10" formatCode="&quot;$&quot;#,##0.00_);[Red]\(&quot;$&quot;#,##0.00\)">
                  <c:v>11850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layout/>
          <c:overlay val="0"/>
        </c:title>
        <c:numFmt formatCode="#,##0_);[Red]\(#,##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"$"#,##0.00_);[Red]\("$"#,##0.00\)</c:formatCode>
                <c:ptCount val="5"/>
                <c:pt idx="0" formatCode="&quot;$&quot;#,##0.00_);[Red]\(&quot;$&quot;#,##0.00\)">
                  <c:v>4</c:v>
                </c:pt>
                <c:pt idx="1" formatCode="&quot;$&quot;#,##0.00_);[Red]\(&quot;$&quot;#,##0.00\)">
                  <c:v>87</c:v>
                </c:pt>
                <c:pt idx="2" formatCode="&quot;$&quot;#,##0.00_);[Red]\(&quot;$&quot;#,##0.00\)">
                  <c:v>5</c:v>
                </c:pt>
                <c:pt idx="3" formatCode="&quot;$&quot;#,##0.00_);[Red]\(&quot;$&quot;#,##0.00\)">
                  <c:v>1.2</c:v>
                </c:pt>
                <c:pt idx="4" formatCode="&quot;$&quot;#,##0.00_);[Red]\(&quot;$&quot;#,##0.00\)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333375</xdr:colOff>
      <xdr:row>4</xdr:row>
      <xdr:rowOff>38100</xdr:rowOff>
    </xdr:from>
    <xdr:to>
      <xdr:col>13</xdr:col>
      <xdr:colOff>104775</xdr:colOff>
      <xdr:row>32</xdr:row>
      <xdr:rowOff>209550</xdr:rowOff>
    </xdr:to>
    <xdr:graphicFrame macro="">
      <xdr:nvGraphicFramePr>
        <xdr:cNvPr id="9" name="Breakeven Analysis" descr="Shows breakover point and crossover of total sales and costs, as well as fixed costs per period and net prof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57150</xdr:colOff>
      <xdr:row>4</xdr:row>
      <xdr:rowOff>38100</xdr:rowOff>
    </xdr:from>
    <xdr:to>
      <xdr:col>7</xdr:col>
      <xdr:colOff>314325</xdr:colOff>
      <xdr:row>32</xdr:row>
      <xdr:rowOff>209550</xdr:rowOff>
    </xdr:to>
    <xdr:graphicFrame macro="">
      <xdr:nvGraphicFramePr>
        <xdr:cNvPr id="10" name="Variable Cost per Unit" descr="Pie chart showing breakdown of cost per un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theme="4"/>
    <pageSetUpPr fitToPage="1"/>
  </sheetPr>
  <sheetViews>
    <sheetView tabSelected="1" showGridLines="0" zoomScaleNormal="100" workbookViewId="0"/>
  </sheetViews>
  <sheetFormatPr defaultRowHeight="14.25"/>
  <cols>
    <col min="1" max="1" width="1.71" style="1" customWidth="1"/>
    <col min="2" max="2" width="41" style="1" customWidth="1"/>
    <col min="3" max="3" width="18.71" style="1" customWidth="1"/>
    <col min="4" max="13" width="13.71" style="1" customWidth="1"/>
    <col min="14" max="15" width="9.14" style="1"/>
    <col min="16" max="16" width="3.86" style="1" customWidth="1"/>
    <col min="17" max="16384" width="9.14" style="1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4" t="s">
        <v>1</v>
      </c>
      <c r="L1" s="3"/>
      <c r="M1" s="3"/>
      <c r="N1" s="5"/>
      <c r="O1" s="5"/>
      <c r="P1" s="5"/>
    </row>
    <row r="2" ht="2.25" customHeight="1">
      <c r="B2" s="6"/>
    </row>
    <row r="3" ht="2.25" customHeight="1"/>
    <row r="4" thickBot="1"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thickTop="1">
      <c r="B5" s="9" t="s">
        <v>3</v>
      </c>
      <c r="C5" s="10"/>
    </row>
    <row r="6">
      <c r="B6" s="11" t="s">
        <v>4</v>
      </c>
      <c r="C6" s="12">
        <v>150</v>
      </c>
    </row>
    <row r="7">
      <c r="B7" s="11" t="s">
        <v>5</v>
      </c>
      <c r="C7" s="13">
        <v>1000</v>
      </c>
    </row>
    <row r="8">
      <c r="B8" s="14" t="s">
        <v>6</v>
      </c>
      <c r="C8" s="15">
        <f>IF(OR(Sales_price_unit&lt;&gt;0,Sales_volume_units&lt;&gt;0),Sales_price_unit*Sales_volume_units,0)</f>
        <v>150000</v>
      </c>
    </row>
    <row r="9" thickBot="1" ht="5.25" customHeight="1">
      <c r="B9" s="8"/>
      <c r="C9" s="8"/>
    </row>
    <row r="10" thickTop="1">
      <c r="B10" s="9" t="s">
        <v>7</v>
      </c>
      <c r="C10" s="10"/>
    </row>
    <row r="11">
      <c r="B11" s="11" t="s">
        <v>8</v>
      </c>
      <c r="C11" s="12">
        <v>4</v>
      </c>
    </row>
    <row r="12">
      <c r="B12" s="11" t="s">
        <v>9</v>
      </c>
      <c r="C12" s="12">
        <v>87</v>
      </c>
    </row>
    <row r="13">
      <c r="B13" s="11" t="s">
        <v>10</v>
      </c>
      <c r="C13" s="12">
        <v>5</v>
      </c>
    </row>
    <row r="14">
      <c r="B14" s="11" t="s">
        <v>11</v>
      </c>
      <c r="C14" s="12">
        <v>1.2</v>
      </c>
    </row>
    <row r="15">
      <c r="B15" s="11" t="s">
        <v>12</v>
      </c>
      <c r="C15" s="12">
        <v>3.3999999999999999</v>
      </c>
    </row>
    <row r="16">
      <c r="B16" s="14" t="s">
        <v>13</v>
      </c>
      <c r="C16" s="15">
        <f>IF(SUM(Variable_costs_unit),SUM(Variable_costs_unit),0)</f>
        <v>100.60000000000001</v>
      </c>
    </row>
    <row r="17">
      <c r="B17" s="14" t="s">
        <v>14</v>
      </c>
      <c r="C17" s="15">
        <f>IF(Variable_Unit_Cost,Variable_Unit_Cost*Sales_volume_units,0)</f>
        <v>100600.00000000001</v>
      </c>
    </row>
    <row r="18" thickBot="1">
      <c r="B18" s="8"/>
      <c r="C18" s="8"/>
    </row>
    <row r="19" thickTop="1">
      <c r="B19" s="14" t="s">
        <v>15</v>
      </c>
      <c r="C19" s="16">
        <f>IF(Sales_price_unit&gt;0,MAX(0,Sales_price_unit-Variable_Unit_Cost),0)</f>
        <v>49.399999999999991</v>
      </c>
    </row>
    <row r="20">
      <c r="B20" s="14" t="s">
        <v>16</v>
      </c>
      <c r="C20" s="15">
        <f>IF(OR(Total_Sales&lt;&gt;0,Total_variable&lt;&gt;0),Total_Sales-Total_variable,0)</f>
        <v>49399.999999999985</v>
      </c>
    </row>
    <row r="21" thickBot="1" ht="5.25" customHeight="1">
      <c r="B21" s="8"/>
      <c r="C21" s="17"/>
    </row>
    <row r="22" thickTop="1">
      <c r="B22" s="9" t="s">
        <v>17</v>
      </c>
      <c r="C22" s="10"/>
    </row>
    <row r="23">
      <c r="B23" s="11" t="s">
        <v>18</v>
      </c>
      <c r="C23" s="12">
        <v>15000</v>
      </c>
    </row>
    <row r="24">
      <c r="B24" s="11" t="s">
        <v>19</v>
      </c>
      <c r="C24" s="12">
        <v>12000</v>
      </c>
    </row>
    <row r="25">
      <c r="B25" s="11" t="s">
        <v>20</v>
      </c>
      <c r="C25" s="12">
        <v>1800</v>
      </c>
    </row>
    <row r="26">
      <c r="B26" s="11" t="s">
        <v>21</v>
      </c>
      <c r="C26" s="12">
        <v>8000</v>
      </c>
    </row>
    <row r="27">
      <c r="B27" s="11" t="s">
        <v>22</v>
      </c>
      <c r="C27" s="12">
        <v>750</v>
      </c>
    </row>
    <row r="28">
      <c r="B28" s="14" t="s">
        <v>23</v>
      </c>
      <c r="C28" s="15">
        <f>IF(SUM(Fixed_costs)&lt;&gt;0,SUM(Fixed_costs),0)</f>
        <v>37550</v>
      </c>
    </row>
    <row r="29" thickBot="1" ht="5.25" customHeight="1">
      <c r="B29" s="8"/>
      <c r="C29" s="8"/>
    </row>
    <row r="30" thickTop="1">
      <c r="B30" s="14" t="s">
        <v>24</v>
      </c>
      <c r="C30" s="15">
        <f>IF(OR(Gross_margin&lt;&gt;0,Total_fixed&lt;&gt;0),Gross_margin-Total_fixed,0)</f>
        <v>11849.999999999985</v>
      </c>
    </row>
    <row r="31" thickBot="1" ht="5.25" customHeight="1">
      <c r="B31" s="8"/>
      <c r="C31" s="8"/>
    </row>
    <row r="32" thickTop="1" ht="3.75" customHeight="1">
      <c r="B32" s="9"/>
      <c r="C32" s="10"/>
    </row>
    <row r="33">
      <c r="B33" s="14" t="s">
        <v>25</v>
      </c>
      <c r="C33" s="16">
        <f>IF(AND(Unit_contrib_margin&gt;0,Total_fixed&gt;0),Total_fixed/Unit_contrib_margin,"-")</f>
        <v>760.12145748987871</v>
      </c>
    </row>
    <row r="34" thickBot="1" ht="3.75" customHeight="1">
      <c r="B34" s="8"/>
      <c r="C34" s="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thickTop="1" ht="37.5" customHeight="1">
      <c r="B35" s="9" t="s">
        <v>26</v>
      </c>
    </row>
    <row r="36">
      <c r="B36" s="19" t="s">
        <v>5</v>
      </c>
      <c r="C36" s="20">
        <f>IF(Sales_volume_units,Sales_volume_units*0,0)</f>
        <v>0</v>
      </c>
      <c r="D36" s="21">
        <f>IF(Sales_volume_units,Sales_volume_units*0.1,0)</f>
        <v>100</v>
      </c>
      <c r="E36" s="20">
        <f>IF(Sales_volume_units,Sales_volume_units*0.2,0)</f>
        <v>200</v>
      </c>
      <c r="F36" s="21">
        <f>IF(Sales_volume_units,Sales_volume_units*0.3,0)</f>
        <v>300</v>
      </c>
      <c r="G36" s="20">
        <f>IF(Sales_volume_units,Sales_volume_units*0.4,0)</f>
        <v>400</v>
      </c>
      <c r="H36" s="21">
        <f>IF(Sales_volume_units,Sales_volume_units*0.5,0)</f>
        <v>500</v>
      </c>
      <c r="I36" s="20">
        <f>IF(Sales_volume_units,Sales_volume_units*0.6,0)</f>
        <v>600</v>
      </c>
      <c r="J36" s="21">
        <f>IF(Sales_volume_units,Sales_volume_units*0.7,0)</f>
        <v>700</v>
      </c>
      <c r="K36" s="20">
        <f>IF(Sales_volume_units,Sales_volume_units*0.8,0)</f>
        <v>800</v>
      </c>
      <c r="L36" s="21">
        <f>IF(Sales_volume_units,Sales_volume_units*0.9,0)</f>
        <v>900</v>
      </c>
      <c r="M36" s="20">
        <f>Sales_volume_units</f>
        <v>1000</v>
      </c>
    </row>
    <row r="37">
      <c r="B37" s="19" t="s">
        <v>4</v>
      </c>
      <c r="C37" s="22">
        <f t="shared" ref="C37:M37" si="0">Sales_price_unit</f>
        <v>150</v>
      </c>
      <c r="D37" s="23">
        <f t="shared" si="0"/>
        <v>150</v>
      </c>
      <c r="E37" s="22">
        <f t="shared" si="0"/>
        <v>150</v>
      </c>
      <c r="F37" s="23">
        <f t="shared" si="0"/>
        <v>150</v>
      </c>
      <c r="G37" s="22">
        <f t="shared" si="0"/>
        <v>150</v>
      </c>
      <c r="H37" s="23">
        <f t="shared" si="0"/>
        <v>150</v>
      </c>
      <c r="I37" s="22">
        <f t="shared" si="0"/>
        <v>150</v>
      </c>
      <c r="J37" s="23">
        <f t="shared" si="0"/>
        <v>150</v>
      </c>
      <c r="K37" s="22">
        <f t="shared" si="0"/>
        <v>150</v>
      </c>
      <c r="L37" s="23">
        <f t="shared" si="0"/>
        <v>150</v>
      </c>
      <c r="M37" s="22">
        <f t="shared" si="0"/>
        <v>150</v>
      </c>
    </row>
    <row r="38">
      <c r="B38" s="19" t="s">
        <v>27</v>
      </c>
      <c r="C38" s="22">
        <f t="shared" ref="C38:M38" si="1">Total_fixed</f>
        <v>37550</v>
      </c>
      <c r="D38" s="23">
        <f t="shared" si="1"/>
        <v>37550</v>
      </c>
      <c r="E38" s="22">
        <f t="shared" si="1"/>
        <v>37550</v>
      </c>
      <c r="F38" s="23">
        <f t="shared" si="1"/>
        <v>37550</v>
      </c>
      <c r="G38" s="22">
        <f t="shared" si="1"/>
        <v>37550</v>
      </c>
      <c r="H38" s="23">
        <f t="shared" si="1"/>
        <v>37550</v>
      </c>
      <c r="I38" s="22">
        <f t="shared" si="1"/>
        <v>37550</v>
      </c>
      <c r="J38" s="23">
        <f t="shared" si="1"/>
        <v>37550</v>
      </c>
      <c r="K38" s="22">
        <f t="shared" si="1"/>
        <v>37550</v>
      </c>
      <c r="L38" s="23">
        <f t="shared" si="1"/>
        <v>37550</v>
      </c>
      <c r="M38" s="22">
        <f t="shared" si="1"/>
        <v>37550</v>
      </c>
    </row>
    <row r="39">
      <c r="B39" s="19" t="s">
        <v>28</v>
      </c>
      <c r="C39" s="22">
        <f t="shared" ref="C39:M39" si="2">Variable_Unit_Cost*C36</f>
        <v>0</v>
      </c>
      <c r="D39" s="23">
        <f t="shared" si="2"/>
        <v>10060</v>
      </c>
      <c r="E39" s="22">
        <f t="shared" si="2"/>
        <v>20120</v>
      </c>
      <c r="F39" s="23">
        <f t="shared" si="2"/>
        <v>30180.000000000004</v>
      </c>
      <c r="G39" s="22">
        <f t="shared" si="2"/>
        <v>40240</v>
      </c>
      <c r="H39" s="23">
        <f t="shared" si="2"/>
        <v>50300.000000000007</v>
      </c>
      <c r="I39" s="22">
        <f t="shared" si="2"/>
        <v>60360.000000000007</v>
      </c>
      <c r="J39" s="23">
        <f t="shared" si="2"/>
        <v>70420</v>
      </c>
      <c r="K39" s="22">
        <f t="shared" si="2"/>
        <v>80480</v>
      </c>
      <c r="L39" s="23">
        <f t="shared" si="2"/>
        <v>90540.000000000015</v>
      </c>
      <c r="M39" s="22">
        <f t="shared" si="2"/>
        <v>100600.00000000001</v>
      </c>
    </row>
    <row r="40">
      <c r="B40" s="19" t="s">
        <v>29</v>
      </c>
      <c r="C40" s="22">
        <f t="shared" ref="C40:M40" si="3">SUM(C38:C39)</f>
        <v>37550</v>
      </c>
      <c r="D40" s="23">
        <f t="shared" si="3"/>
        <v>47610</v>
      </c>
      <c r="E40" s="22">
        <f t="shared" si="3"/>
        <v>57670</v>
      </c>
      <c r="F40" s="23">
        <f t="shared" si="3"/>
        <v>67730</v>
      </c>
      <c r="G40" s="22">
        <f t="shared" si="3"/>
        <v>77790</v>
      </c>
      <c r="H40" s="23">
        <f t="shared" si="3"/>
        <v>87850</v>
      </c>
      <c r="I40" s="22">
        <f t="shared" si="3"/>
        <v>97910</v>
      </c>
      <c r="J40" s="23">
        <f t="shared" si="3"/>
        <v>107970</v>
      </c>
      <c r="K40" s="22">
        <f t="shared" si="3"/>
        <v>118030</v>
      </c>
      <c r="L40" s="23">
        <f t="shared" si="3"/>
        <v>128090.00000000001</v>
      </c>
      <c r="M40" s="22">
        <f t="shared" si="3"/>
        <v>138150</v>
      </c>
    </row>
    <row r="41">
      <c r="B41" s="19" t="s">
        <v>6</v>
      </c>
      <c r="C41" s="22">
        <f t="shared" ref="C41:M41" si="4">C37*C36</f>
        <v>0</v>
      </c>
      <c r="D41" s="23">
        <f t="shared" si="4"/>
        <v>15000</v>
      </c>
      <c r="E41" s="22">
        <f t="shared" si="4"/>
        <v>30000</v>
      </c>
      <c r="F41" s="23">
        <f t="shared" si="4"/>
        <v>45000</v>
      </c>
      <c r="G41" s="22">
        <f t="shared" si="4"/>
        <v>60000</v>
      </c>
      <c r="H41" s="23">
        <f t="shared" si="4"/>
        <v>75000</v>
      </c>
      <c r="I41" s="22">
        <f t="shared" si="4"/>
        <v>90000</v>
      </c>
      <c r="J41" s="23">
        <f t="shared" si="4"/>
        <v>105000</v>
      </c>
      <c r="K41" s="22">
        <f t="shared" si="4"/>
        <v>120000</v>
      </c>
      <c r="L41" s="23">
        <f t="shared" si="4"/>
        <v>135000</v>
      </c>
      <c r="M41" s="22">
        <f t="shared" si="4"/>
        <v>150000</v>
      </c>
    </row>
    <row r="42">
      <c r="B42" s="19" t="s">
        <v>24</v>
      </c>
      <c r="C42" s="22">
        <f t="shared" ref="C42:M42" si="5">C41-C40</f>
        <v>-37550</v>
      </c>
      <c r="D42" s="23">
        <f t="shared" si="5"/>
        <v>-32610</v>
      </c>
      <c r="E42" s="22">
        <f t="shared" si="5"/>
        <v>-27670</v>
      </c>
      <c r="F42" s="23">
        <f t="shared" si="5"/>
        <v>-22730</v>
      </c>
      <c r="G42" s="22">
        <f t="shared" si="5"/>
        <v>-17790</v>
      </c>
      <c r="H42" s="23">
        <f t="shared" si="5"/>
        <v>-12850</v>
      </c>
      <c r="I42" s="22">
        <f t="shared" si="5"/>
        <v>-7910</v>
      </c>
      <c r="J42" s="23">
        <f t="shared" si="5"/>
        <v>-2970</v>
      </c>
      <c r="K42" s="22">
        <f t="shared" si="5"/>
        <v>1970</v>
      </c>
      <c r="L42" s="23">
        <f t="shared" si="5"/>
        <v>6909.9999999999854</v>
      </c>
      <c r="M42" s="22">
        <f t="shared" si="5"/>
        <v>11850</v>
      </c>
    </row>
    <row r="43" thickBo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thickTop="1"/>
  </sheetData>
  <pageMargins left="0.4" right="0.4" top="0.4" bottom="0.4" header="0.3" footer="0.3"/>
  <pageSetup orientation="landscape" scale="77"/>
  <drawing r:id="rId1"/>
</worksheet>
</file>