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15"/>
  </bookViews>
  <sheets>
    <sheet name="Profit and Loss" sheetId="1" r:id="rId1"/>
  </sheets>
  <definedNames>
    <definedName name="NetIncome">'Profit and Loss'!$O$36</definedName>
    <definedName name="_xlnm.Print_Titles" localSheetId="0">'Profit and Loss'!$17:$17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I13" i="1"/>
  <c r="H13" i="1"/>
  <c r="K13" i="1"/>
  <c r="H15" i="1" l="1"/>
  <c r="I15" i="1"/>
  <c r="J15" i="1"/>
  <c r="J31" i="1" l="1"/>
  <c r="J32" i="1" s="1"/>
  <c r="J34" i="1" s="1"/>
  <c r="J36" i="1" s="1"/>
  <c r="K15" i="1"/>
  <c r="K31" i="1"/>
  <c r="L13" i="1"/>
  <c r="L15" i="1" s="1"/>
  <c r="L31" i="1"/>
  <c r="M13" i="1"/>
  <c r="M15" i="1" s="1"/>
  <c r="M31" i="1"/>
  <c r="D13" i="1"/>
  <c r="E13" i="1"/>
  <c r="F13" i="1"/>
  <c r="F15" i="1" s="1"/>
  <c r="G13" i="1"/>
  <c r="G15" i="1" s="1"/>
  <c r="N13" i="1"/>
  <c r="N15" i="1" s="1"/>
  <c r="C13" i="1"/>
  <c r="C15" i="1"/>
  <c r="C31" i="1"/>
  <c r="C32" i="1" s="1"/>
  <c r="C34" i="1" s="1"/>
  <c r="C36" i="1" s="1"/>
  <c r="D15" i="1"/>
  <c r="D31" i="1"/>
  <c r="D32" i="1" s="1"/>
  <c r="D34" i="1" s="1"/>
  <c r="D36" i="1" s="1"/>
  <c r="E31" i="1"/>
  <c r="F31" i="1"/>
  <c r="G31" i="1"/>
  <c r="H31" i="1"/>
  <c r="H32" i="1" s="1"/>
  <c r="H34" i="1" s="1"/>
  <c r="I31" i="1"/>
  <c r="O14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N31" i="1"/>
  <c r="O10" i="1"/>
  <c r="O11" i="1"/>
  <c r="O35" i="1"/>
  <c r="O33" i="1"/>
  <c r="O12" i="1"/>
  <c r="O9" i="1"/>
  <c r="O8" i="1"/>
  <c r="O7" i="1"/>
  <c r="G32" i="1" l="1"/>
  <c r="G34" i="1" s="1"/>
  <c r="G36" i="1" s="1"/>
  <c r="F32" i="1"/>
  <c r="F34" i="1" s="1"/>
  <c r="F36" i="1" s="1"/>
  <c r="L32" i="1"/>
  <c r="L34" i="1" s="1"/>
  <c r="L36" i="1" s="1"/>
  <c r="O13" i="1"/>
  <c r="O15" i="1" s="1"/>
  <c r="K32" i="1"/>
  <c r="K34" i="1" s="1"/>
  <c r="K36" i="1" s="1"/>
  <c r="M32" i="1"/>
  <c r="M34" i="1" s="1"/>
  <c r="M36" i="1" s="1"/>
  <c r="N32" i="1"/>
  <c r="N34" i="1" s="1"/>
  <c r="N36" i="1" s="1"/>
  <c r="E15" i="1"/>
  <c r="E32" i="1" s="1"/>
  <c r="E34" i="1" s="1"/>
  <c r="E36" i="1" s="1"/>
  <c r="O31" i="1"/>
  <c r="I32" i="1"/>
  <c r="I34" i="1" s="1"/>
  <c r="I36" i="1" s="1"/>
  <c r="O32" i="1" l="1"/>
  <c r="O34" i="1"/>
  <c r="O36" i="1" s="1"/>
  <c r="G2" i="1" s="1"/>
  <c r="H36" i="1"/>
</calcChain>
</file>

<file path=xl/sharedStrings.xml><?xml version="1.0" encoding="utf-8"?>
<sst xmlns="http://schemas.openxmlformats.org/spreadsheetml/2006/main" count="59" uniqueCount="46">
  <si>
    <t>NET INCOME</t>
  </si>
  <si>
    <t>PROFIT AND LOSS STATEMENT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</si>
  <si>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</si>
  <si>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</si>
  <si>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</si>
  <si>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</si>
  <si>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</si>
  <si>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</si>
  <si>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</si>
  <si>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</si>
  <si>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</si>
  <si>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</si>
  <si>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</si>
  <si>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</si>
  <si>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</si>
  <si>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</si>
  <si>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Sales</t>
  </si>
  <si>
    <t>Sales Returns (Reduction)</t>
  </si>
  <si>
    <t>Sales Discounts (Reduction)</t>
  </si>
  <si>
    <t>Other Revenue 1</t>
  </si>
  <si>
    <t>Other Revenue 2</t>
  </si>
  <si>
    <t>Other Revenue 3</t>
  </si>
  <si>
    <t>Net Sales</t>
  </si>
  <si>
    <t>Cost of Goods Sold</t>
  </si>
  <si>
    <t>Gross Profit</t>
  </si>
  <si>
    <t>Operation Expenses</t>
  </si>
  <si>
    <t>Salaries &amp; Wages</t>
  </si>
  <si>
    <t>Depreciation</t>
  </si>
  <si>
    <t>Rent</t>
  </si>
  <si>
    <t>Office Supplies</t>
  </si>
  <si>
    <t>Utilities</t>
  </si>
  <si>
    <t>Telephone</t>
  </si>
  <si>
    <t>Insurance</t>
  </si>
  <si>
    <t>Travel</t>
  </si>
  <si>
    <t>Maintenance</t>
  </si>
  <si>
    <t>Advertising</t>
  </si>
  <si>
    <t>Other 1</t>
  </si>
  <si>
    <t>Other 2</t>
  </si>
  <si>
    <t>Other 3</t>
  </si>
  <si>
    <t>Total Operation Expenses</t>
  </si>
  <si>
    <t>Income From Operations</t>
  </si>
  <si>
    <t>Interest Income (Expense)</t>
  </si>
  <si>
    <t>Income Before Income Taxes</t>
  </si>
  <si>
    <t>Income Tax Expense</t>
  </si>
  <si>
    <t>Net Income</t>
  </si>
  <si>
    <t>DevAV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</si>
</sst>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&quot;$&quot;#,##0"/>
  </numFmts>
  <fonts count="16" x14ac:knownFonts="1">
    <font>
      <sz val="10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b/>
      <sz val="18"/>
      <color theme="0"/>
      <name val="Segoe UI"/>
      <family val="2"/>
      <scheme val="minor"/>
    </font>
    <font>
      <b/>
      <sz val="12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10"/>
      <color theme="3"/>
      <name val="Segoe UI"/>
      <family val="2"/>
      <scheme val="minor"/>
    </font>
    <font>
      <b/>
      <sz val="10"/>
      <color theme="3"/>
      <name val="Cambria"/>
      <family val="1"/>
      <scheme val="major"/>
    </font>
    <font>
      <b/>
      <sz val="10"/>
      <color theme="3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48"/>
      <color theme="0"/>
      <name val="Cambria"/>
      <family val="2"/>
      <scheme val="major"/>
    </font>
    <font>
      <sz val="36"/>
      <color theme="3"/>
      <name val="Segoe U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2"/>
      </bottom>
      <diagonal/>
    </border>
  </borders>
  <cellStyleXfs count="8">
    <xf numFmtId="0" fontId="0" fillId="2" borderId="0">
      <alignment vertical="center"/>
    </xf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8" fillId="2" borderId="0" applyNumberFormat="0" applyAlignment="0" applyProtection="0"/>
    <xf numFmtId="0" fontId="4" fillId="2" borderId="0" applyNumberFormat="0" applyAlignment="0" applyProtection="0"/>
    <xf numFmtId="0" fontId="2" fillId="2" borderId="0" applyNumberFormat="0" applyBorder="0" applyAlignment="0" applyProtection="0"/>
    <xf numFmtId="0" fontId="9" fillId="2" borderId="0" applyNumberFormat="0" applyBorder="0" applyAlignment="0" applyProtection="0"/>
  </cellStyleXfs>
  <cellXfs count="47">
    <xf numFmtId="0" fontId="0" fillId="2" borderId="0" xfId="0">
      <alignment vertical="center"/>
    </xf>
    <xf numFmtId="0" fontId="5" fillId="2" borderId="0" xfId="0" applyFont="1" applyFill="1" applyBorder="1" applyAlignment="1"/>
    <xf numFmtId="0" fontId="3" fillId="2" borderId="0" xfId="0" applyFont="1" applyFill="1">
      <alignment vertical="center"/>
    </xf>
    <xf numFmtId="0" fontId="6" fillId="2" borderId="0" xfId="0" applyFont="1" applyFill="1" applyBorder="1" applyAlignment="1"/>
    <xf numFmtId="167" fontId="7" fillId="2" borderId="0" xfId="2" applyNumberFormat="1" applyFont="1" applyFill="1" applyBorder="1"/>
    <xf numFmtId="165" fontId="7" fillId="2" borderId="0" xfId="2" applyFont="1" applyFill="1" applyBorder="1"/>
    <xf numFmtId="0" fontId="7" fillId="2" borderId="0" xfId="0" applyFont="1" applyFill="1" applyBorder="1" applyAlignment="1">
      <alignment horizontal="left" indent="1"/>
    </xf>
    <xf numFmtId="0" fontId="3" fillId="2" borderId="0" xfId="0" applyFont="1" applyFill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right" vertical="center" indent="1"/>
    </xf>
    <xf numFmtId="167" fontId="7" fillId="2" borderId="0" xfId="0" applyNumberFormat="1" applyFont="1" applyFill="1" applyBorder="1" applyAlignment="1">
      <alignment horizontal="right" vertical="center" indent="1"/>
    </xf>
    <xf numFmtId="0" fontId="7" fillId="2" borderId="0" xfId="0" applyFont="1" applyFill="1" applyBorder="1" applyAlignment="1">
      <alignment horizontal="right" vertical="center" indent="1"/>
    </xf>
    <xf numFmtId="0" fontId="9" fillId="2" borderId="0" xfId="7" applyBorder="1" applyAlignment="1">
      <alignment horizontal="left"/>
    </xf>
    <xf numFmtId="0" fontId="7" fillId="2" borderId="0" xfId="0" applyFont="1" applyFill="1" applyAlignment="1">
      <alignment horizontal="left" vertical="center" indent="1"/>
    </xf>
    <xf numFmtId="0" fontId="2" fillId="2" borderId="1" xfId="6" applyFill="1" applyBorder="1" applyAlignment="1">
      <alignment horizontal="left" vertical="center" indent="1"/>
    </xf>
    <xf numFmtId="0" fontId="2" fillId="2" borderId="1" xfId="6" applyFill="1" applyBorder="1" applyAlignment="1">
      <alignment horizontal="right"/>
    </xf>
    <xf numFmtId="0" fontId="2" fillId="2" borderId="1" xfId="6" applyBorder="1" applyAlignment="1">
      <alignment horizontal="right" vertical="center" indent="1"/>
    </xf>
    <xf numFmtId="0" fontId="2" fillId="2" borderId="2" xfId="6" applyBorder="1" applyAlignment="1">
      <alignment horizontal="left" vertical="center" indent="1"/>
    </xf>
    <xf numFmtId="0" fontId="2" fillId="2" borderId="2" xfId="6" applyBorder="1" applyAlignment="1">
      <alignment horizontal="right"/>
    </xf>
    <xf numFmtId="0" fontId="2" fillId="2" borderId="2" xfId="6" applyBorder="1" applyAlignment="1">
      <alignment horizontal="right" vertical="center" indent="1"/>
    </xf>
    <xf numFmtId="0" fontId="12" fillId="4" borderId="0" xfId="0" applyFont="1" applyFill="1" applyBorder="1" applyAlignment="1">
      <alignment horizontal="left" vertical="center" indent="1"/>
    </xf>
    <xf numFmtId="164" fontId="7" fillId="2" borderId="0" xfId="2" applyNumberFormat="1" applyFont="1" applyFill="1" applyBorder="1" applyAlignment="1">
      <alignment horizontal="right" vertical="center"/>
    </xf>
    <xf numFmtId="164" fontId="7" fillId="2" borderId="0" xfId="0" applyNumberFormat="1" applyFont="1" applyFill="1" applyBorder="1" applyAlignment="1">
      <alignment horizontal="right" vertical="center" indent="1"/>
    </xf>
    <xf numFmtId="164" fontId="11" fillId="4" borderId="0" xfId="2" applyNumberFormat="1" applyFont="1" applyFill="1" applyBorder="1" applyAlignment="1">
      <alignment vertical="center"/>
    </xf>
    <xf numFmtId="164" fontId="11" fillId="4" borderId="0" xfId="2" applyNumberFormat="1" applyFont="1" applyFill="1" applyBorder="1" applyAlignment="1">
      <alignment horizontal="right" vertical="center" indent="1"/>
    </xf>
    <xf numFmtId="164" fontId="7" fillId="2" borderId="0" xfId="2" applyNumberFormat="1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>
      <alignment vertical="center"/>
    </xf>
    <xf numFmtId="164" fontId="7" fillId="2" borderId="0" xfId="1" applyNumberFormat="1" applyFont="1" applyFill="1" applyBorder="1" applyAlignment="1">
      <alignment horizontal="right" vertical="center"/>
    </xf>
    <xf numFmtId="164" fontId="7" fillId="2" borderId="0" xfId="1" applyNumberFormat="1" applyFont="1" applyFill="1" applyBorder="1" applyAlignment="1">
      <alignment horizontal="right" vertical="center" indent="1"/>
    </xf>
    <xf numFmtId="164" fontId="13" fillId="3" borderId="0" xfId="2" applyNumberFormat="1" applyFont="1" applyFill="1" applyBorder="1" applyAlignment="1">
      <alignment horizontal="right" vertical="center"/>
    </xf>
    <xf numFmtId="164" fontId="13" fillId="2" borderId="0" xfId="1" applyNumberFormat="1" applyFont="1" applyFill="1" applyBorder="1" applyAlignment="1">
      <alignment horizontal="right" vertical="center" indent="1"/>
    </xf>
    <xf numFmtId="164" fontId="7" fillId="2" borderId="0" xfId="1" applyNumberFormat="1" applyFont="1" applyFill="1" applyBorder="1" applyAlignment="1">
      <alignment vertical="center"/>
    </xf>
    <xf numFmtId="164" fontId="7" fillId="2" borderId="0" xfId="0" applyNumberFormat="1" applyFont="1" applyFill="1" applyAlignment="1">
      <alignment vertical="center"/>
    </xf>
    <xf numFmtId="164" fontId="13" fillId="2" borderId="0" xfId="2" applyNumberFormat="1" applyFont="1" applyFill="1" applyBorder="1" applyAlignment="1">
      <alignment vertical="center"/>
    </xf>
    <xf numFmtId="164" fontId="13" fillId="2" borderId="0" xfId="0" applyNumberFormat="1" applyFont="1" applyFill="1" applyBorder="1" applyAlignment="1">
      <alignment horizontal="right" vertical="center" indent="1"/>
    </xf>
    <xf numFmtId="0" fontId="12" fillId="6" borderId="0" xfId="0" applyFont="1" applyFill="1" applyBorder="1" applyAlignment="1">
      <alignment horizontal="left" vertical="center" indent="1"/>
    </xf>
    <xf numFmtId="164" fontId="11" fillId="6" borderId="0" xfId="2" applyNumberFormat="1" applyFont="1" applyFill="1" applyBorder="1" applyAlignment="1">
      <alignment vertical="center"/>
    </xf>
    <xf numFmtId="164" fontId="11" fillId="6" borderId="0" xfId="2" applyNumberFormat="1" applyFont="1" applyFill="1" applyBorder="1" applyAlignment="1">
      <alignment horizontal="right" vertical="center" indent="1"/>
    </xf>
    <xf numFmtId="0" fontId="12" fillId="5" borderId="0" xfId="0" applyFont="1" applyFill="1" applyBorder="1" applyAlignment="1">
      <alignment horizontal="left" vertical="center" indent="1"/>
    </xf>
    <xf numFmtId="164" fontId="11" fillId="5" borderId="0" xfId="2" applyNumberFormat="1" applyFont="1" applyFill="1" applyBorder="1" applyAlignment="1">
      <alignment vertical="center"/>
    </xf>
    <xf numFmtId="164" fontId="11" fillId="5" borderId="0" xfId="2" applyNumberFormat="1" applyFont="1" applyFill="1" applyBorder="1" applyAlignment="1">
      <alignment horizontal="right" vertical="center" indent="1"/>
    </xf>
    <xf numFmtId="168" fontId="15" fillId="5" borderId="0" xfId="0" applyNumberFormat="1" applyFont="1" applyFill="1" applyAlignment="1">
      <alignment horizontal="right" vertical="center" indent="1"/>
    </xf>
    <xf numFmtId="0" fontId="14" fillId="2" borderId="0" xfId="3" applyAlignment="1">
      <alignment vertical="center"/>
    </xf>
    <xf numFmtId="0" fontId="10" fillId="5" borderId="0" xfId="0" applyFont="1" applyFill="1" applyAlignment="1">
      <alignment horizontal="right" vertical="center" indent="1"/>
    </xf>
    <xf numFmtId="0" fontId="8" fillId="2" borderId="0" xfId="4" applyAlignment="1">
      <alignment horizontal="center" vertical="top"/>
    </xf>
  </cellXfs>
  <cellStyles count="8">
    <cellStyle name="Comma" xfId="1" builtinId="3"/>
    <cellStyle name="Currency" xfId="2" builtinId="4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Title" xfId="3" builtinId="15" customBuiltin="1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8">
      <a:dk1>
        <a:srgbClr val="000000"/>
      </a:dk1>
      <a:lt1>
        <a:srgbClr val="595959"/>
      </a:lt1>
      <a:dk2>
        <a:srgbClr val="FFFFFF"/>
      </a:dk2>
      <a:lt2>
        <a:srgbClr val="D4D4D4"/>
      </a:lt2>
      <a:accent1>
        <a:srgbClr val="D06B20"/>
      </a:accent1>
      <a:accent2>
        <a:srgbClr val="00A2E6"/>
      </a:accent2>
      <a:accent3>
        <a:srgbClr val="FAC810"/>
      </a:accent3>
      <a:accent4>
        <a:srgbClr val="7D8F8C"/>
      </a:accent4>
      <a:accent5>
        <a:srgbClr val="86CE24"/>
      </a:accent5>
      <a:accent6>
        <a:srgbClr val="958B8B"/>
      </a:accent6>
      <a:hlink>
        <a:srgbClr val="FF9900"/>
      </a:hlink>
      <a:folHlink>
        <a:srgbClr val="969696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37"/>
  <sheetViews>
    <sheetView showGridLines="0" tabSelected="1" workbookViewId="0"/>
  </sheetViews>
  <sheetFormatPr defaultRowHeight="16.5" customHeight="1" x14ac:dyDescent="0.25"/>
  <cols>
    <col min="1" max="1" width="3.28515625" style="2" customWidth="1"/>
    <col min="2" max="2" width="30.7109375" style="7" customWidth="1"/>
    <col min="3" max="5" width="8.7109375" style="2" customWidth="1"/>
    <col min="6" max="6" width="9.7109375" style="2" customWidth="1"/>
    <col min="7" max="9" width="8.7109375" style="2" customWidth="1"/>
    <col min="10" max="10" width="10.140625" style="2" customWidth="1"/>
    <col min="11" max="14" width="8.7109375" style="2" customWidth="1"/>
    <col min="15" max="15" width="12" style="9" customWidth="1"/>
    <col min="16" max="16" width="2.140625" style="2" customWidth="1"/>
    <col min="17" max="16384" width="9.140625" style="2"/>
  </cols>
  <sheetData>
    <row r="1" spans="2:15" ht="15.75" customHeight="1" x14ac:dyDescent="0.45">
      <c r="B1" s="2"/>
      <c r="D1" s="1"/>
      <c r="E1" s="1"/>
      <c r="F1" s="1"/>
      <c r="G1" s="45" t="s">
        <v>0</v>
      </c>
      <c r="H1" s="45"/>
      <c r="I1" s="45"/>
      <c r="J1" s="45"/>
      <c r="K1" s="1"/>
      <c r="L1" s="28"/>
    </row>
    <row r="2" spans="2:15" ht="30" customHeight="1" x14ac:dyDescent="0.45">
      <c r="B2" s="44">
        <v>2016</v>
      </c>
      <c r="C2" s="12" t="s">
        <v>1</v>
      </c>
      <c r="E2" s="1"/>
      <c r="F2" s="1"/>
      <c r="G2" s="43">
        <f>NetIncome</f>
        <v>114499.83000000002</v>
      </c>
      <c r="H2" s="43"/>
      <c r="I2" s="43"/>
      <c r="J2" s="43"/>
      <c r="K2" s="1"/>
      <c r="L2" s="28"/>
    </row>
    <row r="3" spans="2:15" ht="33" customHeight="1" x14ac:dyDescent="0.3">
      <c r="B3" s="44"/>
      <c r="C3" s="46" t="s">
        <v>45</v>
      </c>
      <c r="D3" s="46"/>
      <c r="E3" s="46"/>
      <c r="F3" s="3"/>
      <c r="G3" s="43"/>
      <c r="H3" s="43"/>
      <c r="I3" s="43"/>
      <c r="J3" s="43"/>
      <c r="K3" s="3"/>
      <c r="L3" s="28"/>
    </row>
    <row r="4" spans="2:15" ht="16.5" customHeight="1" x14ac:dyDescent="0.25">
      <c r="B4" s="2"/>
    </row>
    <row r="5" spans="2:15" ht="16.5" customHeight="1" x14ac:dyDescent="0.25">
      <c r="B5" s="2"/>
    </row>
    <row r="6" spans="2:15" ht="16.5" customHeight="1" thickBot="1" x14ac:dyDescent="0.35">
      <c r="B6" s="14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5" t="s">
        <v>7</v>
      </c>
      <c r="H6" s="15" t="s">
        <v>8</v>
      </c>
      <c r="I6" s="15" t="s">
        <v>9</v>
      </c>
      <c r="J6" s="15" t="s">
        <v>10</v>
      </c>
      <c r="K6" s="15" t="s">
        <v>11</v>
      </c>
      <c r="L6" s="15" t="s">
        <v>12</v>
      </c>
      <c r="M6" s="15" t="s">
        <v>13</v>
      </c>
      <c r="N6" s="15" t="s">
        <v>14</v>
      </c>
      <c r="O6" s="16" t="s">
        <v>15</v>
      </c>
    </row>
    <row r="7" spans="2:15" ht="16.5" customHeight="1" x14ac:dyDescent="0.25">
      <c r="B7" s="8" t="s">
        <v>16</v>
      </c>
      <c r="C7" s="21">
        <v>50000</v>
      </c>
      <c r="D7" s="21">
        <v>63098</v>
      </c>
      <c r="E7" s="21">
        <v>55125</v>
      </c>
      <c r="F7" s="21">
        <v>23881</v>
      </c>
      <c r="G7" s="21">
        <v>60775.31</v>
      </c>
      <c r="H7" s="21">
        <v>44500</v>
      </c>
      <c r="I7" s="21">
        <v>50000</v>
      </c>
      <c r="J7" s="21">
        <v>62500</v>
      </c>
      <c r="K7" s="21">
        <v>44850</v>
      </c>
      <c r="L7" s="21">
        <v>51000</v>
      </c>
      <c r="M7" s="21">
        <v>53250</v>
      </c>
      <c r="N7" s="21">
        <v>59000</v>
      </c>
      <c r="O7" s="22">
        <f>SUM(C7:N7)</f>
        <v>617979.31000000006</v>
      </c>
    </row>
    <row r="8" spans="2:15" ht="16.5" customHeight="1" x14ac:dyDescent="0.25">
      <c r="B8" s="8" t="s">
        <v>17</v>
      </c>
      <c r="C8" s="29">
        <v>0</v>
      </c>
      <c r="D8" s="29">
        <v>-500</v>
      </c>
      <c r="E8" s="29">
        <v>0</v>
      </c>
      <c r="F8" s="29">
        <v>0</v>
      </c>
      <c r="G8" s="29">
        <v>-234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30">
        <f t="shared" ref="O8:O35" si="0">SUM(C8:N8)</f>
        <v>-734</v>
      </c>
    </row>
    <row r="9" spans="2:15" ht="16.5" customHeight="1" x14ac:dyDescent="0.25">
      <c r="B9" s="8" t="s">
        <v>18</v>
      </c>
      <c r="C9" s="29">
        <v>-5000</v>
      </c>
      <c r="D9" s="29">
        <v>-5250</v>
      </c>
      <c r="E9" s="29">
        <v>-5513</v>
      </c>
      <c r="F9" s="29">
        <v>-5788</v>
      </c>
      <c r="G9" s="29">
        <v>-6078</v>
      </c>
      <c r="H9" s="29">
        <v>-5250</v>
      </c>
      <c r="I9" s="29">
        <v>-5200</v>
      </c>
      <c r="J9" s="29">
        <v>-5500</v>
      </c>
      <c r="K9" s="29">
        <v>-5750</v>
      </c>
      <c r="L9" s="29">
        <v>-5800</v>
      </c>
      <c r="M9" s="29">
        <v>-5000</v>
      </c>
      <c r="N9" s="29">
        <v>-4856</v>
      </c>
      <c r="O9" s="30">
        <f t="shared" si="0"/>
        <v>-64985</v>
      </c>
    </row>
    <row r="10" spans="2:15" ht="16.5" customHeight="1" x14ac:dyDescent="0.25">
      <c r="B10" s="8" t="s">
        <v>19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30">
        <f t="shared" si="0"/>
        <v>0</v>
      </c>
    </row>
    <row r="11" spans="2:15" ht="16.5" customHeight="1" x14ac:dyDescent="0.25">
      <c r="B11" s="8" t="s">
        <v>20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30">
        <f t="shared" si="0"/>
        <v>0</v>
      </c>
    </row>
    <row r="12" spans="2:15" ht="16.5" customHeight="1" x14ac:dyDescent="0.25">
      <c r="B12" s="8" t="s">
        <v>21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30">
        <f t="shared" si="0"/>
        <v>0</v>
      </c>
    </row>
    <row r="13" spans="2:15" ht="16.5" customHeight="1" x14ac:dyDescent="0.25">
      <c r="B13" s="26" t="s">
        <v>22</v>
      </c>
      <c r="C13" s="31">
        <f>IF(SUM(C7:C12)=0,"",SUM(C7:C12))</f>
        <v>45000</v>
      </c>
      <c r="D13" s="31">
        <f t="shared" ref="D13:N13" si="1">IF(SUM(D7:D12)=0,"",SUM(D7:D12))</f>
        <v>57348</v>
      </c>
      <c r="E13" s="31">
        <f t="shared" si="1"/>
        <v>49612</v>
      </c>
      <c r="F13" s="31">
        <f t="shared" si="1"/>
        <v>18093</v>
      </c>
      <c r="G13" s="31">
        <f t="shared" si="1"/>
        <v>54463.31</v>
      </c>
      <c r="H13" s="31">
        <f>IF(SUM(H7:H12)=0,"",SUM(H7:H12))</f>
        <v>39250</v>
      </c>
      <c r="I13" s="31">
        <f>IF(SUM(I7:I12)=0,"",SUM(I7:I12))</f>
        <v>44800</v>
      </c>
      <c r="J13" s="31">
        <f>IF(SUM(J7:J12)=0,"",SUM(J7:J12))</f>
        <v>57000</v>
      </c>
      <c r="K13" s="31">
        <f>IF(SUM(K7:K12)=0,"",SUM(K7:K12))</f>
        <v>39100</v>
      </c>
      <c r="L13" s="31">
        <f t="shared" si="1"/>
        <v>45200</v>
      </c>
      <c r="M13" s="31">
        <f t="shared" si="1"/>
        <v>48250</v>
      </c>
      <c r="N13" s="31">
        <f t="shared" si="1"/>
        <v>54144</v>
      </c>
      <c r="O13" s="32">
        <f t="shared" si="0"/>
        <v>552260.31000000006</v>
      </c>
    </row>
    <row r="14" spans="2:15" ht="16.5" customHeight="1" x14ac:dyDescent="0.25">
      <c r="B14" s="8" t="s">
        <v>23</v>
      </c>
      <c r="C14" s="21">
        <v>20000</v>
      </c>
      <c r="D14" s="21">
        <v>21000</v>
      </c>
      <c r="E14" s="21">
        <v>22050</v>
      </c>
      <c r="F14" s="21">
        <v>23152.5</v>
      </c>
      <c r="G14" s="21">
        <v>24310.13</v>
      </c>
      <c r="H14" s="21">
        <v>22150</v>
      </c>
      <c r="I14" s="21">
        <v>20000</v>
      </c>
      <c r="J14" s="21">
        <v>21000</v>
      </c>
      <c r="K14" s="21">
        <v>22050</v>
      </c>
      <c r="L14" s="21">
        <v>23000</v>
      </c>
      <c r="M14" s="21">
        <v>20500</v>
      </c>
      <c r="N14" s="21">
        <v>22000</v>
      </c>
      <c r="O14" s="30">
        <f t="shared" si="0"/>
        <v>261212.63</v>
      </c>
    </row>
    <row r="15" spans="2:15" ht="19.5" customHeight="1" x14ac:dyDescent="0.25">
      <c r="B15" s="20" t="s">
        <v>24</v>
      </c>
      <c r="C15" s="23">
        <f>IFERROR(C13-C14,"")</f>
        <v>25000</v>
      </c>
      <c r="D15" s="23">
        <f t="shared" ref="D15:O15" si="2">IFERROR(D13-D14,"")</f>
        <v>36348</v>
      </c>
      <c r="E15" s="23">
        <f t="shared" si="2"/>
        <v>27562</v>
      </c>
      <c r="F15" s="23">
        <f t="shared" si="2"/>
        <v>-5059.5</v>
      </c>
      <c r="G15" s="23">
        <f t="shared" si="2"/>
        <v>30153.179999999997</v>
      </c>
      <c r="H15" s="23">
        <f t="shared" si="2"/>
        <v>17100</v>
      </c>
      <c r="I15" s="23">
        <f t="shared" si="2"/>
        <v>24800</v>
      </c>
      <c r="J15" s="23">
        <f t="shared" si="2"/>
        <v>36000</v>
      </c>
      <c r="K15" s="23">
        <f t="shared" si="2"/>
        <v>17050</v>
      </c>
      <c r="L15" s="23">
        <f t="shared" si="2"/>
        <v>22200</v>
      </c>
      <c r="M15" s="23">
        <f t="shared" si="2"/>
        <v>27750</v>
      </c>
      <c r="N15" s="23">
        <f t="shared" si="2"/>
        <v>32144</v>
      </c>
      <c r="O15" s="24">
        <f t="shared" si="2"/>
        <v>291047.68000000005</v>
      </c>
    </row>
    <row r="16" spans="2:15" ht="16.5" customHeight="1" x14ac:dyDescent="0.25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</row>
    <row r="17" spans="2:15" ht="16.5" customHeight="1" thickBot="1" x14ac:dyDescent="0.35">
      <c r="B17" s="17" t="s">
        <v>25</v>
      </c>
      <c r="C17" s="18" t="s">
        <v>3</v>
      </c>
      <c r="D17" s="18" t="s">
        <v>4</v>
      </c>
      <c r="E17" s="18" t="s">
        <v>5</v>
      </c>
      <c r="F17" s="18" t="s">
        <v>6</v>
      </c>
      <c r="G17" s="18" t="s">
        <v>7</v>
      </c>
      <c r="H17" s="18" t="s">
        <v>8</v>
      </c>
      <c r="I17" s="18" t="s">
        <v>9</v>
      </c>
      <c r="J17" s="18" t="s">
        <v>10</v>
      </c>
      <c r="K17" s="18" t="s">
        <v>11</v>
      </c>
      <c r="L17" s="18" t="s">
        <v>12</v>
      </c>
      <c r="M17" s="18" t="s">
        <v>13</v>
      </c>
      <c r="N17" s="18" t="s">
        <v>14</v>
      </c>
      <c r="O17" s="19" t="s">
        <v>15</v>
      </c>
    </row>
    <row r="18" spans="2:15" ht="16.5" customHeight="1" x14ac:dyDescent="0.25">
      <c r="B18" s="8" t="s">
        <v>26</v>
      </c>
      <c r="C18" s="25">
        <v>7500</v>
      </c>
      <c r="D18" s="25">
        <v>7875</v>
      </c>
      <c r="E18" s="25">
        <v>8268.75</v>
      </c>
      <c r="F18" s="25">
        <v>8682.19</v>
      </c>
      <c r="G18" s="25">
        <v>9116.2999999999993</v>
      </c>
      <c r="H18" s="25">
        <v>8500</v>
      </c>
      <c r="I18" s="25">
        <v>8000</v>
      </c>
      <c r="J18" s="25">
        <v>8500</v>
      </c>
      <c r="K18" s="25">
        <v>7950</v>
      </c>
      <c r="L18" s="25">
        <v>9000</v>
      </c>
      <c r="M18" s="25">
        <v>8650</v>
      </c>
      <c r="N18" s="25">
        <v>7950</v>
      </c>
      <c r="O18" s="22">
        <f t="shared" si="0"/>
        <v>99992.24</v>
      </c>
    </row>
    <row r="19" spans="2:15" ht="16.5" customHeight="1" x14ac:dyDescent="0.25">
      <c r="B19" s="8" t="s">
        <v>27</v>
      </c>
      <c r="C19" s="33">
        <v>500</v>
      </c>
      <c r="D19" s="33">
        <v>525</v>
      </c>
      <c r="E19" s="33">
        <v>551.25</v>
      </c>
      <c r="F19" s="33">
        <v>578.80999999999995</v>
      </c>
      <c r="G19" s="33">
        <v>607.75</v>
      </c>
      <c r="H19" s="33">
        <v>560</v>
      </c>
      <c r="I19" s="33">
        <v>500</v>
      </c>
      <c r="J19" s="33">
        <v>525</v>
      </c>
      <c r="K19" s="33">
        <v>550</v>
      </c>
      <c r="L19" s="33">
        <v>610</v>
      </c>
      <c r="M19" s="33">
        <v>580</v>
      </c>
      <c r="N19" s="33">
        <v>590</v>
      </c>
      <c r="O19" s="30">
        <f t="shared" si="0"/>
        <v>6677.8099999999995</v>
      </c>
    </row>
    <row r="20" spans="2:15" ht="16.5" customHeight="1" x14ac:dyDescent="0.25">
      <c r="B20" s="8" t="s">
        <v>28</v>
      </c>
      <c r="C20" s="33">
        <v>1500</v>
      </c>
      <c r="D20" s="33">
        <v>1575</v>
      </c>
      <c r="E20" s="33">
        <v>1653.75</v>
      </c>
      <c r="F20" s="33">
        <v>1736.44</v>
      </c>
      <c r="G20" s="33">
        <v>1823.26</v>
      </c>
      <c r="H20" s="33">
        <v>1620</v>
      </c>
      <c r="I20" s="33">
        <v>1700</v>
      </c>
      <c r="J20" s="33">
        <v>1750</v>
      </c>
      <c r="K20" s="33">
        <v>1680</v>
      </c>
      <c r="L20" s="33">
        <v>1820</v>
      </c>
      <c r="M20" s="33">
        <v>1690</v>
      </c>
      <c r="N20" s="33">
        <v>1725</v>
      </c>
      <c r="O20" s="30">
        <f>SUM(C20:N20)</f>
        <v>20273.45</v>
      </c>
    </row>
    <row r="21" spans="2:15" ht="16.5" customHeight="1" x14ac:dyDescent="0.25">
      <c r="B21" s="8" t="s">
        <v>29</v>
      </c>
      <c r="C21" s="33">
        <v>475</v>
      </c>
      <c r="D21" s="33">
        <v>498.75</v>
      </c>
      <c r="E21" s="33">
        <v>523.69000000000005</v>
      </c>
      <c r="F21" s="33">
        <v>549.87</v>
      </c>
      <c r="G21" s="33">
        <v>577.37</v>
      </c>
      <c r="H21" s="33">
        <v>525</v>
      </c>
      <c r="I21" s="33">
        <v>500</v>
      </c>
      <c r="J21" s="33">
        <v>499</v>
      </c>
      <c r="K21" s="33">
        <v>550</v>
      </c>
      <c r="L21" s="33">
        <v>525</v>
      </c>
      <c r="M21" s="33">
        <v>577</v>
      </c>
      <c r="N21" s="33">
        <v>475</v>
      </c>
      <c r="O21" s="30">
        <f t="shared" si="0"/>
        <v>6275.68</v>
      </c>
    </row>
    <row r="22" spans="2:15" ht="16.5" customHeight="1" x14ac:dyDescent="0.25">
      <c r="B22" s="8" t="s">
        <v>30</v>
      </c>
      <c r="C22" s="34">
        <v>123</v>
      </c>
      <c r="D22" s="34">
        <v>123</v>
      </c>
      <c r="E22" s="34">
        <v>123</v>
      </c>
      <c r="F22" s="34">
        <v>123</v>
      </c>
      <c r="G22" s="34">
        <v>123</v>
      </c>
      <c r="H22" s="34">
        <v>123</v>
      </c>
      <c r="I22" s="34">
        <v>123</v>
      </c>
      <c r="J22" s="34">
        <v>123</v>
      </c>
      <c r="K22" s="34">
        <v>123</v>
      </c>
      <c r="L22" s="34">
        <v>123</v>
      </c>
      <c r="M22" s="34">
        <v>123</v>
      </c>
      <c r="N22" s="34">
        <v>123</v>
      </c>
      <c r="O22" s="30">
        <f t="shared" si="0"/>
        <v>1476</v>
      </c>
    </row>
    <row r="23" spans="2:15" ht="16.5" customHeight="1" x14ac:dyDescent="0.25">
      <c r="B23" s="13" t="s">
        <v>31</v>
      </c>
      <c r="C23" s="34">
        <v>68</v>
      </c>
      <c r="D23" s="34">
        <v>68</v>
      </c>
      <c r="E23" s="34">
        <v>68</v>
      </c>
      <c r="F23" s="34">
        <v>68</v>
      </c>
      <c r="G23" s="34">
        <v>68</v>
      </c>
      <c r="H23" s="34">
        <v>68</v>
      </c>
      <c r="I23" s="34">
        <v>68</v>
      </c>
      <c r="J23" s="34">
        <v>68</v>
      </c>
      <c r="K23" s="34">
        <v>68</v>
      </c>
      <c r="L23" s="34">
        <v>68</v>
      </c>
      <c r="M23" s="34">
        <v>68</v>
      </c>
      <c r="N23" s="34">
        <v>68</v>
      </c>
      <c r="O23" s="30">
        <f t="shared" si="0"/>
        <v>816</v>
      </c>
    </row>
    <row r="24" spans="2:15" ht="16.5" customHeight="1" x14ac:dyDescent="0.25">
      <c r="B24" s="13" t="s">
        <v>32</v>
      </c>
      <c r="C24" s="34">
        <v>125</v>
      </c>
      <c r="D24" s="34">
        <v>125</v>
      </c>
      <c r="E24" s="34">
        <v>125</v>
      </c>
      <c r="F24" s="34">
        <v>125</v>
      </c>
      <c r="G24" s="34">
        <v>125</v>
      </c>
      <c r="H24" s="34">
        <v>125</v>
      </c>
      <c r="I24" s="34">
        <v>125</v>
      </c>
      <c r="J24" s="34">
        <v>125</v>
      </c>
      <c r="K24" s="34">
        <v>125</v>
      </c>
      <c r="L24" s="34">
        <v>125</v>
      </c>
      <c r="M24" s="34">
        <v>125</v>
      </c>
      <c r="N24" s="34">
        <v>125</v>
      </c>
      <c r="O24" s="30">
        <f t="shared" si="0"/>
        <v>1500</v>
      </c>
    </row>
    <row r="25" spans="2:15" ht="16.5" customHeight="1" x14ac:dyDescent="0.25">
      <c r="B25" s="8" t="s">
        <v>33</v>
      </c>
      <c r="C25" s="33">
        <v>250</v>
      </c>
      <c r="D25" s="33">
        <v>262.5</v>
      </c>
      <c r="E25" s="33">
        <v>275.63</v>
      </c>
      <c r="F25" s="33">
        <v>289.41000000000003</v>
      </c>
      <c r="G25" s="33">
        <v>303.88</v>
      </c>
      <c r="H25" s="33">
        <v>285</v>
      </c>
      <c r="I25" s="33">
        <v>250</v>
      </c>
      <c r="J25" s="33">
        <v>275</v>
      </c>
      <c r="K25" s="33">
        <v>285</v>
      </c>
      <c r="L25" s="33">
        <v>260</v>
      </c>
      <c r="M25" s="33">
        <v>270</v>
      </c>
      <c r="N25" s="33">
        <v>250</v>
      </c>
      <c r="O25" s="30">
        <f>SUM(C25:N25)</f>
        <v>3256.42</v>
      </c>
    </row>
    <row r="26" spans="2:15" ht="16.5" customHeight="1" x14ac:dyDescent="0.25">
      <c r="B26" s="8" t="s">
        <v>34</v>
      </c>
      <c r="C26" s="33">
        <v>100</v>
      </c>
      <c r="D26" s="33">
        <v>105</v>
      </c>
      <c r="E26" s="33">
        <v>110.25</v>
      </c>
      <c r="F26" s="33">
        <v>115.76</v>
      </c>
      <c r="G26" s="33">
        <v>121.55</v>
      </c>
      <c r="H26" s="33">
        <v>105</v>
      </c>
      <c r="I26" s="33">
        <v>100</v>
      </c>
      <c r="J26" s="33">
        <v>110</v>
      </c>
      <c r="K26" s="33">
        <v>120</v>
      </c>
      <c r="L26" s="33">
        <v>115</v>
      </c>
      <c r="M26" s="33">
        <v>100</v>
      </c>
      <c r="N26" s="33">
        <v>110</v>
      </c>
      <c r="O26" s="30">
        <f t="shared" si="0"/>
        <v>1312.56</v>
      </c>
    </row>
    <row r="27" spans="2:15" ht="16.5" customHeight="1" x14ac:dyDescent="0.25">
      <c r="B27" s="8" t="s">
        <v>35</v>
      </c>
      <c r="C27" s="33">
        <v>200</v>
      </c>
      <c r="D27" s="33">
        <v>210</v>
      </c>
      <c r="E27" s="33">
        <v>220.5</v>
      </c>
      <c r="F27" s="33">
        <v>231.53</v>
      </c>
      <c r="G27" s="33">
        <v>243.1</v>
      </c>
      <c r="H27" s="33">
        <v>250</v>
      </c>
      <c r="I27" s="33">
        <v>225</v>
      </c>
      <c r="J27" s="33">
        <v>210</v>
      </c>
      <c r="K27" s="33">
        <v>240</v>
      </c>
      <c r="L27" s="33">
        <v>235</v>
      </c>
      <c r="M27" s="33">
        <v>225</v>
      </c>
      <c r="N27" s="33">
        <v>200</v>
      </c>
      <c r="O27" s="30">
        <f t="shared" si="0"/>
        <v>2690.13</v>
      </c>
    </row>
    <row r="28" spans="2:15" ht="16.5" customHeight="1" x14ac:dyDescent="0.25">
      <c r="B28" s="8" t="s">
        <v>36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0">
        <f t="shared" si="0"/>
        <v>0</v>
      </c>
    </row>
    <row r="29" spans="2:15" ht="16.5" customHeight="1" x14ac:dyDescent="0.25">
      <c r="B29" s="8" t="s">
        <v>37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0">
        <f t="shared" si="0"/>
        <v>0</v>
      </c>
    </row>
    <row r="30" spans="2:15" ht="16.5" customHeight="1" x14ac:dyDescent="0.25">
      <c r="B30" s="8" t="s">
        <v>38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0">
        <f t="shared" si="0"/>
        <v>0</v>
      </c>
    </row>
    <row r="31" spans="2:15" ht="19.5" customHeight="1" x14ac:dyDescent="0.25">
      <c r="B31" s="37" t="s">
        <v>39</v>
      </c>
      <c r="C31" s="38">
        <f>IF(SUM(C18:C30)=0,"",SUM(C18:C30))</f>
        <v>10841</v>
      </c>
      <c r="D31" s="38">
        <f t="shared" ref="D31:O31" si="3">IF(SUM(D18:D30)=0,"",SUM(D18:D30))</f>
        <v>11367.25</v>
      </c>
      <c r="E31" s="38">
        <f t="shared" si="3"/>
        <v>11919.82</v>
      </c>
      <c r="F31" s="38">
        <f t="shared" si="3"/>
        <v>12500.010000000002</v>
      </c>
      <c r="G31" s="38">
        <f t="shared" si="3"/>
        <v>13109.21</v>
      </c>
      <c r="H31" s="38">
        <f t="shared" si="3"/>
        <v>12161</v>
      </c>
      <c r="I31" s="38">
        <f t="shared" si="3"/>
        <v>11591</v>
      </c>
      <c r="J31" s="38">
        <f t="shared" si="3"/>
        <v>12185</v>
      </c>
      <c r="K31" s="38">
        <f t="shared" si="3"/>
        <v>11691</v>
      </c>
      <c r="L31" s="38">
        <f t="shared" si="3"/>
        <v>12881</v>
      </c>
      <c r="M31" s="38">
        <f t="shared" si="3"/>
        <v>12408</v>
      </c>
      <c r="N31" s="38">
        <f t="shared" si="3"/>
        <v>11616</v>
      </c>
      <c r="O31" s="39">
        <f t="shared" si="3"/>
        <v>144270.29</v>
      </c>
    </row>
    <row r="32" spans="2:15" ht="16.5" customHeight="1" x14ac:dyDescent="0.25">
      <c r="B32" s="27" t="s">
        <v>40</v>
      </c>
      <c r="C32" s="35">
        <f>IFERROR(C15-C31,"")</f>
        <v>14159</v>
      </c>
      <c r="D32" s="35">
        <f t="shared" ref="D32:N32" si="4">IFERROR(D15-D31,"")</f>
        <v>24980.75</v>
      </c>
      <c r="E32" s="35">
        <f t="shared" si="4"/>
        <v>15642.18</v>
      </c>
      <c r="F32" s="35">
        <f t="shared" si="4"/>
        <v>-17559.510000000002</v>
      </c>
      <c r="G32" s="35">
        <f t="shared" si="4"/>
        <v>17043.969999999998</v>
      </c>
      <c r="H32" s="35">
        <f>IFERROR(H15-H31,"")</f>
        <v>4939</v>
      </c>
      <c r="I32" s="35">
        <f>IFERROR(I15-I31,"")</f>
        <v>13209</v>
      </c>
      <c r="J32" s="35">
        <f>IFERROR(J15-J31,"")</f>
        <v>23815</v>
      </c>
      <c r="K32" s="35">
        <f t="shared" si="4"/>
        <v>5359</v>
      </c>
      <c r="L32" s="35">
        <f t="shared" si="4"/>
        <v>9319</v>
      </c>
      <c r="M32" s="35">
        <f t="shared" si="4"/>
        <v>15342</v>
      </c>
      <c r="N32" s="35">
        <f t="shared" si="4"/>
        <v>20528</v>
      </c>
      <c r="O32" s="36">
        <f>O15-O31</f>
        <v>146777.39000000004</v>
      </c>
    </row>
    <row r="33" spans="2:15" ht="16.5" customHeight="1" x14ac:dyDescent="0.25">
      <c r="B33" s="8" t="s">
        <v>41</v>
      </c>
      <c r="C33" s="33">
        <v>-100</v>
      </c>
      <c r="D33" s="33">
        <v>-105</v>
      </c>
      <c r="E33" s="33">
        <v>-110.25</v>
      </c>
      <c r="F33" s="33">
        <v>-115.76</v>
      </c>
      <c r="G33" s="33">
        <v>-121.55</v>
      </c>
      <c r="H33" s="33">
        <v>-110</v>
      </c>
      <c r="I33" s="33">
        <v>-100</v>
      </c>
      <c r="J33" s="33">
        <v>-110</v>
      </c>
      <c r="K33" s="33">
        <v>-115</v>
      </c>
      <c r="L33" s="33">
        <v>-120</v>
      </c>
      <c r="M33" s="33">
        <v>-105</v>
      </c>
      <c r="N33" s="33">
        <v>-115</v>
      </c>
      <c r="O33" s="30">
        <f t="shared" si="0"/>
        <v>-1327.56</v>
      </c>
    </row>
    <row r="34" spans="2:15" ht="16.5" customHeight="1" x14ac:dyDescent="0.25">
      <c r="B34" s="27" t="s">
        <v>42</v>
      </c>
      <c r="C34" s="35">
        <f>IFERROR(C32+C33,"")</f>
        <v>14059</v>
      </c>
      <c r="D34" s="35">
        <f t="shared" ref="D34:N34" si="5">IFERROR(D32+D33,"")</f>
        <v>24875.75</v>
      </c>
      <c r="E34" s="35">
        <f t="shared" si="5"/>
        <v>15531.93</v>
      </c>
      <c r="F34" s="35">
        <f t="shared" si="5"/>
        <v>-17675.27</v>
      </c>
      <c r="G34" s="35">
        <f t="shared" si="5"/>
        <v>16922.419999999998</v>
      </c>
      <c r="H34" s="35">
        <f>IFERROR(H32+H33,"")</f>
        <v>4829</v>
      </c>
      <c r="I34" s="35">
        <f>IFERROR(I32+I33,"")</f>
        <v>13109</v>
      </c>
      <c r="J34" s="35">
        <f>IFERROR(J32+J33,"")</f>
        <v>23705</v>
      </c>
      <c r="K34" s="35">
        <f t="shared" si="5"/>
        <v>5244</v>
      </c>
      <c r="L34" s="35">
        <f t="shared" si="5"/>
        <v>9199</v>
      </c>
      <c r="M34" s="35">
        <f t="shared" si="5"/>
        <v>15237</v>
      </c>
      <c r="N34" s="35">
        <f t="shared" si="5"/>
        <v>20413</v>
      </c>
      <c r="O34" s="32">
        <f t="shared" si="0"/>
        <v>145449.83000000002</v>
      </c>
    </row>
    <row r="35" spans="2:15" ht="16.5" customHeight="1" x14ac:dyDescent="0.25">
      <c r="B35" s="8" t="s">
        <v>43</v>
      </c>
      <c r="C35" s="33">
        <v>2400</v>
      </c>
      <c r="D35" s="33">
        <v>2500</v>
      </c>
      <c r="E35" s="33">
        <v>2600</v>
      </c>
      <c r="F35" s="33">
        <v>2700</v>
      </c>
      <c r="G35" s="33">
        <v>2900</v>
      </c>
      <c r="H35" s="33">
        <v>2500</v>
      </c>
      <c r="I35" s="33">
        <v>2600</v>
      </c>
      <c r="J35" s="33">
        <v>2500</v>
      </c>
      <c r="K35" s="33">
        <v>2400</v>
      </c>
      <c r="L35" s="33">
        <v>2700</v>
      </c>
      <c r="M35" s="33">
        <v>2650</v>
      </c>
      <c r="N35" s="33">
        <v>2500</v>
      </c>
      <c r="O35" s="30">
        <f t="shared" si="0"/>
        <v>30950</v>
      </c>
    </row>
    <row r="36" spans="2:15" ht="19.5" customHeight="1" x14ac:dyDescent="0.25">
      <c r="B36" s="40" t="s">
        <v>44</v>
      </c>
      <c r="C36" s="41">
        <f>IFERROR(C34-C35,"")</f>
        <v>11659</v>
      </c>
      <c r="D36" s="41">
        <f t="shared" ref="D36:O36" si="6">IFERROR(D34-D35,"")</f>
        <v>22375.75</v>
      </c>
      <c r="E36" s="41">
        <f t="shared" si="6"/>
        <v>12931.93</v>
      </c>
      <c r="F36" s="41">
        <f t="shared" si="6"/>
        <v>-20375.27</v>
      </c>
      <c r="G36" s="41">
        <f t="shared" si="6"/>
        <v>14022.419999999998</v>
      </c>
      <c r="H36" s="41">
        <f t="shared" si="6"/>
        <v>2329</v>
      </c>
      <c r="I36" s="41">
        <f t="shared" si="6"/>
        <v>10509</v>
      </c>
      <c r="J36" s="41">
        <f t="shared" si="6"/>
        <v>21205</v>
      </c>
      <c r="K36" s="41">
        <f t="shared" si="6"/>
        <v>2844</v>
      </c>
      <c r="L36" s="41">
        <f t="shared" si="6"/>
        <v>6499</v>
      </c>
      <c r="M36" s="41">
        <f t="shared" si="6"/>
        <v>12587</v>
      </c>
      <c r="N36" s="41">
        <f t="shared" si="6"/>
        <v>17913</v>
      </c>
      <c r="O36" s="42">
        <f t="shared" si="6"/>
        <v>114499.83000000002</v>
      </c>
    </row>
    <row r="37" spans="2:15" ht="16.5" customHeight="1" x14ac:dyDescent="0.25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</row>
  </sheetData>
  <mergeCells count="4">
    <mergeCell ref="G2:J3"/>
    <mergeCell ref="B2:B3"/>
    <mergeCell ref="G1:J1"/>
    <mergeCell ref="C3:E3"/>
  </mergeCells>
  <printOptions horizontalCentered="1"/>
  <pageMargins left="0.25" right="0.25" top="0.75" bottom="0.75" header="0.3" footer="0.3"/>
  <pageSetup scale="78" fitToHeight="0" orientation="landscape" r:id="rId1"/>
  <headerFooter differentFirst="1">
    <oddFooter>&amp;C&amp;K03+000Page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Profit and Loss</vt:lpstr>
      <vt:lpstr>NetIncome</vt:lpstr>
      <vt:lpstr>'Profit and Loss'!Print_Titles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 (DevExpress)</dc:creator>
  <cp:lastModifiedBy>Roman Tabunnikov</cp:lastModifiedBy>
  <dcterms:created xsi:type="dcterms:W3CDTF">2013-11-29T19:32:14Z</dcterms:created>
  <dcterms:modified xsi:type="dcterms:W3CDTF">2016-11-16T12:25:42Z</dcterms:modified>
</cp:coreProperties>
</file>