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pesh\Downloads\27-01\"/>
    </mc:Choice>
  </mc:AlternateContent>
  <xr:revisionPtr revIDLastSave="0" documentId="8_{06ACD1A2-F62D-4BC5-AB39-C0746E2E94E3}" xr6:coauthVersionLast="47" xr6:coauthVersionMax="47" xr10:uidLastSave="{00000000-0000-0000-0000-000000000000}"/>
  <bookViews>
    <workbookView xWindow="-120" yWindow="-120" windowWidth="20730" windowHeight="11160" activeTab="2" xr2:uid="{DE1F33E9-F031-41AD-88B1-551FB4A9EF63}"/>
  </bookViews>
  <sheets>
    <sheet name="M34-NS" sheetId="1" r:id="rId1"/>
    <sheet name="FIN-M34-NS" sheetId="2" r:id="rId2"/>
    <sheet name="INV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3" l="1"/>
  <c r="A11" i="3" s="1"/>
  <c r="A9" i="3"/>
  <c r="J8" i="3"/>
  <c r="G8" i="3"/>
  <c r="H8" i="3" s="1"/>
  <c r="J7" i="3"/>
  <c r="H7" i="3"/>
  <c r="K7" i="3" s="1"/>
  <c r="G7" i="3"/>
  <c r="J6" i="3"/>
  <c r="G6" i="3"/>
  <c r="H6" i="3" s="1"/>
  <c r="J5" i="3"/>
  <c r="H5" i="3"/>
  <c r="I5" i="3" s="1"/>
  <c r="G5" i="3"/>
  <c r="J4" i="3"/>
  <c r="G4" i="3"/>
  <c r="H4" i="3" s="1"/>
  <c r="J3" i="3"/>
  <c r="H3" i="3"/>
  <c r="K3" i="3" s="1"/>
  <c r="G3" i="3"/>
  <c r="J2" i="3"/>
  <c r="G2" i="3"/>
  <c r="H2" i="3" s="1"/>
  <c r="J15" i="2"/>
  <c r="C15" i="2"/>
  <c r="J14" i="2"/>
  <c r="G14" i="2"/>
  <c r="H14" i="2" s="1"/>
  <c r="F14" i="2"/>
  <c r="J13" i="2"/>
  <c r="H13" i="2"/>
  <c r="F13" i="2"/>
  <c r="S12" i="2"/>
  <c r="P12" i="2"/>
  <c r="Q12" i="2" s="1"/>
  <c r="H12" i="2"/>
  <c r="G12" i="2"/>
  <c r="F12" i="2"/>
  <c r="S11" i="2"/>
  <c r="P11" i="2"/>
  <c r="Q11" i="2" s="1"/>
  <c r="H11" i="2"/>
  <c r="F11" i="2"/>
  <c r="S10" i="2"/>
  <c r="P10" i="2"/>
  <c r="Q10" i="2" s="1"/>
  <c r="H10" i="2"/>
  <c r="F10" i="2"/>
  <c r="S9" i="2"/>
  <c r="Q9" i="2"/>
  <c r="T9" i="2" s="1"/>
  <c r="P9" i="2"/>
  <c r="H9" i="2"/>
  <c r="F9" i="2"/>
  <c r="S8" i="2"/>
  <c r="P8" i="2"/>
  <c r="Q8" i="2" s="1"/>
  <c r="H8" i="2"/>
  <c r="F8" i="2"/>
  <c r="S7" i="2"/>
  <c r="P7" i="2"/>
  <c r="Q7" i="2" s="1"/>
  <c r="H7" i="2"/>
  <c r="F7" i="2"/>
  <c r="S6" i="2"/>
  <c r="P6" i="2"/>
  <c r="Q6" i="2" s="1"/>
  <c r="H6" i="2"/>
  <c r="F6" i="2"/>
  <c r="H5" i="2"/>
  <c r="F5" i="2"/>
  <c r="H4" i="2"/>
  <c r="F4" i="2"/>
  <c r="C3" i="2"/>
  <c r="H3" i="2" s="1"/>
  <c r="H33" i="1"/>
  <c r="I33" i="1" s="1"/>
  <c r="F33" i="1"/>
  <c r="H32" i="1"/>
  <c r="I32" i="1" s="1"/>
  <c r="F32" i="1"/>
  <c r="I31" i="1"/>
  <c r="F31" i="1"/>
  <c r="H30" i="1"/>
  <c r="I30" i="1" s="1"/>
  <c r="F30" i="1"/>
  <c r="I29" i="1"/>
  <c r="F29" i="1"/>
  <c r="I28" i="1"/>
  <c r="F28" i="1"/>
  <c r="I27" i="1"/>
  <c r="F27" i="1"/>
  <c r="I26" i="1"/>
  <c r="F26" i="1"/>
  <c r="I25" i="1"/>
  <c r="F25" i="1"/>
  <c r="I24" i="1"/>
  <c r="F24" i="1"/>
  <c r="I23" i="1"/>
  <c r="F23" i="1"/>
  <c r="I22" i="1"/>
  <c r="F22" i="1"/>
  <c r="I21" i="1"/>
  <c r="F21" i="1"/>
  <c r="I20" i="1"/>
  <c r="F20" i="1"/>
  <c r="I19" i="1"/>
  <c r="F19" i="1"/>
  <c r="I18" i="1"/>
  <c r="F18" i="1"/>
  <c r="I17" i="1"/>
  <c r="F17" i="1"/>
  <c r="I16" i="1"/>
  <c r="F16" i="1"/>
  <c r="I15" i="1"/>
  <c r="F15" i="1"/>
  <c r="I14" i="1"/>
  <c r="F14" i="1"/>
  <c r="I13" i="1"/>
  <c r="F13" i="1"/>
  <c r="I12" i="1"/>
  <c r="F12" i="1"/>
  <c r="I11" i="1"/>
  <c r="F11" i="1"/>
  <c r="I10" i="1"/>
  <c r="F10" i="1"/>
  <c r="I9" i="1"/>
  <c r="F9" i="1"/>
  <c r="I8" i="1"/>
  <c r="F8" i="1"/>
  <c r="I7" i="1"/>
  <c r="F7" i="1"/>
  <c r="I6" i="1"/>
  <c r="I36" i="1" s="1"/>
  <c r="F6" i="1"/>
  <c r="C6" i="1"/>
  <c r="C36" i="1" s="1"/>
  <c r="I8" i="3" l="1"/>
  <c r="K8" i="3"/>
  <c r="H9" i="3"/>
  <c r="H11" i="3" s="1"/>
  <c r="K2" i="3"/>
  <c r="I2" i="3"/>
  <c r="I4" i="3"/>
  <c r="K4" i="3"/>
  <c r="K6" i="3"/>
  <c r="I6" i="3"/>
  <c r="I3" i="3"/>
  <c r="K5" i="3"/>
  <c r="I7" i="3"/>
  <c r="G9" i="3"/>
  <c r="Q13" i="2"/>
  <c r="Q15" i="2" s="1"/>
  <c r="T6" i="2"/>
  <c r="R6" i="2"/>
  <c r="R7" i="2"/>
  <c r="T7" i="2"/>
  <c r="R8" i="2"/>
  <c r="T8" i="2"/>
  <c r="T10" i="2"/>
  <c r="R10" i="2"/>
  <c r="R12" i="2"/>
  <c r="T12" i="2"/>
  <c r="H15" i="2"/>
  <c r="R11" i="2"/>
  <c r="T11" i="2"/>
  <c r="R9" i="2"/>
  <c r="P13" i="2"/>
  <c r="F3" i="2"/>
  <c r="I9" i="3" l="1"/>
  <c r="R13" i="2"/>
</calcChain>
</file>

<file path=xl/sharedStrings.xml><?xml version="1.0" encoding="utf-8"?>
<sst xmlns="http://schemas.openxmlformats.org/spreadsheetml/2006/main" count="267" uniqueCount="80">
  <si>
    <t>RANI-SLSNBV04325-614 CRTS-15900 KGS-DFSU6432366</t>
  </si>
  <si>
    <t>ITEM NAME</t>
  </si>
  <si>
    <t>CUS. NO</t>
    <phoneticPr fontId="0" type="noConversion"/>
  </si>
  <si>
    <t>CTN</t>
  </si>
  <si>
    <t>CTNR NO</t>
  </si>
  <si>
    <t>Qty/ctn</t>
  </si>
  <si>
    <t>T  Qty</t>
  </si>
  <si>
    <t>Unit</t>
  </si>
  <si>
    <t>G.W.</t>
  </si>
  <si>
    <t>TTL. G.W.</t>
  </si>
  <si>
    <t>PHOTO</t>
  </si>
  <si>
    <t>METALIAL</t>
  </si>
  <si>
    <t>品名</t>
  </si>
  <si>
    <t>唛头</t>
  </si>
  <si>
    <t>件数</t>
  </si>
  <si>
    <t>箱号</t>
  </si>
  <si>
    <t>装箱数</t>
  </si>
  <si>
    <t>总数量</t>
  </si>
  <si>
    <t>单位</t>
  </si>
  <si>
    <t>重量</t>
  </si>
  <si>
    <t>总重量</t>
  </si>
  <si>
    <t>图片</t>
  </si>
  <si>
    <t>材质</t>
  </si>
  <si>
    <t>中文品名</t>
  </si>
  <si>
    <t>STORAGE BAG</t>
  </si>
  <si>
    <t>ZO
A012-2691-24-12A</t>
    <phoneticPr fontId="0" type="noConversion"/>
  </si>
  <si>
    <t>PCS</t>
    <phoneticPr fontId="0" type="noConversion"/>
  </si>
  <si>
    <t>PU FABRIC</t>
  </si>
  <si>
    <t>收纳包</t>
  </si>
  <si>
    <t>PU布</t>
  </si>
  <si>
    <t>ZO
A012-2683-24-12A</t>
  </si>
  <si>
    <t>ZO
A012-2690-24-12A</t>
  </si>
  <si>
    <t xml:space="preserve"> ZO
A012-2657-24-12B </t>
  </si>
  <si>
    <t>STONE LINE</t>
    <phoneticPr fontId="0" type="noConversion"/>
  </si>
  <si>
    <t>JB</t>
    <phoneticPr fontId="0" type="noConversion"/>
  </si>
  <si>
    <t>M</t>
    <phoneticPr fontId="0" type="noConversion"/>
  </si>
  <si>
    <t>POLYESTER+GLASS</t>
    <phoneticPr fontId="0" type="noConversion"/>
  </si>
  <si>
    <t>钻带</t>
    <phoneticPr fontId="0" type="noConversion"/>
  </si>
  <si>
    <t>涤纶+玻璃</t>
    <phoneticPr fontId="0" type="noConversion"/>
  </si>
  <si>
    <t>STONE LINE</t>
  </si>
  <si>
    <t>JB</t>
  </si>
  <si>
    <t>CATCHER WITH ZIRCON</t>
  </si>
  <si>
    <t>VV-JC</t>
    <phoneticPr fontId="0" type="noConversion"/>
  </si>
  <si>
    <t>1-63</t>
  </si>
  <si>
    <t>ALLOY</t>
    <phoneticPr fontId="0" type="noConversion"/>
  </si>
  <si>
    <t>饰品配件</t>
    <phoneticPr fontId="0" type="noConversion"/>
  </si>
  <si>
    <t>合金</t>
    <phoneticPr fontId="0" type="noConversion"/>
  </si>
  <si>
    <t>BIKE COVER MASK</t>
    <phoneticPr fontId="0" type="noConversion"/>
  </si>
  <si>
    <t>ZO A047-3358-24-12A</t>
    <phoneticPr fontId="0" type="noConversion"/>
  </si>
  <si>
    <t>PLASTIC</t>
    <phoneticPr fontId="0" type="noConversion"/>
  </si>
  <si>
    <t>面罩</t>
    <phoneticPr fontId="0" type="noConversion"/>
  </si>
  <si>
    <t>塑料</t>
    <phoneticPr fontId="0" type="noConversion"/>
  </si>
  <si>
    <t>ZO A047-3359-24-12A</t>
    <phoneticPr fontId="0" type="noConversion"/>
  </si>
  <si>
    <t>POLYESTER NET</t>
    <phoneticPr fontId="0" type="noConversion"/>
  </si>
  <si>
    <t>JAY-1.5CM</t>
    <phoneticPr fontId="0" type="noConversion"/>
  </si>
  <si>
    <t>POLYESTER</t>
    <phoneticPr fontId="0" type="noConversion"/>
  </si>
  <si>
    <t>涤纶网带</t>
    <phoneticPr fontId="0" type="noConversion"/>
  </si>
  <si>
    <t>涤纶</t>
    <phoneticPr fontId="0" type="noConversion"/>
  </si>
  <si>
    <t>DECORATIVE PENDANT</t>
    <phoneticPr fontId="0" type="noConversion"/>
  </si>
  <si>
    <t>UE</t>
    <phoneticPr fontId="0" type="noConversion"/>
  </si>
  <si>
    <t>PAPER</t>
    <phoneticPr fontId="0" type="noConversion"/>
  </si>
  <si>
    <t>装饰挂件</t>
    <phoneticPr fontId="0" type="noConversion"/>
  </si>
  <si>
    <t>纸</t>
    <phoneticPr fontId="0" type="noConversion"/>
  </si>
  <si>
    <t>BALLOON</t>
    <phoneticPr fontId="0" type="noConversion"/>
  </si>
  <si>
    <t>NS-25</t>
    <phoneticPr fontId="0" type="noConversion"/>
  </si>
  <si>
    <t>BAG</t>
    <phoneticPr fontId="0" type="noConversion"/>
  </si>
  <si>
    <t>RUBBER</t>
    <phoneticPr fontId="0" type="noConversion"/>
  </si>
  <si>
    <t>气球</t>
    <phoneticPr fontId="0" type="noConversion"/>
  </si>
  <si>
    <t>乳胶</t>
    <phoneticPr fontId="0" type="noConversion"/>
  </si>
  <si>
    <t>JEWELRY ACCESORIESS</t>
    <phoneticPr fontId="0" type="noConversion"/>
  </si>
  <si>
    <t>OM-82</t>
    <phoneticPr fontId="0" type="noConversion"/>
  </si>
  <si>
    <t>TRAVEL ORGANIZER POUCH</t>
  </si>
  <si>
    <t>DZ</t>
  </si>
  <si>
    <t>RIBBON (GARMENT ACCESSORIES)</t>
  </si>
  <si>
    <t>KGS</t>
  </si>
  <si>
    <t>PLASTIC MASK</t>
  </si>
  <si>
    <t>PLASTIC NET</t>
  </si>
  <si>
    <t>GLASS CATCHER (FOR GARMENT/BAG)</t>
  </si>
  <si>
    <t>METAL ACCESSORIES (FOR GARMENT/BAG)</t>
  </si>
  <si>
    <t>DECORATION HANGING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</si>
</sst>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;[Red]\(0.00\)"/>
    <numFmt numFmtId="165" formatCode="0.000_);[Red]\(0.000\)"/>
    <numFmt numFmtId="166" formatCode="0_);[Red]\(0\)"/>
    <numFmt numFmtId="167" formatCode="_-[$￥-804]* #,##0.00_ ;_-[$￥-804]* \-#,##0.00\ ;_-[$￥-804]* &quot;-&quot;??_ ;_-@_ "/>
  </numFmts>
  <fonts count="8">
    <font>
      <sz val="11"/>
      <color theme="1"/>
      <name val="Calibri"/>
      <family val="2"/>
      <scheme val="minor"/>
    </font>
    <font>
      <b/>
      <sz val="16"/>
      <color rgb="FFFF0000"/>
      <name val="Rockwell"/>
      <family val="1"/>
    </font>
    <font>
      <sz val="11"/>
      <color theme="1"/>
      <name val="Rockwell"/>
      <family val="1"/>
    </font>
    <font>
      <sz val="11"/>
      <name val="Rockwell"/>
      <family val="1"/>
    </font>
    <font>
      <sz val="11"/>
      <color rgb="FFFF0000"/>
      <name val="Rockwell"/>
      <family val="1"/>
    </font>
    <font>
      <sz val="11"/>
      <color theme="1"/>
      <name val="Calibri"/>
      <family val="3"/>
      <charset val="134"/>
      <scheme val="minor"/>
    </font>
    <font>
      <sz val="12"/>
      <name val="宋体"/>
      <family val="3"/>
      <charset val="134"/>
    </font>
    <font>
      <b/>
      <sz val="11"/>
      <color theme="1"/>
      <name val="Rockwell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">
    <xf numFmtId="0" fontId="0" fillId="0" borderId="0"/>
    <xf numFmtId="167" fontId="5" fillId="0" borderId="0"/>
    <xf numFmtId="167" fontId="6" fillId="0" borderId="0">
      <alignment vertical="center"/>
    </xf>
  </cellStyleXfs>
  <cellXfs count="42">
    <xf numFmtId="0" fontId="0" fillId="0" borderId="0" xfId="0"/>
    <xf numFmtId="49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49" fontId="3" fillId="0" borderId="0" xfId="1" applyNumberFormat="1" applyFont="1" applyAlignment="1">
      <alignment horizontal="center" vertical="center"/>
    </xf>
    <xf numFmtId="49" fontId="3" fillId="0" borderId="0" xfId="2" applyNumberFormat="1" applyFont="1" applyAlignment="1">
      <alignment horizontal="center" vertical="center"/>
    </xf>
    <xf numFmtId="166" fontId="3" fillId="0" borderId="0" xfId="2" applyNumberFormat="1" applyFont="1" applyAlignment="1">
      <alignment horizontal="center" vertical="center"/>
    </xf>
    <xf numFmtId="166" fontId="3" fillId="0" borderId="0" xfId="1" applyNumberFormat="1" applyFont="1" applyAlignment="1">
      <alignment horizontal="center" vertical="center"/>
    </xf>
    <xf numFmtId="49" fontId="2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2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vertical="center"/>
    </xf>
  </cellXfs>
  <cellStyles count="3">
    <cellStyle name="Normal" xfId="0" builtinId="0"/>
    <cellStyle name="常规 2" xfId="1" xr:uid="{6F2DB3D4-AAB4-462D-A43E-43760690F741}"/>
    <cellStyle name="常规 3" xfId="2" xr:uid="{25CFFC08-815A-42CD-B95E-C7E42B6BD6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6" Type="http://schemas.openxmlformats.org/officeDocument/2006/relationships/image" Target="../media/image16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27</xdr:row>
      <xdr:rowOff>99295</xdr:rowOff>
    </xdr:from>
    <xdr:to>
      <xdr:col>9</xdr:col>
      <xdr:colOff>1103374</xdr:colOff>
      <xdr:row>28</xdr:row>
      <xdr:rowOff>304800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F1436C8-D983-44F6-9C37-2672620FB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10700" y="6995395"/>
          <a:ext cx="1008124" cy="834155"/>
        </a:xfrm>
        <a:prstGeom prst="rect">
          <a:avLst/>
        </a:prstGeom>
      </xdr:spPr>
    </xdr:pic>
    <xdr:clientData/>
  </xdr:twoCellAnchor>
  <xdr:twoCellAnchor>
    <xdr:from>
      <xdr:col>9</xdr:col>
      <xdr:colOff>285751</xdr:colOff>
      <xdr:row>5</xdr:row>
      <xdr:rowOff>98328</xdr:rowOff>
    </xdr:from>
    <xdr:to>
      <xdr:col>9</xdr:col>
      <xdr:colOff>760975</xdr:colOff>
      <xdr:row>6</xdr:row>
      <xdr:rowOff>0</xdr:rowOff>
    </xdr:to>
    <xdr:pic>
      <xdr:nvPicPr>
        <xdr:cNvPr id="3" name="图片 43">
          <a:extLst>
            <a:ext uri="{FF2B5EF4-FFF2-40B4-BE49-F238E27FC236}">
              <a16:creationId xmlns:a16="http://schemas.microsoft.com/office/drawing/2014/main" id="{C406FF46-28F7-4C4C-88FC-77700E848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1" y="879378"/>
          <a:ext cx="475224" cy="454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228601</xdr:colOff>
      <xdr:row>6</xdr:row>
      <xdr:rowOff>116938</xdr:rowOff>
    </xdr:from>
    <xdr:to>
      <xdr:col>9</xdr:col>
      <xdr:colOff>841571</xdr:colOff>
      <xdr:row>7</xdr:row>
      <xdr:rowOff>0</xdr:rowOff>
    </xdr:to>
    <xdr:pic>
      <xdr:nvPicPr>
        <xdr:cNvPr id="4" name="图片 45">
          <a:extLst>
            <a:ext uri="{FF2B5EF4-FFF2-40B4-BE49-F238E27FC236}">
              <a16:creationId xmlns:a16="http://schemas.microsoft.com/office/drawing/2014/main" id="{5F58AC9E-4B7E-4113-B514-64DA1E270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4051" y="1450438"/>
          <a:ext cx="612970" cy="435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247650</xdr:colOff>
      <xdr:row>7</xdr:row>
      <xdr:rowOff>194163</xdr:rowOff>
    </xdr:from>
    <xdr:to>
      <xdr:col>9</xdr:col>
      <xdr:colOff>936381</xdr:colOff>
      <xdr:row>7</xdr:row>
      <xdr:rowOff>676275</xdr:rowOff>
    </xdr:to>
    <xdr:pic>
      <xdr:nvPicPr>
        <xdr:cNvPr id="5" name="图片 44">
          <a:extLst>
            <a:ext uri="{FF2B5EF4-FFF2-40B4-BE49-F238E27FC236}">
              <a16:creationId xmlns:a16="http://schemas.microsoft.com/office/drawing/2014/main" id="{367CBA26-077A-4F7F-8C1F-94861ED3F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63100" y="2080113"/>
          <a:ext cx="688731" cy="3582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200025</xdr:colOff>
      <xdr:row>8</xdr:row>
      <xdr:rowOff>45427</xdr:rowOff>
    </xdr:from>
    <xdr:to>
      <xdr:col>9</xdr:col>
      <xdr:colOff>785446</xdr:colOff>
      <xdr:row>8</xdr:row>
      <xdr:rowOff>523875</xdr:rowOff>
    </xdr:to>
    <xdr:pic>
      <xdr:nvPicPr>
        <xdr:cNvPr id="6" name="图片 46">
          <a:extLst>
            <a:ext uri="{FF2B5EF4-FFF2-40B4-BE49-F238E27FC236}">
              <a16:creationId xmlns:a16="http://schemas.microsoft.com/office/drawing/2014/main" id="{56BED2CF-0FCF-4571-97F6-D44DFDB67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5475" y="2483827"/>
          <a:ext cx="585421" cy="4784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7</xdr:col>
      <xdr:colOff>0</xdr:colOff>
      <xdr:row>37</xdr:row>
      <xdr:rowOff>38100</xdr:rowOff>
    </xdr:from>
    <xdr:ext cx="984328" cy="1392375"/>
    <xdr:pic>
      <xdr:nvPicPr>
        <xdr:cNvPr id="7" name="图片 6">
          <a:extLst>
            <a:ext uri="{FF2B5EF4-FFF2-40B4-BE49-F238E27FC236}">
              <a16:creationId xmlns:a16="http://schemas.microsoft.com/office/drawing/2014/main" id="{8101E1B0-08D9-4A5D-A703-4DA170B84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9810750"/>
          <a:ext cx="984328" cy="1392375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44</xdr:row>
      <xdr:rowOff>130950</xdr:rowOff>
    </xdr:from>
    <xdr:ext cx="998615" cy="1363800"/>
    <xdr:pic>
      <xdr:nvPicPr>
        <xdr:cNvPr id="8" name="图片 7">
          <a:extLst>
            <a:ext uri="{FF2B5EF4-FFF2-40B4-BE49-F238E27FC236}">
              <a16:creationId xmlns:a16="http://schemas.microsoft.com/office/drawing/2014/main" id="{7F049D1C-E3AA-485B-9DF1-CA2F7DA6A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11208525"/>
          <a:ext cx="998615" cy="13638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37</xdr:row>
      <xdr:rowOff>23775</xdr:rowOff>
    </xdr:from>
    <xdr:ext cx="998555" cy="1392375"/>
    <xdr:pic>
      <xdr:nvPicPr>
        <xdr:cNvPr id="9" name="图片 8">
          <a:extLst>
            <a:ext uri="{FF2B5EF4-FFF2-40B4-BE49-F238E27FC236}">
              <a16:creationId xmlns:a16="http://schemas.microsoft.com/office/drawing/2014/main" id="{4C4D4158-831C-421C-A618-007F739BF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9796425"/>
          <a:ext cx="998555" cy="1392375"/>
        </a:xfrm>
        <a:prstGeom prst="rect">
          <a:avLst/>
        </a:prstGeom>
      </xdr:spPr>
    </xdr:pic>
    <xdr:clientData/>
  </xdr:oneCellAnchor>
  <xdr:oneCellAnchor>
    <xdr:from>
      <xdr:col>8</xdr:col>
      <xdr:colOff>2325</xdr:colOff>
      <xdr:row>44</xdr:row>
      <xdr:rowOff>116625</xdr:rowOff>
    </xdr:from>
    <xdr:ext cx="1031953" cy="1368562"/>
    <xdr:pic>
      <xdr:nvPicPr>
        <xdr:cNvPr id="10" name="图片 9">
          <a:extLst>
            <a:ext uri="{FF2B5EF4-FFF2-40B4-BE49-F238E27FC236}">
              <a16:creationId xmlns:a16="http://schemas.microsoft.com/office/drawing/2014/main" id="{CAAFB0BD-A86D-4291-8BEC-30CAAF565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0500" y="11194200"/>
          <a:ext cx="1031953" cy="1368562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36</xdr:row>
      <xdr:rowOff>199950</xdr:rowOff>
    </xdr:from>
    <xdr:ext cx="1003378" cy="1392375"/>
    <xdr:pic>
      <xdr:nvPicPr>
        <xdr:cNvPr id="11" name="图片 10">
          <a:extLst>
            <a:ext uri="{FF2B5EF4-FFF2-40B4-BE49-F238E27FC236}">
              <a16:creationId xmlns:a16="http://schemas.microsoft.com/office/drawing/2014/main" id="{243668FF-6296-4454-8A65-911A29420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5450" y="9772575"/>
          <a:ext cx="1003378" cy="1392375"/>
        </a:xfrm>
        <a:prstGeom prst="rect">
          <a:avLst/>
        </a:prstGeom>
      </xdr:spPr>
    </xdr:pic>
    <xdr:clientData/>
  </xdr:oneCellAnchor>
  <xdr:oneCellAnchor>
    <xdr:from>
      <xdr:col>8</xdr:col>
      <xdr:colOff>35625</xdr:colOff>
      <xdr:row>37</xdr:row>
      <xdr:rowOff>16575</xdr:rowOff>
    </xdr:from>
    <xdr:ext cx="1031953" cy="1392375"/>
    <xdr:pic>
      <xdr:nvPicPr>
        <xdr:cNvPr id="12" name="图片 11">
          <a:extLst>
            <a:ext uri="{FF2B5EF4-FFF2-40B4-BE49-F238E27FC236}">
              <a16:creationId xmlns:a16="http://schemas.microsoft.com/office/drawing/2014/main" id="{235616FE-F6F5-43F4-A2B9-90F8F2AC7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3800" y="9789225"/>
          <a:ext cx="1031953" cy="1392375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44</xdr:row>
      <xdr:rowOff>99900</xdr:rowOff>
    </xdr:from>
    <xdr:ext cx="1031953" cy="1378087"/>
    <xdr:pic>
      <xdr:nvPicPr>
        <xdr:cNvPr id="13" name="图片 12">
          <a:extLst>
            <a:ext uri="{FF2B5EF4-FFF2-40B4-BE49-F238E27FC236}">
              <a16:creationId xmlns:a16="http://schemas.microsoft.com/office/drawing/2014/main" id="{65FC24DB-4793-45A0-8E08-4875DAB12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5450" y="11177475"/>
          <a:ext cx="1031953" cy="1378087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44</xdr:row>
      <xdr:rowOff>116550</xdr:rowOff>
    </xdr:from>
    <xdr:ext cx="1036716" cy="1368562"/>
    <xdr:pic>
      <xdr:nvPicPr>
        <xdr:cNvPr id="14" name="图片 13">
          <a:extLst>
            <a:ext uri="{FF2B5EF4-FFF2-40B4-BE49-F238E27FC236}">
              <a16:creationId xmlns:a16="http://schemas.microsoft.com/office/drawing/2014/main" id="{B533B027-0699-49F1-8F27-A41F3A2F6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5450" y="11194125"/>
          <a:ext cx="1036716" cy="1368562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37</xdr:row>
      <xdr:rowOff>18900</xdr:rowOff>
    </xdr:from>
    <xdr:ext cx="1036716" cy="1392375"/>
    <xdr:pic>
      <xdr:nvPicPr>
        <xdr:cNvPr id="15" name="图片 14">
          <a:extLst>
            <a:ext uri="{FF2B5EF4-FFF2-40B4-BE49-F238E27FC236}">
              <a16:creationId xmlns:a16="http://schemas.microsoft.com/office/drawing/2014/main" id="{0F38E76B-FF3A-4C7A-8301-0DA101243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5450" y="9791550"/>
          <a:ext cx="1036716" cy="1392375"/>
        </a:xfrm>
        <a:prstGeom prst="rect">
          <a:avLst/>
        </a:prstGeom>
      </xdr:spPr>
    </xdr:pic>
    <xdr:clientData/>
  </xdr:oneCellAnchor>
  <xdr:oneCellAnchor>
    <xdr:from>
      <xdr:col>9</xdr:col>
      <xdr:colOff>1045200</xdr:colOff>
      <xdr:row>44</xdr:row>
      <xdr:rowOff>140325</xdr:rowOff>
    </xdr:from>
    <xdr:ext cx="974803" cy="1363800"/>
    <xdr:pic>
      <xdr:nvPicPr>
        <xdr:cNvPr id="16" name="图片 15">
          <a:extLst>
            <a:ext uri="{FF2B5EF4-FFF2-40B4-BE49-F238E27FC236}">
              <a16:creationId xmlns:a16="http://schemas.microsoft.com/office/drawing/2014/main" id="{948100CD-1E8F-4886-8F65-29740BEC6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0650" y="11217900"/>
          <a:ext cx="974803" cy="1363800"/>
        </a:xfrm>
        <a:prstGeom prst="rect">
          <a:avLst/>
        </a:prstGeom>
      </xdr:spPr>
    </xdr:pic>
    <xdr:clientData/>
  </xdr:oneCellAnchor>
  <xdr:oneCellAnchor>
    <xdr:from>
      <xdr:col>9</xdr:col>
      <xdr:colOff>1052325</xdr:colOff>
      <xdr:row>37</xdr:row>
      <xdr:rowOff>33150</xdr:rowOff>
    </xdr:from>
    <xdr:ext cx="965700" cy="1392375"/>
    <xdr:pic>
      <xdr:nvPicPr>
        <xdr:cNvPr id="17" name="图片 16">
          <a:extLst>
            <a:ext uri="{FF2B5EF4-FFF2-40B4-BE49-F238E27FC236}">
              <a16:creationId xmlns:a16="http://schemas.microsoft.com/office/drawing/2014/main" id="{8A67ADD3-2FC9-49C5-A1F5-36E5709E8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7775" y="9805800"/>
          <a:ext cx="965700" cy="13923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27BF-7A80-413E-86EF-6DE3EF66BE6E}">
  <dimension ref="A1:O53"/>
  <sheetViews>
    <sheetView workbookViewId="0">
      <selection sqref="A1:M2"/>
    </sheetView>
  </sheetViews>
  <sheetFormatPr defaultColWidth="9" defaultRowHeight="14.25"/>
  <cols>
    <col min="1" max="1" width="28.28515625" style="4" customWidth="1"/>
    <col min="2" max="2" width="29.42578125" style="4" customWidth="1"/>
    <col min="3" max="3" width="8" style="11" customWidth="1"/>
    <col min="4" max="4" width="16" style="4" customWidth="1"/>
    <col min="5" max="5" width="8.85546875" style="27" customWidth="1"/>
    <col min="6" max="6" width="10.42578125" style="27" customWidth="1"/>
    <col min="7" max="7" width="9" style="4"/>
    <col min="8" max="8" width="13.85546875" style="13" customWidth="1"/>
    <col min="9" max="9" width="15.85546875" style="13" customWidth="1"/>
    <col min="10" max="10" width="25.42578125" style="4" customWidth="1"/>
    <col min="11" max="11" width="33" style="4" customWidth="1"/>
    <col min="12" max="12" width="10.42578125" style="4" customWidth="1"/>
    <col min="13" max="13" width="9" style="4"/>
    <col min="14" max="14" width="9.28515625" style="2" customWidth="1"/>
    <col min="15" max="15" width="9" style="3"/>
    <col min="16" max="16384" width="9" style="4"/>
  </cols>
  <sheetData>
    <row r="1" spans="1:1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6" t="s">
        <v>1</v>
      </c>
      <c r="B3" s="6" t="s">
        <v>2</v>
      </c>
      <c r="C3" s="7" t="s">
        <v>3</v>
      </c>
      <c r="D3" s="6" t="s">
        <v>4</v>
      </c>
      <c r="E3" s="8" t="s">
        <v>5</v>
      </c>
      <c r="F3" s="8" t="s">
        <v>6</v>
      </c>
      <c r="G3" s="6" t="s">
        <v>7</v>
      </c>
      <c r="H3" s="9" t="s">
        <v>8</v>
      </c>
      <c r="I3" s="9" t="s">
        <v>9</v>
      </c>
      <c r="J3" s="6" t="s">
        <v>10</v>
      </c>
      <c r="K3" s="6" t="s">
        <v>11</v>
      </c>
      <c r="L3" s="6"/>
      <c r="M3" s="6"/>
    </row>
    <row r="4" spans="1:13">
      <c r="A4" s="6" t="s">
        <v>12</v>
      </c>
      <c r="B4" s="6" t="s">
        <v>13</v>
      </c>
      <c r="C4" s="7" t="s">
        <v>14</v>
      </c>
      <c r="D4" s="6" t="s">
        <v>15</v>
      </c>
      <c r="E4" s="8" t="s">
        <v>16</v>
      </c>
      <c r="F4" s="8" t="s">
        <v>17</v>
      </c>
      <c r="G4" s="6" t="s">
        <v>18</v>
      </c>
      <c r="H4" s="9" t="s">
        <v>19</v>
      </c>
      <c r="I4" s="9" t="s">
        <v>20</v>
      </c>
      <c r="J4" s="6" t="s">
        <v>21</v>
      </c>
      <c r="K4" s="6" t="s">
        <v>22</v>
      </c>
      <c r="L4" s="6" t="s">
        <v>23</v>
      </c>
      <c r="M4" s="6" t="s">
        <v>22</v>
      </c>
    </row>
    <row r="5" spans="1:13" ht="4.5" customHeight="1">
      <c r="A5" s="6"/>
      <c r="B5" s="6"/>
      <c r="C5" s="7"/>
      <c r="D5" s="6"/>
      <c r="E5" s="8"/>
      <c r="F5" s="8"/>
      <c r="G5" s="6"/>
      <c r="H5" s="9"/>
      <c r="I5" s="9"/>
      <c r="J5" s="6"/>
      <c r="K5" s="6"/>
      <c r="L5" s="6"/>
      <c r="M5" s="6"/>
    </row>
    <row r="6" spans="1:13" ht="43.5" customHeight="1">
      <c r="A6" s="6" t="s">
        <v>24</v>
      </c>
      <c r="B6" s="6" t="s">
        <v>25</v>
      </c>
      <c r="C6" s="7">
        <f>80-16</f>
        <v>64</v>
      </c>
      <c r="D6" s="6"/>
      <c r="E6" s="8">
        <v>200</v>
      </c>
      <c r="F6" s="8">
        <f t="shared" ref="F6:F33" si="0">E6*C6</f>
        <v>12800</v>
      </c>
      <c r="G6" s="6" t="s">
        <v>26</v>
      </c>
      <c r="H6" s="9">
        <v>22.8</v>
      </c>
      <c r="I6" s="9">
        <f t="shared" ref="I6:I33" si="1">H6*C6</f>
        <v>1459.2</v>
      </c>
      <c r="J6" s="6"/>
      <c r="K6" s="6" t="s">
        <v>27</v>
      </c>
      <c r="L6" s="6" t="s">
        <v>28</v>
      </c>
      <c r="M6" s="6" t="s">
        <v>29</v>
      </c>
    </row>
    <row r="7" spans="1:13" ht="43.5" customHeight="1">
      <c r="A7" s="6" t="s">
        <v>24</v>
      </c>
      <c r="B7" s="6" t="s">
        <v>30</v>
      </c>
      <c r="C7" s="7">
        <v>71</v>
      </c>
      <c r="D7" s="6"/>
      <c r="E7" s="8">
        <v>200</v>
      </c>
      <c r="F7" s="8">
        <f t="shared" si="0"/>
        <v>14200</v>
      </c>
      <c r="G7" s="6" t="s">
        <v>26</v>
      </c>
      <c r="H7" s="9">
        <v>22.8</v>
      </c>
      <c r="I7" s="9">
        <f t="shared" si="1"/>
        <v>1618.8</v>
      </c>
      <c r="J7" s="6"/>
      <c r="K7" s="6" t="s">
        <v>27</v>
      </c>
      <c r="L7" s="6" t="s">
        <v>28</v>
      </c>
      <c r="M7" s="6" t="s">
        <v>29</v>
      </c>
    </row>
    <row r="8" spans="1:13" ht="43.5" customHeight="1">
      <c r="A8" s="6" t="s">
        <v>24</v>
      </c>
      <c r="B8" s="6" t="s">
        <v>31</v>
      </c>
      <c r="C8" s="7">
        <v>3</v>
      </c>
      <c r="D8" s="6"/>
      <c r="E8" s="8">
        <v>200</v>
      </c>
      <c r="F8" s="8">
        <f t="shared" si="0"/>
        <v>600</v>
      </c>
      <c r="G8" s="6" t="s">
        <v>26</v>
      </c>
      <c r="H8" s="9">
        <v>23</v>
      </c>
      <c r="I8" s="9">
        <f t="shared" si="1"/>
        <v>69</v>
      </c>
      <c r="J8" s="6"/>
      <c r="K8" s="6" t="s">
        <v>27</v>
      </c>
      <c r="L8" s="6" t="s">
        <v>28</v>
      </c>
      <c r="M8" s="6" t="s">
        <v>29</v>
      </c>
    </row>
    <row r="9" spans="1:13" ht="43.5" customHeight="1">
      <c r="A9" s="6" t="s">
        <v>24</v>
      </c>
      <c r="B9" s="6" t="s">
        <v>32</v>
      </c>
      <c r="C9" s="7">
        <v>4</v>
      </c>
      <c r="D9" s="6"/>
      <c r="E9" s="8">
        <v>200</v>
      </c>
      <c r="F9" s="8">
        <f t="shared" si="0"/>
        <v>800</v>
      </c>
      <c r="G9" s="6" t="s">
        <v>26</v>
      </c>
      <c r="H9" s="9">
        <v>22.8</v>
      </c>
      <c r="I9" s="9">
        <f t="shared" si="1"/>
        <v>91.2</v>
      </c>
      <c r="J9" s="6"/>
      <c r="K9" s="6" t="s">
        <v>27</v>
      </c>
      <c r="L9" s="6" t="s">
        <v>28</v>
      </c>
      <c r="M9" s="6" t="s">
        <v>29</v>
      </c>
    </row>
    <row r="10" spans="1:13" ht="17.25" customHeight="1">
      <c r="A10" s="6" t="s">
        <v>33</v>
      </c>
      <c r="B10" s="6" t="s">
        <v>34</v>
      </c>
      <c r="C10" s="7">
        <v>3</v>
      </c>
      <c r="D10" s="6"/>
      <c r="E10" s="8">
        <v>1000</v>
      </c>
      <c r="F10" s="8">
        <f t="shared" si="0"/>
        <v>3000</v>
      </c>
      <c r="G10" s="6" t="s">
        <v>35</v>
      </c>
      <c r="H10" s="9">
        <v>13</v>
      </c>
      <c r="I10" s="9">
        <f t="shared" si="1"/>
        <v>39</v>
      </c>
      <c r="J10" s="6"/>
      <c r="K10" s="6" t="s">
        <v>36</v>
      </c>
      <c r="L10" s="6" t="s">
        <v>37</v>
      </c>
      <c r="M10" s="6" t="s">
        <v>38</v>
      </c>
    </row>
    <row r="11" spans="1:13" ht="17.25" customHeight="1">
      <c r="A11" s="6" t="s">
        <v>39</v>
      </c>
      <c r="B11" s="6" t="s">
        <v>40</v>
      </c>
      <c r="C11" s="7">
        <v>1</v>
      </c>
      <c r="D11" s="6"/>
      <c r="E11" s="8">
        <v>750</v>
      </c>
      <c r="F11" s="8">
        <f t="shared" si="0"/>
        <v>750</v>
      </c>
      <c r="G11" s="6" t="s">
        <v>35</v>
      </c>
      <c r="H11" s="9">
        <v>10</v>
      </c>
      <c r="I11" s="9">
        <f t="shared" si="1"/>
        <v>10</v>
      </c>
      <c r="J11" s="6"/>
      <c r="K11" s="6" t="s">
        <v>36</v>
      </c>
      <c r="L11" s="6" t="s">
        <v>37</v>
      </c>
      <c r="M11" s="6" t="s">
        <v>38</v>
      </c>
    </row>
    <row r="12" spans="1:13" ht="17.25" customHeight="1">
      <c r="A12" s="6" t="s">
        <v>39</v>
      </c>
      <c r="B12" s="6" t="s">
        <v>40</v>
      </c>
      <c r="C12" s="7">
        <v>5</v>
      </c>
      <c r="D12" s="6"/>
      <c r="E12" s="8">
        <v>1000</v>
      </c>
      <c r="F12" s="8">
        <f t="shared" si="0"/>
        <v>5000</v>
      </c>
      <c r="G12" s="6" t="s">
        <v>35</v>
      </c>
      <c r="H12" s="9">
        <v>10</v>
      </c>
      <c r="I12" s="9">
        <f t="shared" si="1"/>
        <v>50</v>
      </c>
      <c r="J12" s="6"/>
      <c r="K12" s="6" t="s">
        <v>36</v>
      </c>
      <c r="L12" s="6" t="s">
        <v>37</v>
      </c>
      <c r="M12" s="6" t="s">
        <v>38</v>
      </c>
    </row>
    <row r="13" spans="1:13" ht="17.25" customHeight="1">
      <c r="A13" s="6" t="s">
        <v>39</v>
      </c>
      <c r="B13" s="6" t="s">
        <v>40</v>
      </c>
      <c r="C13" s="7">
        <v>8</v>
      </c>
      <c r="D13" s="6"/>
      <c r="E13" s="8">
        <v>1000</v>
      </c>
      <c r="F13" s="8">
        <f t="shared" si="0"/>
        <v>8000</v>
      </c>
      <c r="G13" s="6" t="s">
        <v>35</v>
      </c>
      <c r="H13" s="9">
        <v>10</v>
      </c>
      <c r="I13" s="9">
        <f t="shared" si="1"/>
        <v>80</v>
      </c>
      <c r="J13" s="6"/>
      <c r="K13" s="6" t="s">
        <v>36</v>
      </c>
      <c r="L13" s="6" t="s">
        <v>37</v>
      </c>
      <c r="M13" s="6" t="s">
        <v>38</v>
      </c>
    </row>
    <row r="14" spans="1:13" ht="17.25" customHeight="1">
      <c r="A14" s="6" t="s">
        <v>39</v>
      </c>
      <c r="B14" s="6" t="s">
        <v>40</v>
      </c>
      <c r="C14" s="7">
        <v>9</v>
      </c>
      <c r="D14" s="6"/>
      <c r="E14" s="8">
        <v>1000</v>
      </c>
      <c r="F14" s="8">
        <f t="shared" si="0"/>
        <v>9000</v>
      </c>
      <c r="G14" s="6" t="s">
        <v>35</v>
      </c>
      <c r="H14" s="9">
        <v>10</v>
      </c>
      <c r="I14" s="9">
        <f t="shared" si="1"/>
        <v>90</v>
      </c>
      <c r="J14" s="6"/>
      <c r="K14" s="6" t="s">
        <v>36</v>
      </c>
      <c r="L14" s="6" t="s">
        <v>37</v>
      </c>
      <c r="M14" s="6" t="s">
        <v>38</v>
      </c>
    </row>
    <row r="15" spans="1:13" ht="17.25" customHeight="1">
      <c r="A15" s="6" t="s">
        <v>39</v>
      </c>
      <c r="B15" s="6" t="s">
        <v>40</v>
      </c>
      <c r="C15" s="7">
        <v>1</v>
      </c>
      <c r="D15" s="6"/>
      <c r="E15" s="8">
        <v>800</v>
      </c>
      <c r="F15" s="8">
        <f t="shared" si="0"/>
        <v>800</v>
      </c>
      <c r="G15" s="6" t="s">
        <v>35</v>
      </c>
      <c r="H15" s="9">
        <v>12</v>
      </c>
      <c r="I15" s="9">
        <f t="shared" si="1"/>
        <v>12</v>
      </c>
      <c r="J15" s="6"/>
      <c r="K15" s="6" t="s">
        <v>36</v>
      </c>
      <c r="L15" s="6" t="s">
        <v>37</v>
      </c>
      <c r="M15" s="6" t="s">
        <v>38</v>
      </c>
    </row>
    <row r="16" spans="1:13" ht="17.25" customHeight="1">
      <c r="A16" s="6" t="s">
        <v>39</v>
      </c>
      <c r="B16" s="6" t="s">
        <v>40</v>
      </c>
      <c r="C16" s="7">
        <v>5</v>
      </c>
      <c r="D16" s="6"/>
      <c r="E16" s="8">
        <v>1000</v>
      </c>
      <c r="F16" s="8">
        <f t="shared" si="0"/>
        <v>5000</v>
      </c>
      <c r="G16" s="6" t="s">
        <v>35</v>
      </c>
      <c r="H16" s="9">
        <v>12</v>
      </c>
      <c r="I16" s="9">
        <f t="shared" si="1"/>
        <v>60</v>
      </c>
      <c r="J16" s="6"/>
      <c r="K16" s="6" t="s">
        <v>36</v>
      </c>
      <c r="L16" s="6" t="s">
        <v>37</v>
      </c>
      <c r="M16" s="6" t="s">
        <v>38</v>
      </c>
    </row>
    <row r="17" spans="1:13" ht="17.25" customHeight="1">
      <c r="A17" s="6" t="s">
        <v>39</v>
      </c>
      <c r="B17" s="6" t="s">
        <v>40</v>
      </c>
      <c r="C17" s="7">
        <v>9</v>
      </c>
      <c r="D17" s="6"/>
      <c r="E17" s="8">
        <v>100</v>
      </c>
      <c r="F17" s="8">
        <f t="shared" si="0"/>
        <v>900</v>
      </c>
      <c r="G17" s="6" t="s">
        <v>35</v>
      </c>
      <c r="H17" s="9">
        <v>12</v>
      </c>
      <c r="I17" s="9">
        <f t="shared" si="1"/>
        <v>108</v>
      </c>
      <c r="J17" s="6"/>
      <c r="K17" s="6" t="s">
        <v>36</v>
      </c>
      <c r="L17" s="6" t="s">
        <v>37</v>
      </c>
      <c r="M17" s="6" t="s">
        <v>38</v>
      </c>
    </row>
    <row r="18" spans="1:13" ht="17.25" customHeight="1">
      <c r="A18" s="6" t="s">
        <v>39</v>
      </c>
      <c r="B18" s="6" t="s">
        <v>40</v>
      </c>
      <c r="C18" s="7">
        <v>1</v>
      </c>
      <c r="D18" s="6"/>
      <c r="E18" s="8">
        <v>950</v>
      </c>
      <c r="F18" s="8">
        <f t="shared" si="0"/>
        <v>950</v>
      </c>
      <c r="G18" s="6" t="s">
        <v>35</v>
      </c>
      <c r="H18" s="9">
        <v>12</v>
      </c>
      <c r="I18" s="9">
        <f t="shared" si="1"/>
        <v>12</v>
      </c>
      <c r="J18" s="6"/>
      <c r="K18" s="6" t="s">
        <v>36</v>
      </c>
      <c r="L18" s="6" t="s">
        <v>37</v>
      </c>
      <c r="M18" s="6" t="s">
        <v>38</v>
      </c>
    </row>
    <row r="19" spans="1:13" ht="17.25" customHeight="1">
      <c r="A19" s="6" t="s">
        <v>39</v>
      </c>
      <c r="B19" s="6" t="s">
        <v>40</v>
      </c>
      <c r="C19" s="7">
        <v>9</v>
      </c>
      <c r="D19" s="6"/>
      <c r="E19" s="8">
        <v>1000</v>
      </c>
      <c r="F19" s="8">
        <f t="shared" si="0"/>
        <v>9000</v>
      </c>
      <c r="G19" s="6" t="s">
        <v>35</v>
      </c>
      <c r="H19" s="9">
        <v>12</v>
      </c>
      <c r="I19" s="9">
        <f t="shared" si="1"/>
        <v>108</v>
      </c>
      <c r="J19" s="6"/>
      <c r="K19" s="6" t="s">
        <v>36</v>
      </c>
      <c r="L19" s="6" t="s">
        <v>37</v>
      </c>
      <c r="M19" s="6" t="s">
        <v>38</v>
      </c>
    </row>
    <row r="20" spans="1:13" ht="17.25" customHeight="1">
      <c r="A20" s="6" t="s">
        <v>39</v>
      </c>
      <c r="B20" s="6" t="s">
        <v>40</v>
      </c>
      <c r="C20" s="7">
        <v>1</v>
      </c>
      <c r="D20" s="6"/>
      <c r="E20" s="8">
        <v>950</v>
      </c>
      <c r="F20" s="8">
        <f t="shared" si="0"/>
        <v>950</v>
      </c>
      <c r="G20" s="6" t="s">
        <v>35</v>
      </c>
      <c r="H20" s="9">
        <v>12</v>
      </c>
      <c r="I20" s="9">
        <f t="shared" si="1"/>
        <v>12</v>
      </c>
      <c r="J20" s="6"/>
      <c r="K20" s="6" t="s">
        <v>36</v>
      </c>
      <c r="L20" s="6" t="s">
        <v>37</v>
      </c>
      <c r="M20" s="6" t="s">
        <v>38</v>
      </c>
    </row>
    <row r="21" spans="1:13" ht="17.25" customHeight="1">
      <c r="A21" s="6" t="s">
        <v>39</v>
      </c>
      <c r="B21" s="6" t="s">
        <v>40</v>
      </c>
      <c r="C21" s="7">
        <v>5</v>
      </c>
      <c r="D21" s="6"/>
      <c r="E21" s="8">
        <v>1000</v>
      </c>
      <c r="F21" s="8">
        <f t="shared" si="0"/>
        <v>5000</v>
      </c>
      <c r="G21" s="6" t="s">
        <v>35</v>
      </c>
      <c r="H21" s="9">
        <v>12</v>
      </c>
      <c r="I21" s="9">
        <f t="shared" si="1"/>
        <v>60</v>
      </c>
      <c r="J21" s="6"/>
      <c r="K21" s="6" t="s">
        <v>36</v>
      </c>
      <c r="L21" s="6" t="s">
        <v>37</v>
      </c>
      <c r="M21" s="6" t="s">
        <v>38</v>
      </c>
    </row>
    <row r="22" spans="1:13" ht="17.25" customHeight="1">
      <c r="A22" s="6" t="s">
        <v>39</v>
      </c>
      <c r="B22" s="6" t="s">
        <v>40</v>
      </c>
      <c r="C22" s="7">
        <v>4</v>
      </c>
      <c r="D22" s="6"/>
      <c r="E22" s="8">
        <v>100</v>
      </c>
      <c r="F22" s="8">
        <f t="shared" si="0"/>
        <v>400</v>
      </c>
      <c r="G22" s="6" t="s">
        <v>35</v>
      </c>
      <c r="H22" s="9">
        <v>24</v>
      </c>
      <c r="I22" s="9">
        <f t="shared" si="1"/>
        <v>96</v>
      </c>
      <c r="J22" s="6"/>
      <c r="K22" s="6" t="s">
        <v>36</v>
      </c>
      <c r="L22" s="6" t="s">
        <v>37</v>
      </c>
      <c r="M22" s="6" t="s">
        <v>38</v>
      </c>
    </row>
    <row r="23" spans="1:13" ht="17.25" customHeight="1">
      <c r="A23" s="6" t="s">
        <v>39</v>
      </c>
      <c r="B23" s="6" t="s">
        <v>40</v>
      </c>
      <c r="C23" s="7">
        <v>4</v>
      </c>
      <c r="D23" s="6"/>
      <c r="E23" s="8">
        <v>100</v>
      </c>
      <c r="F23" s="8">
        <f t="shared" si="0"/>
        <v>400</v>
      </c>
      <c r="G23" s="6" t="s">
        <v>35</v>
      </c>
      <c r="H23" s="9">
        <v>24</v>
      </c>
      <c r="I23" s="9">
        <f t="shared" si="1"/>
        <v>96</v>
      </c>
      <c r="J23" s="6"/>
      <c r="K23" s="6" t="s">
        <v>36</v>
      </c>
      <c r="L23" s="6" t="s">
        <v>37</v>
      </c>
      <c r="M23" s="6" t="s">
        <v>38</v>
      </c>
    </row>
    <row r="24" spans="1:13" ht="17.25" customHeight="1">
      <c r="A24" s="6" t="s">
        <v>39</v>
      </c>
      <c r="B24" s="6" t="s">
        <v>40</v>
      </c>
      <c r="C24" s="7">
        <v>5</v>
      </c>
      <c r="D24" s="6"/>
      <c r="E24" s="8">
        <v>100</v>
      </c>
      <c r="F24" s="8">
        <f t="shared" si="0"/>
        <v>500</v>
      </c>
      <c r="G24" s="6" t="s">
        <v>35</v>
      </c>
      <c r="H24" s="9">
        <v>24</v>
      </c>
      <c r="I24" s="9">
        <f t="shared" si="1"/>
        <v>120</v>
      </c>
      <c r="J24" s="6"/>
      <c r="K24" s="6" t="s">
        <v>36</v>
      </c>
      <c r="L24" s="6" t="s">
        <v>37</v>
      </c>
      <c r="M24" s="6" t="s">
        <v>38</v>
      </c>
    </row>
    <row r="25" spans="1:13" ht="17.25" customHeight="1">
      <c r="A25" s="6" t="s">
        <v>39</v>
      </c>
      <c r="B25" s="6" t="s">
        <v>40</v>
      </c>
      <c r="C25" s="7">
        <v>2</v>
      </c>
      <c r="D25" s="6"/>
      <c r="E25" s="8">
        <v>100</v>
      </c>
      <c r="F25" s="8">
        <f t="shared" si="0"/>
        <v>200</v>
      </c>
      <c r="G25" s="6" t="s">
        <v>35</v>
      </c>
      <c r="H25" s="9">
        <v>24</v>
      </c>
      <c r="I25" s="9">
        <f t="shared" si="1"/>
        <v>48</v>
      </c>
      <c r="J25" s="6"/>
      <c r="K25" s="6" t="s">
        <v>36</v>
      </c>
      <c r="L25" s="6" t="s">
        <v>37</v>
      </c>
      <c r="M25" s="6" t="s">
        <v>38</v>
      </c>
    </row>
    <row r="26" spans="1:13" ht="17.25" customHeight="1">
      <c r="A26" s="6" t="s">
        <v>39</v>
      </c>
      <c r="B26" s="6" t="s">
        <v>40</v>
      </c>
      <c r="C26" s="7">
        <v>4</v>
      </c>
      <c r="D26" s="6"/>
      <c r="E26" s="8">
        <v>100</v>
      </c>
      <c r="F26" s="8">
        <f t="shared" si="0"/>
        <v>400</v>
      </c>
      <c r="G26" s="6" t="s">
        <v>35</v>
      </c>
      <c r="H26" s="9">
        <v>24</v>
      </c>
      <c r="I26" s="9">
        <f t="shared" si="1"/>
        <v>96</v>
      </c>
      <c r="J26" s="6"/>
      <c r="K26" s="6" t="s">
        <v>36</v>
      </c>
      <c r="L26" s="6" t="s">
        <v>37</v>
      </c>
      <c r="M26" s="6" t="s">
        <v>38</v>
      </c>
    </row>
    <row r="27" spans="1:13">
      <c r="A27" s="6" t="s">
        <v>41</v>
      </c>
      <c r="B27" s="6" t="s">
        <v>42</v>
      </c>
      <c r="C27" s="7">
        <v>63</v>
      </c>
      <c r="D27" s="6" t="s">
        <v>43</v>
      </c>
      <c r="E27" s="8">
        <v>150000</v>
      </c>
      <c r="F27" s="8">
        <f t="shared" si="0"/>
        <v>9450000</v>
      </c>
      <c r="G27" s="6" t="s">
        <v>26</v>
      </c>
      <c r="H27" s="9">
        <v>26</v>
      </c>
      <c r="I27" s="9">
        <f t="shared" si="1"/>
        <v>1638</v>
      </c>
      <c r="J27" s="6"/>
      <c r="K27" s="6" t="s">
        <v>44</v>
      </c>
      <c r="L27" s="6" t="s">
        <v>45</v>
      </c>
      <c r="M27" s="6" t="s">
        <v>46</v>
      </c>
    </row>
    <row r="28" spans="1:13" ht="49.5" customHeight="1">
      <c r="A28" s="6" t="s">
        <v>47</v>
      </c>
      <c r="B28" s="6" t="s">
        <v>48</v>
      </c>
      <c r="C28" s="7">
        <v>100</v>
      </c>
      <c r="D28" s="6"/>
      <c r="E28" s="8">
        <v>100</v>
      </c>
      <c r="F28" s="8">
        <f t="shared" si="0"/>
        <v>10000</v>
      </c>
      <c r="G28" s="6" t="s">
        <v>26</v>
      </c>
      <c r="H28" s="9">
        <v>16</v>
      </c>
      <c r="I28" s="9">
        <f t="shared" si="1"/>
        <v>1600</v>
      </c>
      <c r="J28" s="10"/>
      <c r="K28" s="6" t="s">
        <v>49</v>
      </c>
      <c r="L28" s="6" t="s">
        <v>50</v>
      </c>
      <c r="M28" s="6" t="s">
        <v>51</v>
      </c>
    </row>
    <row r="29" spans="1:13" ht="49.5" customHeight="1">
      <c r="A29" s="6" t="s">
        <v>47</v>
      </c>
      <c r="B29" s="6" t="s">
        <v>52</v>
      </c>
      <c r="C29" s="7">
        <v>50</v>
      </c>
      <c r="D29" s="6"/>
      <c r="E29" s="8">
        <v>100</v>
      </c>
      <c r="F29" s="8">
        <f t="shared" si="0"/>
        <v>5000</v>
      </c>
      <c r="G29" s="6" t="s">
        <v>26</v>
      </c>
      <c r="H29" s="9">
        <v>16</v>
      </c>
      <c r="I29" s="9">
        <f t="shared" si="1"/>
        <v>800</v>
      </c>
      <c r="J29" s="10"/>
      <c r="K29" s="6" t="s">
        <v>49</v>
      </c>
      <c r="L29" s="6" t="s">
        <v>50</v>
      </c>
      <c r="M29" s="6" t="s">
        <v>51</v>
      </c>
    </row>
    <row r="30" spans="1:13" ht="18" customHeight="1">
      <c r="A30" s="6" t="s">
        <v>53</v>
      </c>
      <c r="B30" s="6" t="s">
        <v>54</v>
      </c>
      <c r="C30" s="7">
        <v>20</v>
      </c>
      <c r="D30" s="6"/>
      <c r="E30" s="8">
        <v>500</v>
      </c>
      <c r="F30" s="8">
        <f t="shared" si="0"/>
        <v>10000</v>
      </c>
      <c r="G30" s="6" t="s">
        <v>26</v>
      </c>
      <c r="H30" s="9">
        <f>950/20</f>
        <v>47.5</v>
      </c>
      <c r="I30" s="9">
        <f t="shared" si="1"/>
        <v>950</v>
      </c>
      <c r="J30" s="6"/>
      <c r="K30" s="6" t="s">
        <v>55</v>
      </c>
      <c r="L30" s="6" t="s">
        <v>56</v>
      </c>
      <c r="M30" s="6" t="s">
        <v>57</v>
      </c>
    </row>
    <row r="31" spans="1:13" ht="21" customHeight="1">
      <c r="A31" s="6" t="s">
        <v>58</v>
      </c>
      <c r="B31" s="6" t="s">
        <v>59</v>
      </c>
      <c r="C31" s="7">
        <v>100</v>
      </c>
      <c r="D31" s="6"/>
      <c r="E31" s="8">
        <v>600</v>
      </c>
      <c r="F31" s="8">
        <f t="shared" si="0"/>
        <v>60000</v>
      </c>
      <c r="G31" s="6" t="s">
        <v>26</v>
      </c>
      <c r="H31" s="9">
        <v>38.4</v>
      </c>
      <c r="I31" s="9">
        <f t="shared" si="1"/>
        <v>3840</v>
      </c>
      <c r="J31" s="6"/>
      <c r="K31" s="6" t="s">
        <v>60</v>
      </c>
      <c r="L31" s="6" t="s">
        <v>61</v>
      </c>
      <c r="M31" s="6" t="s">
        <v>62</v>
      </c>
    </row>
    <row r="32" spans="1:13">
      <c r="A32" s="6" t="s">
        <v>63</v>
      </c>
      <c r="B32" s="6" t="s">
        <v>64</v>
      </c>
      <c r="C32" s="7">
        <v>50</v>
      </c>
      <c r="D32" s="6"/>
      <c r="E32" s="8">
        <v>600</v>
      </c>
      <c r="F32" s="8">
        <f t="shared" si="0"/>
        <v>30000</v>
      </c>
      <c r="G32" s="6" t="s">
        <v>65</v>
      </c>
      <c r="H32" s="9">
        <f>2400/50</f>
        <v>48</v>
      </c>
      <c r="I32" s="9">
        <f t="shared" si="1"/>
        <v>2400</v>
      </c>
      <c r="J32" s="6"/>
      <c r="K32" s="6" t="s">
        <v>66</v>
      </c>
      <c r="L32" s="6" t="s">
        <v>67</v>
      </c>
      <c r="M32" s="6" t="s">
        <v>68</v>
      </c>
    </row>
    <row r="33" spans="1:15">
      <c r="A33" s="6" t="s">
        <v>69</v>
      </c>
      <c r="B33" s="6" t="s">
        <v>70</v>
      </c>
      <c r="C33" s="7">
        <v>13</v>
      </c>
      <c r="D33" s="6"/>
      <c r="E33" s="8">
        <v>25000</v>
      </c>
      <c r="F33" s="8">
        <f t="shared" si="0"/>
        <v>325000</v>
      </c>
      <c r="G33" s="6" t="s">
        <v>26</v>
      </c>
      <c r="H33" s="9">
        <f t="shared" ref="H33" si="2">338/13</f>
        <v>26</v>
      </c>
      <c r="I33" s="9">
        <f t="shared" si="1"/>
        <v>338</v>
      </c>
      <c r="J33" s="6"/>
      <c r="K33" s="6" t="s">
        <v>44</v>
      </c>
      <c r="L33" s="6" t="s">
        <v>45</v>
      </c>
      <c r="M33" s="6" t="s">
        <v>46</v>
      </c>
    </row>
    <row r="34" spans="1:15" ht="15" customHeight="1">
      <c r="A34" s="6"/>
      <c r="B34" s="6"/>
      <c r="C34" s="7"/>
      <c r="D34" s="6"/>
      <c r="E34" s="8"/>
      <c r="F34" s="8"/>
      <c r="G34" s="6"/>
      <c r="H34" s="9"/>
      <c r="I34" s="9"/>
      <c r="J34" s="6"/>
      <c r="K34" s="6"/>
      <c r="L34" s="6"/>
      <c r="M34" s="6"/>
    </row>
    <row r="35" spans="1:15" ht="15" customHeight="1">
      <c r="A35" s="6"/>
      <c r="B35" s="6"/>
      <c r="C35" s="7"/>
      <c r="D35" s="6"/>
      <c r="E35" s="8"/>
      <c r="F35" s="8"/>
      <c r="G35" s="6"/>
      <c r="H35" s="9"/>
      <c r="I35" s="9"/>
      <c r="J35" s="6"/>
      <c r="K35" s="6"/>
      <c r="L35" s="6"/>
      <c r="M35" s="6"/>
    </row>
    <row r="36" spans="1:15" ht="15.75" customHeight="1">
      <c r="A36" s="6"/>
      <c r="B36" s="6"/>
      <c r="C36" s="7">
        <f>SUM(C6:C33)</f>
        <v>614</v>
      </c>
      <c r="D36" s="6"/>
      <c r="E36" s="8"/>
      <c r="F36" s="8"/>
      <c r="G36" s="6"/>
      <c r="H36" s="9"/>
      <c r="I36" s="9">
        <f>SUM(I6:I33)</f>
        <v>15901.2</v>
      </c>
      <c r="J36" s="6"/>
      <c r="K36" s="6"/>
      <c r="L36" s="6"/>
      <c r="M36" s="6"/>
    </row>
    <row r="37" spans="1:15">
      <c r="E37" s="12"/>
      <c r="F37" s="11"/>
    </row>
    <row r="39" spans="1:15" s="17" customFormat="1" ht="15.75" customHeight="1">
      <c r="A39" s="14"/>
      <c r="B39" s="14"/>
      <c r="C39" s="15"/>
      <c r="D39" s="14"/>
      <c r="E39" s="15"/>
      <c r="F39" s="15"/>
      <c r="G39" s="16"/>
      <c r="H39" s="13"/>
      <c r="I39" s="13"/>
      <c r="K39" s="4"/>
      <c r="L39" s="4"/>
      <c r="M39" s="4"/>
      <c r="N39" s="2"/>
      <c r="O39" s="3"/>
    </row>
    <row r="40" spans="1:15" s="17" customFormat="1" ht="15.75" customHeight="1">
      <c r="A40" s="18"/>
      <c r="B40" s="19"/>
      <c r="C40" s="20"/>
      <c r="D40" s="18"/>
      <c r="E40" s="21"/>
      <c r="F40" s="21"/>
      <c r="G40" s="22"/>
      <c r="H40" s="13"/>
      <c r="I40" s="13"/>
      <c r="K40" s="4"/>
      <c r="L40" s="4"/>
      <c r="M40" s="4"/>
      <c r="N40" s="2"/>
      <c r="O40" s="3"/>
    </row>
    <row r="41" spans="1:15">
      <c r="E41" s="23"/>
      <c r="F41" s="23"/>
      <c r="G41" s="24"/>
    </row>
    <row r="42" spans="1:15">
      <c r="E42" s="23"/>
      <c r="F42" s="23"/>
      <c r="G42" s="24"/>
    </row>
    <row r="43" spans="1:15">
      <c r="E43" s="23"/>
      <c r="F43" s="25"/>
      <c r="G43" s="24"/>
    </row>
    <row r="44" spans="1:15">
      <c r="E44" s="23"/>
      <c r="F44" s="23"/>
      <c r="G44" s="24"/>
    </row>
    <row r="45" spans="1:15">
      <c r="E45" s="23"/>
      <c r="F45" s="25"/>
      <c r="G45" s="24"/>
    </row>
    <row r="46" spans="1:15">
      <c r="E46" s="23"/>
      <c r="F46" s="23"/>
      <c r="G46" s="24"/>
    </row>
    <row r="47" spans="1:15">
      <c r="E47" s="23"/>
      <c r="F47" s="25"/>
      <c r="G47" s="24"/>
    </row>
    <row r="48" spans="1:15">
      <c r="E48" s="23"/>
      <c r="F48" s="23"/>
      <c r="G48" s="24"/>
    </row>
    <row r="49" spans="5:7">
      <c r="E49" s="25"/>
      <c r="F49" s="25"/>
      <c r="G49" s="24"/>
    </row>
    <row r="50" spans="5:7" ht="16.5" customHeight="1">
      <c r="E50" s="25"/>
      <c r="F50" s="25"/>
      <c r="G50" s="24"/>
    </row>
    <row r="51" spans="5:7" ht="15" thickBot="1">
      <c r="E51" s="26"/>
      <c r="F51" s="26"/>
      <c r="G51" s="24"/>
    </row>
    <row r="52" spans="5:7" ht="15" thickTop="1"/>
    <row r="53" spans="5:7" ht="16.5" customHeight="1"/>
  </sheetData>
  <mergeCells count="2">
    <mergeCell ref="A1:M2"/>
    <mergeCell ref="J28:J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A2A5F-397B-4A2D-A6AD-F995C8BC8DD5}">
  <dimension ref="A1:T31"/>
  <sheetViews>
    <sheetView workbookViewId="0"/>
  </sheetViews>
  <sheetFormatPr defaultColWidth="9" defaultRowHeight="14.25"/>
  <cols>
    <col min="1" max="1" width="24.7109375" style="17" customWidth="1"/>
    <col min="2" max="2" width="43.5703125" style="17" customWidth="1"/>
    <col min="3" max="3" width="8" style="23" customWidth="1"/>
    <col min="4" max="4" width="8.85546875" style="17" customWidth="1"/>
    <col min="5" max="5" width="9" style="17"/>
    <col min="6" max="6" width="10.42578125" style="17" customWidth="1"/>
    <col min="7" max="7" width="13.85546875" style="23" customWidth="1"/>
    <col min="8" max="8" width="15.85546875" style="23" customWidth="1"/>
    <col min="9" max="10" width="9" style="17"/>
    <col min="11" max="11" width="34.42578125" style="17" customWidth="1"/>
    <col min="12" max="15" width="9" style="17"/>
    <col min="16" max="16" width="9.7109375" style="17" bestFit="1" customWidth="1"/>
    <col min="17" max="17" width="12" style="17" bestFit="1" customWidth="1"/>
    <col min="18" max="18" width="10.85546875" style="17" bestFit="1" customWidth="1"/>
    <col min="19" max="16384" width="9" style="17"/>
  </cols>
  <sheetData>
    <row r="1" spans="1:20" ht="20.25">
      <c r="A1" s="28"/>
      <c r="B1" s="28" t="s">
        <v>0</v>
      </c>
      <c r="C1" s="28"/>
      <c r="D1" s="28"/>
      <c r="E1" s="28"/>
      <c r="F1" s="28"/>
      <c r="G1" s="28"/>
      <c r="H1" s="28"/>
    </row>
    <row r="2" spans="1:20">
      <c r="A2" s="29" t="s">
        <v>2</v>
      </c>
      <c r="B2" s="29" t="s">
        <v>1</v>
      </c>
      <c r="C2" s="30" t="s">
        <v>3</v>
      </c>
      <c r="D2" s="29" t="s">
        <v>5</v>
      </c>
      <c r="E2" s="29" t="s">
        <v>7</v>
      </c>
      <c r="F2" s="29" t="s">
        <v>6</v>
      </c>
      <c r="G2" s="30" t="s">
        <v>8</v>
      </c>
      <c r="H2" s="30" t="s">
        <v>9</v>
      </c>
    </row>
    <row r="3" spans="1:20">
      <c r="A3" s="29" t="s">
        <v>25</v>
      </c>
      <c r="B3" s="29" t="s">
        <v>71</v>
      </c>
      <c r="C3" s="30">
        <f>80-16</f>
        <v>64</v>
      </c>
      <c r="D3" s="29">
        <v>200</v>
      </c>
      <c r="E3" s="29" t="s">
        <v>26</v>
      </c>
      <c r="F3" s="29">
        <f t="shared" ref="F3:F14" si="0">D3*C3</f>
        <v>12800</v>
      </c>
      <c r="G3" s="30">
        <v>22.8</v>
      </c>
      <c r="H3" s="30">
        <f t="shared" ref="H3:H14" si="1">G3*C3</f>
        <v>1459.2</v>
      </c>
    </row>
    <row r="4" spans="1:20">
      <c r="A4" s="29" t="s">
        <v>30</v>
      </c>
      <c r="B4" s="29" t="s">
        <v>71</v>
      </c>
      <c r="C4" s="30">
        <v>71</v>
      </c>
      <c r="D4" s="29">
        <v>200</v>
      </c>
      <c r="E4" s="29" t="s">
        <v>26</v>
      </c>
      <c r="F4" s="29">
        <f t="shared" si="0"/>
        <v>14200</v>
      </c>
      <c r="G4" s="30">
        <v>22.8</v>
      </c>
      <c r="H4" s="30">
        <f t="shared" si="1"/>
        <v>1618.8</v>
      </c>
    </row>
    <row r="5" spans="1:20" ht="15" customHeight="1">
      <c r="A5" s="29" t="s">
        <v>31</v>
      </c>
      <c r="B5" s="29" t="s">
        <v>71</v>
      </c>
      <c r="C5" s="30">
        <v>3</v>
      </c>
      <c r="D5" s="29">
        <v>200</v>
      </c>
      <c r="E5" s="29" t="s">
        <v>26</v>
      </c>
      <c r="F5" s="29">
        <f t="shared" si="0"/>
        <v>600</v>
      </c>
      <c r="G5" s="30">
        <v>23</v>
      </c>
      <c r="H5" s="30">
        <f t="shared" si="1"/>
        <v>69</v>
      </c>
      <c r="J5" s="31">
        <v>15900</v>
      </c>
    </row>
    <row r="6" spans="1:20">
      <c r="A6" s="29" t="s">
        <v>32</v>
      </c>
      <c r="B6" s="29" t="s">
        <v>71</v>
      </c>
      <c r="C6" s="30">
        <v>4</v>
      </c>
      <c r="D6" s="29">
        <v>200</v>
      </c>
      <c r="E6" s="29" t="s">
        <v>26</v>
      </c>
      <c r="F6" s="29">
        <f t="shared" si="0"/>
        <v>800</v>
      </c>
      <c r="G6" s="30">
        <v>22.8</v>
      </c>
      <c r="H6" s="30">
        <f t="shared" si="1"/>
        <v>91.2</v>
      </c>
      <c r="J6" s="17">
        <v>3240</v>
      </c>
      <c r="K6" s="29" t="s">
        <v>71</v>
      </c>
      <c r="L6" s="17">
        <v>28400</v>
      </c>
      <c r="M6" s="17">
        <v>2367</v>
      </c>
      <c r="N6" s="17" t="s">
        <v>72</v>
      </c>
      <c r="O6" s="32">
        <v>0.72</v>
      </c>
      <c r="P6" s="17">
        <f>M6*O6</f>
        <v>1704.24</v>
      </c>
      <c r="Q6" s="17">
        <f>P6*88.07</f>
        <v>150092.41679999998</v>
      </c>
      <c r="R6" s="17">
        <f>Q6*38%</f>
        <v>57035.118383999994</v>
      </c>
      <c r="S6" s="17">
        <f>L6/12</f>
        <v>2366.6666666666665</v>
      </c>
      <c r="T6" s="17">
        <f>Q6/J6</f>
        <v>46.324819999999995</v>
      </c>
    </row>
    <row r="7" spans="1:20">
      <c r="A7" s="29" t="s">
        <v>34</v>
      </c>
      <c r="B7" s="29" t="s">
        <v>73</v>
      </c>
      <c r="C7" s="30">
        <v>57</v>
      </c>
      <c r="D7" s="29">
        <v>12</v>
      </c>
      <c r="E7" s="29" t="s">
        <v>74</v>
      </c>
      <c r="F7" s="29">
        <f t="shared" si="0"/>
        <v>684</v>
      </c>
      <c r="G7" s="30">
        <v>13</v>
      </c>
      <c r="H7" s="30">
        <f t="shared" si="1"/>
        <v>741</v>
      </c>
      <c r="J7" s="17">
        <v>2451</v>
      </c>
      <c r="K7" s="29" t="s">
        <v>75</v>
      </c>
      <c r="L7" s="17">
        <v>15000</v>
      </c>
      <c r="M7" s="17">
        <v>1250</v>
      </c>
      <c r="N7" s="17" t="s">
        <v>72</v>
      </c>
      <c r="O7" s="32">
        <v>1.2</v>
      </c>
      <c r="P7" s="17">
        <f>M7*O7</f>
        <v>1500</v>
      </c>
      <c r="Q7" s="17">
        <f>P7*88.07</f>
        <v>132105</v>
      </c>
      <c r="R7" s="17">
        <f>Q7*38%</f>
        <v>50199.9</v>
      </c>
      <c r="S7" s="17">
        <f>L7/12</f>
        <v>1250</v>
      </c>
      <c r="T7" s="17">
        <f>Q7/J7</f>
        <v>53.8984088127295</v>
      </c>
    </row>
    <row r="8" spans="1:20">
      <c r="A8" s="29" t="s">
        <v>40</v>
      </c>
      <c r="B8" s="29" t="s">
        <v>73</v>
      </c>
      <c r="C8" s="30">
        <v>19</v>
      </c>
      <c r="D8" s="29">
        <v>24</v>
      </c>
      <c r="E8" s="29" t="s">
        <v>74</v>
      </c>
      <c r="F8" s="29">
        <f t="shared" si="0"/>
        <v>456</v>
      </c>
      <c r="G8" s="30">
        <v>24</v>
      </c>
      <c r="H8" s="30">
        <f t="shared" si="1"/>
        <v>456</v>
      </c>
      <c r="J8" s="17">
        <v>3324</v>
      </c>
      <c r="K8" s="29" t="s">
        <v>76</v>
      </c>
      <c r="L8" s="17">
        <v>35000</v>
      </c>
      <c r="M8" s="17">
        <v>2917</v>
      </c>
      <c r="N8" s="17" t="s">
        <v>72</v>
      </c>
      <c r="O8" s="32">
        <v>0.72</v>
      </c>
      <c r="P8" s="17">
        <f>M8*O8</f>
        <v>2100.2399999999998</v>
      </c>
      <c r="Q8" s="17">
        <f>P8*88.07</f>
        <v>184968.13679999998</v>
      </c>
      <c r="R8" s="17">
        <f>Q8*38%</f>
        <v>70287.891983999987</v>
      </c>
      <c r="S8" s="17">
        <f>L8/12</f>
        <v>2916.6666666666665</v>
      </c>
      <c r="T8" s="17">
        <f>Q8/J8</f>
        <v>55.646250541516238</v>
      </c>
    </row>
    <row r="9" spans="1:20">
      <c r="A9" s="29" t="s">
        <v>42</v>
      </c>
      <c r="B9" s="29" t="s">
        <v>77</v>
      </c>
      <c r="C9" s="30">
        <v>63</v>
      </c>
      <c r="D9" s="29">
        <v>24</v>
      </c>
      <c r="E9" s="29" t="s">
        <v>74</v>
      </c>
      <c r="F9" s="29">
        <f t="shared" si="0"/>
        <v>1512</v>
      </c>
      <c r="G9" s="30">
        <v>26</v>
      </c>
      <c r="H9" s="30">
        <f t="shared" si="1"/>
        <v>1638</v>
      </c>
      <c r="J9" s="17">
        <v>1140</v>
      </c>
      <c r="K9" s="29" t="s">
        <v>73</v>
      </c>
      <c r="L9" s="17">
        <v>1140</v>
      </c>
      <c r="M9" s="17">
        <v>1140</v>
      </c>
      <c r="N9" s="17" t="s">
        <v>74</v>
      </c>
      <c r="O9" s="32">
        <v>1</v>
      </c>
      <c r="P9" s="17">
        <f t="shared" ref="P9:P12" si="2">M9*O9</f>
        <v>1140</v>
      </c>
      <c r="Q9" s="17">
        <f t="shared" ref="Q9:Q12" si="3">P9*88.07</f>
        <v>100399.79999999999</v>
      </c>
      <c r="R9" s="17">
        <f t="shared" ref="R9:R12" si="4">Q9*38%</f>
        <v>38151.923999999999</v>
      </c>
      <c r="S9" s="17">
        <f t="shared" ref="S9:S12" si="5">L9/12</f>
        <v>95</v>
      </c>
      <c r="T9" s="17">
        <f t="shared" ref="T9:T12" si="6">Q9/J9</f>
        <v>88.07</v>
      </c>
    </row>
    <row r="10" spans="1:20">
      <c r="A10" s="29" t="s">
        <v>48</v>
      </c>
      <c r="B10" s="29" t="s">
        <v>75</v>
      </c>
      <c r="C10" s="30">
        <v>100</v>
      </c>
      <c r="D10" s="29">
        <v>100</v>
      </c>
      <c r="E10" s="29" t="s">
        <v>26</v>
      </c>
      <c r="F10" s="29">
        <f t="shared" si="0"/>
        <v>10000</v>
      </c>
      <c r="G10" s="30">
        <v>16</v>
      </c>
      <c r="H10" s="30">
        <f t="shared" si="1"/>
        <v>1600</v>
      </c>
      <c r="J10" s="17">
        <v>1512</v>
      </c>
      <c r="K10" s="29" t="s">
        <v>77</v>
      </c>
      <c r="L10" s="17">
        <v>1512</v>
      </c>
      <c r="M10" s="17">
        <v>1512</v>
      </c>
      <c r="N10" s="17" t="s">
        <v>74</v>
      </c>
      <c r="O10" s="32">
        <v>1</v>
      </c>
      <c r="P10" s="17">
        <f t="shared" si="2"/>
        <v>1512</v>
      </c>
      <c r="Q10" s="17">
        <f t="shared" si="3"/>
        <v>133161.84</v>
      </c>
      <c r="R10" s="17">
        <f t="shared" si="4"/>
        <v>50601.499199999998</v>
      </c>
      <c r="S10" s="17">
        <f t="shared" si="5"/>
        <v>126</v>
      </c>
      <c r="T10" s="17">
        <f t="shared" si="6"/>
        <v>88.07</v>
      </c>
    </row>
    <row r="11" spans="1:20">
      <c r="A11" s="29" t="s">
        <v>52</v>
      </c>
      <c r="B11" s="29" t="s">
        <v>75</v>
      </c>
      <c r="C11" s="30">
        <v>50</v>
      </c>
      <c r="D11" s="29">
        <v>100</v>
      </c>
      <c r="E11" s="29" t="s">
        <v>26</v>
      </c>
      <c r="F11" s="29">
        <f t="shared" si="0"/>
        <v>5000</v>
      </c>
      <c r="G11" s="30">
        <v>16</v>
      </c>
      <c r="H11" s="30">
        <f t="shared" si="1"/>
        <v>800</v>
      </c>
      <c r="J11" s="17">
        <v>325</v>
      </c>
      <c r="K11" s="29" t="s">
        <v>78</v>
      </c>
      <c r="L11" s="17">
        <v>325</v>
      </c>
      <c r="M11" s="17">
        <v>325</v>
      </c>
      <c r="N11" s="17" t="s">
        <v>74</v>
      </c>
      <c r="O11" s="32">
        <v>1</v>
      </c>
      <c r="P11" s="17">
        <f>M11*O11</f>
        <v>325</v>
      </c>
      <c r="Q11" s="17">
        <f>P11*88.07</f>
        <v>28622.749999999996</v>
      </c>
      <c r="R11" s="17">
        <f>Q11*38%</f>
        <v>10876.644999999999</v>
      </c>
      <c r="S11" s="17">
        <f>L11/12</f>
        <v>27.083333333333332</v>
      </c>
      <c r="T11" s="17">
        <f>Q11/J11</f>
        <v>88.07</v>
      </c>
    </row>
    <row r="12" spans="1:20">
      <c r="A12" s="29" t="s">
        <v>54</v>
      </c>
      <c r="B12" s="29" t="s">
        <v>76</v>
      </c>
      <c r="C12" s="30">
        <v>70</v>
      </c>
      <c r="D12" s="29">
        <v>500</v>
      </c>
      <c r="E12" s="29" t="s">
        <v>26</v>
      </c>
      <c r="F12" s="29">
        <f t="shared" si="0"/>
        <v>35000</v>
      </c>
      <c r="G12" s="30">
        <f>950/20</f>
        <v>47.5</v>
      </c>
      <c r="H12" s="30">
        <f t="shared" si="1"/>
        <v>3325</v>
      </c>
      <c r="J12" s="17">
        <v>3843</v>
      </c>
      <c r="K12" s="29" t="s">
        <v>79</v>
      </c>
      <c r="L12" s="17">
        <v>60000</v>
      </c>
      <c r="M12" s="17">
        <v>5000</v>
      </c>
      <c r="N12" s="17" t="s">
        <v>72</v>
      </c>
      <c r="O12" s="32">
        <v>0.36</v>
      </c>
      <c r="P12" s="17">
        <f t="shared" si="2"/>
        <v>1800</v>
      </c>
      <c r="Q12" s="17">
        <f t="shared" si="3"/>
        <v>158526</v>
      </c>
      <c r="R12" s="17">
        <f t="shared" si="4"/>
        <v>60239.88</v>
      </c>
      <c r="S12" s="17">
        <f t="shared" si="5"/>
        <v>5000</v>
      </c>
      <c r="T12" s="17">
        <f t="shared" si="6"/>
        <v>41.250585480093676</v>
      </c>
    </row>
    <row r="13" spans="1:20" ht="15" customHeight="1">
      <c r="A13" s="29" t="s">
        <v>59</v>
      </c>
      <c r="B13" s="29" t="s">
        <v>79</v>
      </c>
      <c r="C13" s="30">
        <v>100</v>
      </c>
      <c r="D13" s="29">
        <v>600</v>
      </c>
      <c r="E13" s="29" t="s">
        <v>26</v>
      </c>
      <c r="F13" s="29">
        <f t="shared" si="0"/>
        <v>60000</v>
      </c>
      <c r="G13" s="30">
        <v>38.4</v>
      </c>
      <c r="H13" s="30">
        <f t="shared" si="1"/>
        <v>3840</v>
      </c>
      <c r="J13" s="31">
        <f>SUM(J6:J12)</f>
        <v>15835</v>
      </c>
      <c r="P13" s="33">
        <f>SUM(P6:P12)</f>
        <v>10081.48</v>
      </c>
      <c r="Q13" s="33">
        <f>SUM(Q6:Q12)</f>
        <v>887875.9436</v>
      </c>
      <c r="R13" s="33">
        <f>SUM(R6:R12)</f>
        <v>337392.85856800003</v>
      </c>
    </row>
    <row r="14" spans="1:20" ht="15" customHeight="1">
      <c r="A14" s="29" t="s">
        <v>70</v>
      </c>
      <c r="B14" s="29" t="s">
        <v>78</v>
      </c>
      <c r="C14" s="30">
        <v>13</v>
      </c>
      <c r="D14" s="29">
        <v>25</v>
      </c>
      <c r="E14" s="29" t="s">
        <v>74</v>
      </c>
      <c r="F14" s="29">
        <f t="shared" si="0"/>
        <v>325</v>
      </c>
      <c r="G14" s="30">
        <f t="shared" ref="G14" si="7">338/13</f>
        <v>26</v>
      </c>
      <c r="H14" s="30">
        <f t="shared" si="1"/>
        <v>338</v>
      </c>
      <c r="J14" s="31">
        <f>J5*1%</f>
        <v>159</v>
      </c>
      <c r="P14" s="31"/>
      <c r="Q14" s="31">
        <v>15900</v>
      </c>
      <c r="R14" s="31"/>
    </row>
    <row r="15" spans="1:20" ht="15" customHeight="1">
      <c r="A15" s="29"/>
      <c r="B15" s="29"/>
      <c r="C15" s="30">
        <f>SUM(C3:C14)</f>
        <v>614</v>
      </c>
      <c r="D15" s="29"/>
      <c r="E15" s="29"/>
      <c r="F15" s="29"/>
      <c r="G15" s="30"/>
      <c r="H15" s="30">
        <f>SUM(H3:H14)</f>
        <v>15976.2</v>
      </c>
      <c r="J15" s="31">
        <f>J5-J14</f>
        <v>15741</v>
      </c>
      <c r="P15" s="31"/>
      <c r="Q15" s="31">
        <f>Q13/Q14</f>
        <v>55.841254314465409</v>
      </c>
      <c r="R15" s="31"/>
    </row>
    <row r="16" spans="1:20">
      <c r="D16" s="34"/>
      <c r="F16" s="23"/>
    </row>
    <row r="18" spans="1:6">
      <c r="A18" s="35"/>
      <c r="B18" s="35"/>
      <c r="C18" s="35"/>
      <c r="D18" s="35"/>
      <c r="E18" s="36"/>
      <c r="F18" s="35"/>
    </row>
    <row r="19" spans="1:6">
      <c r="A19" s="37"/>
      <c r="B19" s="38"/>
      <c r="C19" s="37"/>
      <c r="D19" s="38"/>
      <c r="E19" s="39"/>
      <c r="F19" s="38"/>
    </row>
    <row r="20" spans="1:6">
      <c r="D20" s="23"/>
      <c r="E20" s="34"/>
      <c r="F20" s="23"/>
    </row>
    <row r="21" spans="1:6">
      <c r="D21" s="23"/>
      <c r="E21" s="34"/>
      <c r="F21" s="23"/>
    </row>
    <row r="22" spans="1:6">
      <c r="D22" s="23"/>
      <c r="E22" s="34"/>
      <c r="F22" s="23"/>
    </row>
    <row r="23" spans="1:6">
      <c r="D23" s="23"/>
      <c r="E23" s="34"/>
      <c r="F23" s="23"/>
    </row>
    <row r="24" spans="1:6">
      <c r="D24" s="23"/>
      <c r="E24" s="34"/>
      <c r="F24" s="23"/>
    </row>
    <row r="25" spans="1:6">
      <c r="D25" s="23"/>
      <c r="E25" s="34"/>
      <c r="F25" s="23"/>
    </row>
    <row r="26" spans="1:6">
      <c r="D26" s="23"/>
      <c r="E26" s="34"/>
      <c r="F26" s="23"/>
    </row>
    <row r="27" spans="1:6">
      <c r="D27" s="23"/>
      <c r="E27" s="34"/>
      <c r="F27" s="23"/>
    </row>
    <row r="28" spans="1:6">
      <c r="D28" s="23"/>
      <c r="E28" s="34"/>
      <c r="F28" s="23"/>
    </row>
    <row r="29" spans="1:6">
      <c r="D29" s="23"/>
      <c r="E29" s="34"/>
      <c r="F29" s="23"/>
    </row>
    <row r="30" spans="1:6" ht="15" thickBot="1">
      <c r="D30" s="40"/>
      <c r="E30" s="34"/>
      <c r="F30" s="40"/>
    </row>
    <row r="31" spans="1:6" ht="1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AB942-E86D-4143-B1F5-4840A8617F13}">
  <dimension ref="A1:K11"/>
  <sheetViews>
    <sheetView tabSelected="1" workbookViewId="0"/>
  </sheetViews>
  <sheetFormatPr defaultRowHeight="15"/>
  <cols>
    <col min="1" max="1" width="9.140625" style="41"/>
    <col min="2" max="2" width="46.140625" style="41" customWidth="1"/>
    <col min="3" max="6" width="9.140625" style="41"/>
    <col min="7" max="7" width="10.85546875" style="41" customWidth="1"/>
    <col min="8" max="8" width="12" style="41" customWidth="1"/>
    <col min="9" max="9" width="11.28515625" style="41" customWidth="1"/>
    <col min="10" max="16384" width="9.140625" style="41"/>
  </cols>
  <sheetData>
    <row r="1" spans="1:11">
      <c r="A1" s="31">
        <v>15900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>
      <c r="A2" s="17">
        <v>3240</v>
      </c>
      <c r="B2" s="29" t="s">
        <v>71</v>
      </c>
      <c r="C2" s="17">
        <v>28400</v>
      </c>
      <c r="D2" s="17">
        <v>2367</v>
      </c>
      <c r="E2" s="17" t="s">
        <v>72</v>
      </c>
      <c r="F2" s="32">
        <v>0.72</v>
      </c>
      <c r="G2" s="17">
        <f>D2*F2</f>
        <v>1704.24</v>
      </c>
      <c r="H2" s="17">
        <f>G2*88.07</f>
        <v>150092.41679999998</v>
      </c>
      <c r="I2" s="17">
        <f>H2*38%</f>
        <v>57035.118383999994</v>
      </c>
      <c r="J2" s="17">
        <f>C2/12</f>
        <v>2366.6666666666665</v>
      </c>
      <c r="K2" s="17">
        <f>H2/A2</f>
        <v>46.324819999999995</v>
      </c>
    </row>
    <row r="3" spans="1:11">
      <c r="A3" s="17">
        <v>2451</v>
      </c>
      <c r="B3" s="29" t="s">
        <v>75</v>
      </c>
      <c r="C3" s="17">
        <v>15000</v>
      </c>
      <c r="D3" s="17">
        <v>1250</v>
      </c>
      <c r="E3" s="17" t="s">
        <v>72</v>
      </c>
      <c r="F3" s="32">
        <v>1.2</v>
      </c>
      <c r="G3" s="17">
        <f>D3*F3</f>
        <v>1500</v>
      </c>
      <c r="H3" s="17">
        <f>G3*88.07</f>
        <v>132105</v>
      </c>
      <c r="I3" s="17">
        <f>H3*38%</f>
        <v>50199.9</v>
      </c>
      <c r="J3" s="17">
        <f>C3/12</f>
        <v>1250</v>
      </c>
      <c r="K3" s="17">
        <f>H3/A3</f>
        <v>53.8984088127295</v>
      </c>
    </row>
    <row r="4" spans="1:11">
      <c r="A4" s="17">
        <v>3324</v>
      </c>
      <c r="B4" s="29" t="s">
        <v>76</v>
      </c>
      <c r="C4" s="17">
        <v>35000</v>
      </c>
      <c r="D4" s="17">
        <v>2917</v>
      </c>
      <c r="E4" s="17" t="s">
        <v>72</v>
      </c>
      <c r="F4" s="32">
        <v>0.72</v>
      </c>
      <c r="G4" s="17">
        <f>D4*F4</f>
        <v>2100.2399999999998</v>
      </c>
      <c r="H4" s="17">
        <f>G4*88.07</f>
        <v>184968.13679999998</v>
      </c>
      <c r="I4" s="17">
        <f>H4*38%</f>
        <v>70287.891983999987</v>
      </c>
      <c r="J4" s="17">
        <f>C4/12</f>
        <v>2916.6666666666665</v>
      </c>
      <c r="K4" s="17">
        <f>H4/A4</f>
        <v>55.646250541516238</v>
      </c>
    </row>
    <row r="5" spans="1:11">
      <c r="A5" s="17">
        <v>1140</v>
      </c>
      <c r="B5" s="29" t="s">
        <v>73</v>
      </c>
      <c r="C5" s="17">
        <v>1140</v>
      </c>
      <c r="D5" s="17">
        <v>1140</v>
      </c>
      <c r="E5" s="17" t="s">
        <v>74</v>
      </c>
      <c r="F5" s="32">
        <v>1</v>
      </c>
      <c r="G5" s="17">
        <f t="shared" ref="G5:G8" si="0">D5*F5</f>
        <v>1140</v>
      </c>
      <c r="H5" s="17">
        <f t="shared" ref="H5:H8" si="1">G5*88.07</f>
        <v>100399.79999999999</v>
      </c>
      <c r="I5" s="17">
        <f t="shared" ref="I5:I8" si="2">H5*38%</f>
        <v>38151.923999999999</v>
      </c>
      <c r="J5" s="17">
        <f t="shared" ref="J5:J8" si="3">C5/12</f>
        <v>95</v>
      </c>
      <c r="K5" s="17">
        <f t="shared" ref="K5:K8" si="4">H5/A5</f>
        <v>88.07</v>
      </c>
    </row>
    <row r="6" spans="1:11">
      <c r="A6" s="17">
        <v>1512</v>
      </c>
      <c r="B6" s="29" t="s">
        <v>77</v>
      </c>
      <c r="C6" s="17">
        <v>1512</v>
      </c>
      <c r="D6" s="17">
        <v>1512</v>
      </c>
      <c r="E6" s="17" t="s">
        <v>74</v>
      </c>
      <c r="F6" s="32">
        <v>1</v>
      </c>
      <c r="G6" s="17">
        <f t="shared" si="0"/>
        <v>1512</v>
      </c>
      <c r="H6" s="17">
        <f t="shared" si="1"/>
        <v>133161.84</v>
      </c>
      <c r="I6" s="17">
        <f t="shared" si="2"/>
        <v>50601.499199999998</v>
      </c>
      <c r="J6" s="17">
        <f t="shared" si="3"/>
        <v>126</v>
      </c>
      <c r="K6" s="17">
        <f t="shared" si="4"/>
        <v>88.07</v>
      </c>
    </row>
    <row r="7" spans="1:11">
      <c r="A7" s="17">
        <v>325</v>
      </c>
      <c r="B7" s="29" t="s">
        <v>78</v>
      </c>
      <c r="C7" s="17">
        <v>325</v>
      </c>
      <c r="D7" s="17">
        <v>325</v>
      </c>
      <c r="E7" s="17" t="s">
        <v>74</v>
      </c>
      <c r="F7" s="32">
        <v>1</v>
      </c>
      <c r="G7" s="17">
        <f>D7*F7</f>
        <v>325</v>
      </c>
      <c r="H7" s="17">
        <f>G7*88.07</f>
        <v>28622.749999999996</v>
      </c>
      <c r="I7" s="17">
        <f>H7*38%</f>
        <v>10876.644999999999</v>
      </c>
      <c r="J7" s="17">
        <f>C7/12</f>
        <v>27.083333333333332</v>
      </c>
      <c r="K7" s="17">
        <f>H7/A7</f>
        <v>88.07</v>
      </c>
    </row>
    <row r="8" spans="1:11">
      <c r="A8" s="17">
        <v>3843</v>
      </c>
      <c r="B8" s="29" t="s">
        <v>79</v>
      </c>
      <c r="C8" s="17">
        <v>60000</v>
      </c>
      <c r="D8" s="17">
        <v>5000</v>
      </c>
      <c r="E8" s="17" t="s">
        <v>72</v>
      </c>
      <c r="F8" s="32">
        <v>0.36</v>
      </c>
      <c r="G8" s="17">
        <f t="shared" si="0"/>
        <v>1800</v>
      </c>
      <c r="H8" s="17">
        <f t="shared" si="1"/>
        <v>158526</v>
      </c>
      <c r="I8" s="17">
        <f t="shared" si="2"/>
        <v>60239.88</v>
      </c>
      <c r="J8" s="17">
        <f t="shared" si="3"/>
        <v>5000</v>
      </c>
      <c r="K8" s="17">
        <f t="shared" si="4"/>
        <v>41.250585480093676</v>
      </c>
    </row>
    <row r="9" spans="1:11">
      <c r="A9" s="31">
        <f>SUM(A2:A8)</f>
        <v>15835</v>
      </c>
      <c r="B9" s="17"/>
      <c r="C9" s="17"/>
      <c r="D9" s="17"/>
      <c r="E9" s="17"/>
      <c r="F9" s="17"/>
      <c r="G9" s="33">
        <f>SUM(G2:G8)</f>
        <v>10081.48</v>
      </c>
      <c r="H9" s="33">
        <f>SUM(H2:H8)</f>
        <v>887875.9436</v>
      </c>
      <c r="I9" s="33">
        <f>SUM(I2:I8)</f>
        <v>337392.85856800003</v>
      </c>
      <c r="J9" s="17"/>
      <c r="K9" s="17"/>
    </row>
    <row r="10" spans="1:11">
      <c r="A10" s="31">
        <f>A1*1%</f>
        <v>159</v>
      </c>
      <c r="B10" s="17"/>
      <c r="C10" s="17"/>
      <c r="D10" s="17"/>
      <c r="E10" s="17"/>
      <c r="F10" s="17"/>
      <c r="G10" s="31"/>
      <c r="H10" s="31">
        <v>15900</v>
      </c>
      <c r="I10" s="31"/>
      <c r="J10" s="17"/>
      <c r="K10" s="17"/>
    </row>
    <row r="11" spans="1:11">
      <c r="A11" s="31">
        <f>A1-A10</f>
        <v>15741</v>
      </c>
      <c r="B11" s="17"/>
      <c r="C11" s="17"/>
      <c r="D11" s="17"/>
      <c r="E11" s="17"/>
      <c r="F11" s="17"/>
      <c r="G11" s="31"/>
      <c r="H11" s="31">
        <f>H9/H10</f>
        <v>55.841254314465409</v>
      </c>
      <c r="I11" s="31"/>
      <c r="J11" s="17"/>
      <c r="K11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M34-NS</vt:lpstr>
      <vt:lpstr>FIN-M34-NS</vt:lpstr>
      <vt:lpstr>INV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Bhanushali</dc:creator>
  <cp:lastModifiedBy>Raj Bhanushali</cp:lastModifiedBy>
  <dcterms:created xsi:type="dcterms:W3CDTF">2025-01-27T11:18:28Z</dcterms:created>
  <dcterms:modified xsi:type="dcterms:W3CDTF">2025-01-27T11:19:27Z</dcterms:modified>
</cp:coreProperties>
</file>