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filterPrivacy="1" defaultThemeVersion="124226"/>
  <xr:revisionPtr revIDLastSave="0" documentId="13_ncr:1_{09D70CAD-6C8E-DE43-9E77-0E5B4BDA528D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鋼材国内消費量" sheetId="1" r:id="rId1"/>
    <sheet name="投入量" sheetId="2" r:id="rId2"/>
    <sheet name="製品使用年数" sheetId="4" r:id="rId3"/>
    <sheet name="ストック量" sheetId="6" r:id="rId4"/>
    <sheet name="時系列分析" sheetId="5" r:id="rId5"/>
    <sheet name="時系列分析2" sheetId="8" r:id="rId6"/>
    <sheet name="国内投入量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2" i="8"/>
  <c r="I16" i="8"/>
  <c r="I22" i="8"/>
  <c r="I23" i="8"/>
  <c r="B31" i="6"/>
  <c r="B32" i="6"/>
  <c r="B33" i="6"/>
  <c r="B34" i="6"/>
  <c r="J34" i="6" s="1"/>
  <c r="F33" i="5" s="1"/>
  <c r="G33" i="5" s="1"/>
  <c r="B17" i="8" s="1"/>
  <c r="I17" i="8" s="1"/>
  <c r="B35" i="6"/>
  <c r="B20" i="6"/>
  <c r="B21" i="6"/>
  <c r="B22" i="6"/>
  <c r="B23" i="6"/>
  <c r="B24" i="6"/>
  <c r="J24" i="6" s="1"/>
  <c r="F23" i="5" s="1"/>
  <c r="G23" i="5" s="1"/>
  <c r="B7" i="8" s="1"/>
  <c r="I7" i="8" s="1"/>
  <c r="B25" i="6"/>
  <c r="J25" i="6" s="1"/>
  <c r="F24" i="5" s="1"/>
  <c r="G24" i="5" s="1"/>
  <c r="B8" i="8" s="1"/>
  <c r="I8" i="8" s="1"/>
  <c r="B26" i="6"/>
  <c r="J26" i="6" s="1"/>
  <c r="F25" i="5" s="1"/>
  <c r="G25" i="5" s="1"/>
  <c r="B9" i="8" s="1"/>
  <c r="I9" i="8" s="1"/>
  <c r="B27" i="6"/>
  <c r="B28" i="6"/>
  <c r="B29" i="6"/>
  <c r="B30" i="6"/>
  <c r="B19" i="6"/>
  <c r="B5" i="7"/>
  <c r="B21" i="8"/>
  <c r="I21" i="8" s="1"/>
  <c r="B22" i="8"/>
  <c r="B23" i="8"/>
  <c r="B24" i="8"/>
  <c r="I24" i="8" s="1"/>
  <c r="B25" i="8"/>
  <c r="I25" i="8" s="1"/>
  <c r="B26" i="8"/>
  <c r="I26" i="8" s="1"/>
  <c r="B27" i="8"/>
  <c r="I27" i="8" s="1"/>
  <c r="B28" i="8"/>
  <c r="I28" i="8" s="1"/>
  <c r="B29" i="8"/>
  <c r="I29" i="8" s="1"/>
  <c r="B30" i="8"/>
  <c r="I30" i="8" s="1"/>
  <c r="B31" i="8"/>
  <c r="I31" i="8" s="1"/>
  <c r="B32" i="8"/>
  <c r="I32" i="8" s="1"/>
  <c r="G37" i="5"/>
  <c r="G38" i="5"/>
  <c r="G39" i="5"/>
  <c r="G40" i="5"/>
  <c r="G41" i="5"/>
  <c r="G42" i="5"/>
  <c r="G43" i="5"/>
  <c r="G44" i="5"/>
  <c r="G45" i="5"/>
  <c r="G46" i="5"/>
  <c r="G47" i="5"/>
  <c r="G48" i="5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2" i="8"/>
  <c r="F22" i="5"/>
  <c r="G22" i="5" s="1"/>
  <c r="B6" i="8" s="1"/>
  <c r="I6" i="8" s="1"/>
  <c r="F30" i="5"/>
  <c r="G30" i="5" s="1"/>
  <c r="B14" i="8" s="1"/>
  <c r="I14" i="8" s="1"/>
  <c r="F31" i="5"/>
  <c r="G31" i="5" s="1"/>
  <c r="B15" i="8" s="1"/>
  <c r="I15" i="8" s="1"/>
  <c r="J33" i="6"/>
  <c r="F32" i="5" s="1"/>
  <c r="G32" i="5" s="1"/>
  <c r="B16" i="8" s="1"/>
  <c r="J32" i="6"/>
  <c r="J31" i="6"/>
  <c r="J30" i="6"/>
  <c r="F29" i="5" s="1"/>
  <c r="G29" i="5" s="1"/>
  <c r="B13" i="8" s="1"/>
  <c r="I13" i="8" s="1"/>
  <c r="J29" i="6"/>
  <c r="F28" i="5" s="1"/>
  <c r="G28" i="5" s="1"/>
  <c r="B12" i="8" s="1"/>
  <c r="I12" i="8" s="1"/>
  <c r="J28" i="6"/>
  <c r="F27" i="5" s="1"/>
  <c r="G27" i="5" s="1"/>
  <c r="B11" i="8" s="1"/>
  <c r="I11" i="8" s="1"/>
  <c r="J27" i="6"/>
  <c r="F26" i="5" s="1"/>
  <c r="G26" i="5" s="1"/>
  <c r="B10" i="8" s="1"/>
  <c r="I10" i="8" s="1"/>
  <c r="J23" i="6"/>
  <c r="J22" i="6"/>
  <c r="F21" i="5" s="1"/>
  <c r="G21" i="5" s="1"/>
  <c r="B5" i="8" s="1"/>
  <c r="I5" i="8" s="1"/>
  <c r="J20" i="6"/>
  <c r="F19" i="5" s="1"/>
  <c r="G19" i="5" s="1"/>
  <c r="B3" i="8" s="1"/>
  <c r="I3" i="8" s="1"/>
  <c r="J21" i="6"/>
  <c r="F20" i="5" s="1"/>
  <c r="G20" i="5" s="1"/>
  <c r="B4" i="8" s="1"/>
  <c r="I4" i="8" s="1"/>
  <c r="J19" i="6"/>
  <c r="F18" i="5" s="1"/>
  <c r="G18" i="5" s="1"/>
  <c r="B2" i="8" s="1"/>
  <c r="I2" i="8" s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4" i="1"/>
  <c r="X41" i="1"/>
  <c r="X42" i="1"/>
  <c r="X43" i="1"/>
  <c r="X44" i="1"/>
  <c r="X45" i="1"/>
  <c r="X46" i="1"/>
  <c r="X47" i="1"/>
  <c r="X48" i="1"/>
  <c r="X49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2" i="5"/>
  <c r="E9" i="7" l="1"/>
  <c r="U4" i="2"/>
  <c r="V4" i="2"/>
  <c r="W4" i="2"/>
  <c r="X4" i="2"/>
  <c r="Y4" i="2"/>
  <c r="Z4" i="2"/>
  <c r="AA4" i="2"/>
  <c r="T4" i="2"/>
  <c r="B4" i="1"/>
  <c r="D4" i="1"/>
  <c r="E4" i="1"/>
  <c r="G4" i="1"/>
  <c r="H4" i="1"/>
  <c r="I4" i="1"/>
  <c r="B5" i="1"/>
  <c r="D5" i="1"/>
  <c r="E5" i="1"/>
  <c r="G5" i="1"/>
  <c r="H5" i="1"/>
  <c r="I5" i="1"/>
  <c r="B6" i="1"/>
  <c r="D6" i="1"/>
  <c r="E6" i="1"/>
  <c r="G6" i="1"/>
  <c r="H6" i="1"/>
  <c r="I6" i="1"/>
  <c r="B7" i="1"/>
  <c r="D7" i="1"/>
  <c r="E7" i="1"/>
  <c r="E7" i="7" s="1"/>
  <c r="G7" i="1"/>
  <c r="H7" i="1"/>
  <c r="I7" i="1"/>
  <c r="B8" i="1"/>
  <c r="D8" i="1"/>
  <c r="E8" i="1"/>
  <c r="G8" i="1"/>
  <c r="H8" i="1"/>
  <c r="I8" i="1"/>
  <c r="B9" i="1"/>
  <c r="D9" i="1"/>
  <c r="E9" i="1"/>
  <c r="G9" i="1"/>
  <c r="H9" i="1"/>
  <c r="I9" i="1"/>
  <c r="B10" i="1"/>
  <c r="D10" i="1"/>
  <c r="E10" i="1"/>
  <c r="G10" i="1"/>
  <c r="H10" i="1"/>
  <c r="I10" i="1"/>
  <c r="B11" i="1"/>
  <c r="D11" i="1"/>
  <c r="E11" i="1"/>
  <c r="G11" i="1"/>
  <c r="H11" i="1"/>
  <c r="I11" i="1"/>
  <c r="B12" i="1"/>
  <c r="D12" i="1"/>
  <c r="E12" i="1"/>
  <c r="G12" i="1"/>
  <c r="H12" i="1"/>
  <c r="I12" i="1"/>
  <c r="B13" i="1"/>
  <c r="D13" i="1"/>
  <c r="E13" i="1"/>
  <c r="G13" i="1"/>
  <c r="H13" i="1"/>
  <c r="I13" i="1"/>
  <c r="B14" i="1"/>
  <c r="D14" i="1"/>
  <c r="E14" i="1"/>
  <c r="G14" i="1"/>
  <c r="H14" i="1"/>
  <c r="I14" i="1"/>
  <c r="B15" i="1"/>
  <c r="D15" i="1"/>
  <c r="E15" i="1"/>
  <c r="G15" i="1"/>
  <c r="H15" i="1"/>
  <c r="I15" i="1"/>
  <c r="B16" i="1"/>
  <c r="D16" i="1"/>
  <c r="E16" i="1"/>
  <c r="G16" i="1"/>
  <c r="H16" i="1"/>
  <c r="I16" i="1"/>
  <c r="B17" i="1"/>
  <c r="D17" i="1"/>
  <c r="E17" i="1"/>
  <c r="G17" i="1"/>
  <c r="H17" i="1"/>
  <c r="I17" i="1"/>
  <c r="B18" i="1"/>
  <c r="D18" i="1"/>
  <c r="E18" i="1"/>
  <c r="G18" i="1"/>
  <c r="H18" i="1"/>
  <c r="I18" i="1"/>
  <c r="B19" i="1"/>
  <c r="D19" i="1"/>
  <c r="E19" i="1"/>
  <c r="G19" i="1"/>
  <c r="H19" i="1"/>
  <c r="I19" i="1"/>
  <c r="B20" i="1"/>
  <c r="D20" i="1"/>
  <c r="E20" i="1"/>
  <c r="G20" i="1"/>
  <c r="H20" i="1"/>
  <c r="I20" i="1"/>
  <c r="B21" i="1"/>
  <c r="D21" i="1"/>
  <c r="E21" i="1"/>
  <c r="G21" i="1"/>
  <c r="H21" i="1"/>
  <c r="I21" i="1"/>
  <c r="B22" i="1"/>
  <c r="D22" i="1"/>
  <c r="E22" i="1"/>
  <c r="G22" i="1"/>
  <c r="H22" i="1"/>
  <c r="I22" i="1"/>
  <c r="B23" i="1"/>
  <c r="D23" i="1"/>
  <c r="E23" i="1"/>
  <c r="G23" i="1"/>
  <c r="H23" i="1"/>
  <c r="I23" i="1"/>
  <c r="B24" i="1"/>
  <c r="D24" i="1"/>
  <c r="E24" i="1"/>
  <c r="G24" i="1"/>
  <c r="H24" i="1"/>
  <c r="I24" i="1"/>
  <c r="B25" i="1"/>
  <c r="D25" i="1"/>
  <c r="E25" i="1"/>
  <c r="G25" i="1"/>
  <c r="H25" i="1"/>
  <c r="I25" i="1"/>
  <c r="B26" i="1"/>
  <c r="D26" i="1"/>
  <c r="E26" i="1"/>
  <c r="G26" i="1"/>
  <c r="H26" i="1"/>
  <c r="I26" i="1"/>
  <c r="B27" i="1"/>
  <c r="D27" i="1"/>
  <c r="E27" i="1"/>
  <c r="G27" i="1"/>
  <c r="H27" i="1"/>
  <c r="I27" i="1"/>
  <c r="B28" i="1"/>
  <c r="D28" i="1"/>
  <c r="E28" i="1"/>
  <c r="G28" i="1"/>
  <c r="H28" i="1"/>
  <c r="I28" i="1"/>
  <c r="B29" i="1"/>
  <c r="D29" i="1"/>
  <c r="E29" i="1"/>
  <c r="G29" i="1"/>
  <c r="H29" i="1"/>
  <c r="I29" i="1"/>
  <c r="B30" i="1"/>
  <c r="D30" i="1"/>
  <c r="E30" i="1"/>
  <c r="G30" i="1"/>
  <c r="H30" i="1"/>
  <c r="I30" i="1"/>
  <c r="B31" i="1"/>
  <c r="B31" i="7" s="1"/>
  <c r="D31" i="1"/>
  <c r="E31" i="1"/>
  <c r="G31" i="1"/>
  <c r="H31" i="1"/>
  <c r="I31" i="1"/>
  <c r="B32" i="1"/>
  <c r="D32" i="1"/>
  <c r="E32" i="1"/>
  <c r="G32" i="1"/>
  <c r="H32" i="1"/>
  <c r="I32" i="1"/>
  <c r="B33" i="1"/>
  <c r="D33" i="1"/>
  <c r="E33" i="1"/>
  <c r="G33" i="1"/>
  <c r="H33" i="1"/>
  <c r="I33" i="1"/>
  <c r="B34" i="1"/>
  <c r="D34" i="1"/>
  <c r="E34" i="1"/>
  <c r="G34" i="1"/>
  <c r="H34" i="1"/>
  <c r="I34" i="1"/>
  <c r="B35" i="1"/>
  <c r="D35" i="1"/>
  <c r="E35" i="1"/>
  <c r="G35" i="1"/>
  <c r="H35" i="1"/>
  <c r="I35" i="1"/>
  <c r="B36" i="1"/>
  <c r="D36" i="1"/>
  <c r="E36" i="1"/>
  <c r="G36" i="1"/>
  <c r="H36" i="1"/>
  <c r="I36" i="1"/>
  <c r="B37" i="1"/>
  <c r="D37" i="1"/>
  <c r="E37" i="1"/>
  <c r="G37" i="1"/>
  <c r="H37" i="1"/>
  <c r="I37" i="1"/>
  <c r="B38" i="1"/>
  <c r="D38" i="1"/>
  <c r="E38" i="1"/>
  <c r="G38" i="1"/>
  <c r="H38" i="1"/>
  <c r="I38" i="1"/>
  <c r="B39" i="1"/>
  <c r="D39" i="1"/>
  <c r="E39" i="1"/>
  <c r="G39" i="1"/>
  <c r="H39" i="1"/>
  <c r="I39" i="1"/>
  <c r="B40" i="1"/>
  <c r="D40" i="1"/>
  <c r="E40" i="1"/>
  <c r="G40" i="1"/>
  <c r="H40" i="1"/>
  <c r="I40" i="1"/>
  <c r="B41" i="1"/>
  <c r="D41" i="1"/>
  <c r="E41" i="1"/>
  <c r="G41" i="1"/>
  <c r="H41" i="1"/>
  <c r="I41" i="1"/>
  <c r="B42" i="1"/>
  <c r="D42" i="1"/>
  <c r="E42" i="1"/>
  <c r="G42" i="1"/>
  <c r="H42" i="1"/>
  <c r="I42" i="1"/>
  <c r="B43" i="1"/>
  <c r="D43" i="1"/>
  <c r="E43" i="1"/>
  <c r="G43" i="1"/>
  <c r="H43" i="1"/>
  <c r="I43" i="1"/>
  <c r="B44" i="1"/>
  <c r="D44" i="1"/>
  <c r="E44" i="1"/>
  <c r="G44" i="1"/>
  <c r="H44" i="1"/>
  <c r="I44" i="1"/>
  <c r="B45" i="1"/>
  <c r="D45" i="1"/>
  <c r="E45" i="1"/>
  <c r="G45" i="1"/>
  <c r="H45" i="1"/>
  <c r="I45" i="1"/>
  <c r="B46" i="1"/>
  <c r="D46" i="1"/>
  <c r="E46" i="1"/>
  <c r="G46" i="1"/>
  <c r="H46" i="1"/>
  <c r="I46" i="1"/>
  <c r="B47" i="1"/>
  <c r="D47" i="1"/>
  <c r="E47" i="1"/>
  <c r="G47" i="1"/>
  <c r="H47" i="1"/>
  <c r="I47" i="1"/>
  <c r="B48" i="1"/>
  <c r="D48" i="1"/>
  <c r="E48" i="1"/>
  <c r="G48" i="1"/>
  <c r="H48" i="1"/>
  <c r="I48" i="1"/>
  <c r="B49" i="1"/>
  <c r="D49" i="1"/>
  <c r="E49" i="1"/>
  <c r="G49" i="1"/>
  <c r="H49" i="1"/>
  <c r="I49" i="1"/>
  <c r="D3" i="1"/>
  <c r="E3" i="1"/>
  <c r="E3" i="7" s="1"/>
  <c r="F3" i="7"/>
  <c r="G3" i="1"/>
  <c r="G3" i="7" s="1"/>
  <c r="H3" i="1"/>
  <c r="H3" i="7" s="1"/>
  <c r="H3" i="6" s="1"/>
  <c r="I3" i="1"/>
  <c r="I3" i="7" s="1"/>
  <c r="B3" i="1"/>
  <c r="B3" i="7" s="1"/>
  <c r="H4" i="7" l="1"/>
  <c r="H4" i="6" s="1"/>
  <c r="F3" i="6"/>
  <c r="D4" i="7"/>
  <c r="F4" i="7"/>
  <c r="F5" i="6" s="1"/>
  <c r="G4" i="7"/>
  <c r="H5" i="7"/>
  <c r="H5" i="6" s="1"/>
  <c r="I11" i="7"/>
  <c r="B4" i="7"/>
  <c r="D3" i="7"/>
  <c r="I5" i="7"/>
  <c r="I6" i="7"/>
  <c r="I7" i="7"/>
  <c r="I12" i="7"/>
  <c r="E8" i="7"/>
  <c r="I4" i="7"/>
  <c r="I8" i="7"/>
  <c r="F5" i="7"/>
  <c r="E4" i="7"/>
  <c r="I9" i="7"/>
  <c r="F6" i="7"/>
  <c r="E5" i="7"/>
  <c r="I10" i="7"/>
  <c r="E6" i="7"/>
  <c r="F6" i="6" l="1"/>
  <c r="F4" i="6"/>
  <c r="J3" i="7"/>
  <c r="F7" i="7"/>
  <c r="G5" i="7"/>
  <c r="I13" i="7"/>
  <c r="F8" i="7"/>
  <c r="H6" i="7"/>
  <c r="H6" i="6" s="1"/>
  <c r="D5" i="7"/>
  <c r="E10" i="7"/>
  <c r="J4" i="7"/>
  <c r="F8" i="6" l="1"/>
  <c r="F7" i="6"/>
  <c r="I13" i="6"/>
  <c r="F9" i="7"/>
  <c r="D6" i="7"/>
  <c r="I14" i="7"/>
  <c r="H7" i="7"/>
  <c r="H7" i="6" s="1"/>
  <c r="G6" i="7"/>
  <c r="J5" i="7"/>
  <c r="B6" i="7"/>
  <c r="E11" i="7"/>
  <c r="F9" i="6" l="1"/>
  <c r="I14" i="6"/>
  <c r="H8" i="7"/>
  <c r="H8" i="6" s="1"/>
  <c r="D7" i="7"/>
  <c r="E12" i="7"/>
  <c r="B7" i="7"/>
  <c r="I15" i="7"/>
  <c r="J6" i="7"/>
  <c r="G7" i="7"/>
  <c r="F10" i="7"/>
  <c r="F10" i="6" l="1"/>
  <c r="I15" i="6"/>
  <c r="G8" i="7"/>
  <c r="E13" i="7"/>
  <c r="I16" i="7"/>
  <c r="D8" i="7"/>
  <c r="F11" i="7"/>
  <c r="F11" i="6" s="1"/>
  <c r="J7" i="7"/>
  <c r="B8" i="7"/>
  <c r="H9" i="7"/>
  <c r="H9" i="6" s="1"/>
  <c r="I16" i="6" l="1"/>
  <c r="J8" i="7"/>
  <c r="B9" i="7"/>
  <c r="I17" i="7"/>
  <c r="I17" i="6" s="1"/>
  <c r="E14" i="7"/>
  <c r="F12" i="7"/>
  <c r="G9" i="7"/>
  <c r="D9" i="7"/>
  <c r="H10" i="7"/>
  <c r="H10" i="6" s="1"/>
  <c r="F12" i="6" l="1"/>
  <c r="E15" i="7"/>
  <c r="D10" i="7"/>
  <c r="I18" i="7"/>
  <c r="J9" i="7"/>
  <c r="G10" i="7"/>
  <c r="B10" i="7"/>
  <c r="F13" i="7"/>
  <c r="H11" i="7"/>
  <c r="H11" i="6" s="1"/>
  <c r="F13" i="6" l="1"/>
  <c r="I18" i="6"/>
  <c r="I19" i="7"/>
  <c r="B11" i="7"/>
  <c r="J10" i="7"/>
  <c r="D11" i="7"/>
  <c r="F14" i="7"/>
  <c r="G11" i="7"/>
  <c r="E16" i="7"/>
  <c r="H12" i="7"/>
  <c r="H12" i="6" s="1"/>
  <c r="F14" i="6" l="1"/>
  <c r="I19" i="6"/>
  <c r="D12" i="7"/>
  <c r="E17" i="7"/>
  <c r="E17" i="6" s="1"/>
  <c r="G12" i="7"/>
  <c r="J11" i="7"/>
  <c r="B12" i="7"/>
  <c r="H13" i="7"/>
  <c r="H13" i="6" s="1"/>
  <c r="F15" i="7"/>
  <c r="F15" i="6" s="1"/>
  <c r="I20" i="7"/>
  <c r="I20" i="6" l="1"/>
  <c r="H14" i="7"/>
  <c r="H14" i="6" s="1"/>
  <c r="E18" i="7"/>
  <c r="J12" i="7"/>
  <c r="D13" i="7"/>
  <c r="F16" i="7"/>
  <c r="F16" i="6" s="1"/>
  <c r="G13" i="7"/>
  <c r="I21" i="7"/>
  <c r="B13" i="7"/>
  <c r="E18" i="6" l="1"/>
  <c r="I21" i="6"/>
  <c r="G14" i="7"/>
  <c r="E19" i="7"/>
  <c r="F17" i="7"/>
  <c r="F17" i="6" s="1"/>
  <c r="I22" i="7"/>
  <c r="J13" i="7"/>
  <c r="B14" i="7"/>
  <c r="D14" i="7"/>
  <c r="H15" i="7"/>
  <c r="H15" i="6" s="1"/>
  <c r="I22" i="6" l="1"/>
  <c r="E19" i="6"/>
  <c r="D15" i="7"/>
  <c r="F18" i="7"/>
  <c r="F18" i="6" s="1"/>
  <c r="B15" i="7"/>
  <c r="J14" i="7"/>
  <c r="E20" i="7"/>
  <c r="H16" i="7"/>
  <c r="H16" i="6" s="1"/>
  <c r="I23" i="7"/>
  <c r="G15" i="7"/>
  <c r="I23" i="6" l="1"/>
  <c r="E20" i="6"/>
  <c r="J15" i="7"/>
  <c r="I24" i="7"/>
  <c r="B16" i="7"/>
  <c r="H17" i="7"/>
  <c r="H17" i="6" s="1"/>
  <c r="F19" i="7"/>
  <c r="F19" i="6" s="1"/>
  <c r="G16" i="7"/>
  <c r="E21" i="7"/>
  <c r="D16" i="7"/>
  <c r="I24" i="6" l="1"/>
  <c r="E21" i="6"/>
  <c r="H18" i="7"/>
  <c r="H18" i="6" s="1"/>
  <c r="D17" i="7"/>
  <c r="G17" i="7"/>
  <c r="J16" i="7"/>
  <c r="B17" i="7"/>
  <c r="I25" i="7"/>
  <c r="E22" i="7"/>
  <c r="E22" i="6" s="1"/>
  <c r="F20" i="7"/>
  <c r="F20" i="6" s="1"/>
  <c r="G17" i="6" l="1"/>
  <c r="I25" i="6"/>
  <c r="I26" i="7"/>
  <c r="G18" i="7"/>
  <c r="J17" i="7"/>
  <c r="F21" i="7"/>
  <c r="F21" i="6" s="1"/>
  <c r="B18" i="7"/>
  <c r="D18" i="7"/>
  <c r="E23" i="7"/>
  <c r="H19" i="7"/>
  <c r="H19" i="6" s="1"/>
  <c r="E23" i="6" l="1"/>
  <c r="I26" i="6"/>
  <c r="G18" i="6"/>
  <c r="G19" i="7"/>
  <c r="D19" i="7"/>
  <c r="J18" i="7"/>
  <c r="H20" i="7"/>
  <c r="H20" i="6" s="1"/>
  <c r="B19" i="7"/>
  <c r="E24" i="7"/>
  <c r="F22" i="7"/>
  <c r="F22" i="6" s="1"/>
  <c r="I27" i="7"/>
  <c r="D19" i="6" l="1"/>
  <c r="E24" i="6"/>
  <c r="I27" i="6"/>
  <c r="G19" i="6"/>
  <c r="E25" i="7"/>
  <c r="I28" i="7"/>
  <c r="F23" i="7"/>
  <c r="F23" i="6" s="1"/>
  <c r="H21" i="7"/>
  <c r="H21" i="6" s="1"/>
  <c r="J19" i="7"/>
  <c r="G20" i="7"/>
  <c r="D20" i="7"/>
  <c r="B20" i="7"/>
  <c r="G20" i="6" l="1"/>
  <c r="I28" i="6"/>
  <c r="E25" i="6"/>
  <c r="D20" i="6"/>
  <c r="F24" i="7"/>
  <c r="F24" i="6" s="1"/>
  <c r="D21" i="7"/>
  <c r="G21" i="7"/>
  <c r="I29" i="7"/>
  <c r="J20" i="7"/>
  <c r="B21" i="7"/>
  <c r="H22" i="7"/>
  <c r="H22" i="6" s="1"/>
  <c r="E26" i="7"/>
  <c r="E26" i="6" l="1"/>
  <c r="I29" i="6"/>
  <c r="G21" i="6"/>
  <c r="D21" i="6"/>
  <c r="J21" i="7"/>
  <c r="H23" i="7"/>
  <c r="H23" i="6" s="1"/>
  <c r="D22" i="7"/>
  <c r="G22" i="7"/>
  <c r="B22" i="7"/>
  <c r="F25" i="7"/>
  <c r="F25" i="6" s="1"/>
  <c r="E27" i="7"/>
  <c r="I30" i="7"/>
  <c r="G22" i="6" l="1"/>
  <c r="D22" i="6"/>
  <c r="I30" i="6"/>
  <c r="E27" i="6"/>
  <c r="E28" i="7"/>
  <c r="G23" i="7"/>
  <c r="G23" i="6" s="1"/>
  <c r="D23" i="7"/>
  <c r="F26" i="7"/>
  <c r="F26" i="6" s="1"/>
  <c r="H24" i="7"/>
  <c r="H24" i="6" s="1"/>
  <c r="J22" i="7"/>
  <c r="I31" i="7"/>
  <c r="B23" i="7"/>
  <c r="I31" i="6" l="1"/>
  <c r="E28" i="6"/>
  <c r="D23" i="6"/>
  <c r="D24" i="7"/>
  <c r="I32" i="7"/>
  <c r="F27" i="7"/>
  <c r="F27" i="6" s="1"/>
  <c r="H25" i="7"/>
  <c r="H25" i="6" s="1"/>
  <c r="G24" i="7"/>
  <c r="B24" i="7"/>
  <c r="J23" i="7"/>
  <c r="E29" i="7"/>
  <c r="G24" i="6" l="1"/>
  <c r="E29" i="6"/>
  <c r="I32" i="6"/>
  <c r="D24" i="6"/>
  <c r="J24" i="7"/>
  <c r="H26" i="7"/>
  <c r="H26" i="6" s="1"/>
  <c r="F28" i="7"/>
  <c r="F28" i="6" s="1"/>
  <c r="B25" i="7"/>
  <c r="I33" i="7"/>
  <c r="D25" i="7"/>
  <c r="E30" i="7"/>
  <c r="G25" i="7"/>
  <c r="E30" i="6" l="1"/>
  <c r="D25" i="6"/>
  <c r="G25" i="6"/>
  <c r="I33" i="6"/>
  <c r="D26" i="7"/>
  <c r="I34" i="7"/>
  <c r="B26" i="7"/>
  <c r="F29" i="7"/>
  <c r="F29" i="6" s="1"/>
  <c r="H27" i="7"/>
  <c r="H27" i="6" s="1"/>
  <c r="J25" i="7"/>
  <c r="G26" i="7"/>
  <c r="E31" i="7"/>
  <c r="G26" i="6" l="1"/>
  <c r="I34" i="6"/>
  <c r="E31" i="6"/>
  <c r="D26" i="6"/>
  <c r="B27" i="7"/>
  <c r="G27" i="7"/>
  <c r="J26" i="7"/>
  <c r="I35" i="7"/>
  <c r="F30" i="7"/>
  <c r="F30" i="6" s="1"/>
  <c r="E32" i="7"/>
  <c r="H28" i="7"/>
  <c r="H28" i="6" s="1"/>
  <c r="D27" i="7"/>
  <c r="D27" i="6" l="1"/>
  <c r="I35" i="6"/>
  <c r="G27" i="6"/>
  <c r="E32" i="6"/>
  <c r="G28" i="7"/>
  <c r="H29" i="7"/>
  <c r="H29" i="6" s="1"/>
  <c r="E33" i="7"/>
  <c r="J27" i="7"/>
  <c r="F31" i="7"/>
  <c r="F31" i="6" s="1"/>
  <c r="B28" i="7"/>
  <c r="D28" i="7"/>
  <c r="I36" i="7"/>
  <c r="I36" i="6" l="1"/>
  <c r="E33" i="6"/>
  <c r="G28" i="6"/>
  <c r="D28" i="6"/>
  <c r="D29" i="7"/>
  <c r="J28" i="7"/>
  <c r="E34" i="7"/>
  <c r="H30" i="7"/>
  <c r="H30" i="6" s="1"/>
  <c r="B29" i="7"/>
  <c r="I37" i="7"/>
  <c r="F32" i="7"/>
  <c r="F32" i="6" s="1"/>
  <c r="G29" i="7"/>
  <c r="E34" i="6" l="1"/>
  <c r="D29" i="6"/>
  <c r="G29" i="6"/>
  <c r="I37" i="6"/>
  <c r="F33" i="7"/>
  <c r="F33" i="6" s="1"/>
  <c r="H31" i="7"/>
  <c r="H31" i="6" s="1"/>
  <c r="I38" i="7"/>
  <c r="E35" i="7"/>
  <c r="J29" i="7"/>
  <c r="B30" i="7"/>
  <c r="D30" i="7"/>
  <c r="G30" i="7"/>
  <c r="I38" i="6" l="1"/>
  <c r="E35" i="6"/>
  <c r="G30" i="6"/>
  <c r="D30" i="6"/>
  <c r="D31" i="7"/>
  <c r="I39" i="7"/>
  <c r="H32" i="7"/>
  <c r="H32" i="6" s="1"/>
  <c r="E36" i="7"/>
  <c r="J30" i="7"/>
  <c r="G31" i="7"/>
  <c r="F34" i="7"/>
  <c r="F34" i="6" s="1"/>
  <c r="G31" i="6" l="1"/>
  <c r="D31" i="6"/>
  <c r="I39" i="6"/>
  <c r="E36" i="6"/>
  <c r="B32" i="7"/>
  <c r="J31" i="7"/>
  <c r="I40" i="7"/>
  <c r="G32" i="7"/>
  <c r="G32" i="6" s="1"/>
  <c r="H33" i="7"/>
  <c r="H33" i="6" s="1"/>
  <c r="F35" i="7"/>
  <c r="F35" i="6" s="1"/>
  <c r="E37" i="7"/>
  <c r="D32" i="7"/>
  <c r="E37" i="6" l="1"/>
  <c r="I40" i="6"/>
  <c r="D32" i="6"/>
  <c r="E38" i="7"/>
  <c r="H34" i="7"/>
  <c r="H34" i="6" s="1"/>
  <c r="F36" i="7"/>
  <c r="F36" i="6" s="1"/>
  <c r="I41" i="7"/>
  <c r="J32" i="7"/>
  <c r="D33" i="7"/>
  <c r="G33" i="7"/>
  <c r="B33" i="7"/>
  <c r="D33" i="6" l="1"/>
  <c r="G33" i="6"/>
  <c r="E38" i="6"/>
  <c r="I41" i="6"/>
  <c r="I42" i="7"/>
  <c r="H35" i="7"/>
  <c r="H35" i="6" s="1"/>
  <c r="J33" i="7"/>
  <c r="B34" i="7"/>
  <c r="F37" i="7"/>
  <c r="F37" i="6" s="1"/>
  <c r="G34" i="7"/>
  <c r="D34" i="7"/>
  <c r="E39" i="7"/>
  <c r="G34" i="6" l="1"/>
  <c r="E39" i="6"/>
  <c r="D34" i="6"/>
  <c r="I42" i="6"/>
  <c r="G35" i="7"/>
  <c r="H36" i="7"/>
  <c r="H36" i="6" s="1"/>
  <c r="I43" i="7"/>
  <c r="D35" i="7"/>
  <c r="B35" i="7"/>
  <c r="E40" i="7"/>
  <c r="F38" i="7"/>
  <c r="F38" i="6" s="1"/>
  <c r="J34" i="7"/>
  <c r="G35" i="6" l="1"/>
  <c r="E40" i="6"/>
  <c r="D35" i="6"/>
  <c r="J35" i="6" s="1"/>
  <c r="F34" i="5" s="1"/>
  <c r="G34" i="5" s="1"/>
  <c r="B18" i="8" s="1"/>
  <c r="I18" i="8" s="1"/>
  <c r="I43" i="6"/>
  <c r="D36" i="7"/>
  <c r="F39" i="7"/>
  <c r="F39" i="6" s="1"/>
  <c r="E41" i="7"/>
  <c r="I44" i="7"/>
  <c r="H37" i="7"/>
  <c r="H37" i="6" s="1"/>
  <c r="J35" i="7"/>
  <c r="B36" i="7"/>
  <c r="B36" i="6" s="1"/>
  <c r="G36" i="7"/>
  <c r="I44" i="6" l="1"/>
  <c r="G36" i="6"/>
  <c r="D36" i="6"/>
  <c r="J36" i="6" s="1"/>
  <c r="F35" i="5" s="1"/>
  <c r="G35" i="5" s="1"/>
  <c r="B19" i="8" s="1"/>
  <c r="I19" i="8" s="1"/>
  <c r="E41" i="6"/>
  <c r="I45" i="7"/>
  <c r="E42" i="7"/>
  <c r="G37" i="7"/>
  <c r="G37" i="6" s="1"/>
  <c r="H38" i="7"/>
  <c r="H38" i="6" s="1"/>
  <c r="F40" i="7"/>
  <c r="F40" i="6" s="1"/>
  <c r="J36" i="7"/>
  <c r="B37" i="7"/>
  <c r="B37" i="6" s="1"/>
  <c r="D37" i="7"/>
  <c r="I45" i="6" l="1"/>
  <c r="E42" i="6"/>
  <c r="D37" i="6"/>
  <c r="J37" i="6" s="1"/>
  <c r="F36" i="5" s="1"/>
  <c r="G36" i="5" s="1"/>
  <c r="B20" i="8" s="1"/>
  <c r="I20" i="8" s="1"/>
  <c r="F7" i="8" s="1"/>
  <c r="F2" i="8" s="1"/>
  <c r="F41" i="7"/>
  <c r="F41" i="6" s="1"/>
  <c r="H39" i="7"/>
  <c r="H39" i="6" s="1"/>
  <c r="I46" i="7"/>
  <c r="E43" i="7"/>
  <c r="D38" i="7"/>
  <c r="J37" i="7"/>
  <c r="B38" i="7"/>
  <c r="B38" i="6" s="1"/>
  <c r="G38" i="7"/>
  <c r="F6" i="8" l="1"/>
  <c r="F3" i="8" s="1"/>
  <c r="G38" i="6"/>
  <c r="D38" i="6"/>
  <c r="J38" i="6" s="1"/>
  <c r="F37" i="5" s="1"/>
  <c r="E43" i="6"/>
  <c r="I46" i="6"/>
  <c r="I47" i="7"/>
  <c r="H40" i="7"/>
  <c r="H40" i="6" s="1"/>
  <c r="G39" i="7"/>
  <c r="D39" i="7"/>
  <c r="F42" i="7"/>
  <c r="F42" i="6" s="1"/>
  <c r="J38" i="7"/>
  <c r="B39" i="7"/>
  <c r="B39" i="6" s="1"/>
  <c r="E44" i="7"/>
  <c r="I47" i="6" l="1"/>
  <c r="D39" i="6"/>
  <c r="E44" i="6"/>
  <c r="G39" i="6"/>
  <c r="E45" i="7"/>
  <c r="F43" i="7"/>
  <c r="F43" i="6" s="1"/>
  <c r="H41" i="7"/>
  <c r="H41" i="6" s="1"/>
  <c r="J39" i="7"/>
  <c r="D40" i="7"/>
  <c r="B40" i="7"/>
  <c r="B40" i="6" s="1"/>
  <c r="G40" i="7"/>
  <c r="I48" i="7"/>
  <c r="J39" i="6" l="1"/>
  <c r="F38" i="5" s="1"/>
  <c r="G40" i="6"/>
  <c r="E45" i="6"/>
  <c r="I48" i="6"/>
  <c r="D40" i="6"/>
  <c r="J40" i="6" s="1"/>
  <c r="F39" i="5" s="1"/>
  <c r="B41" i="7"/>
  <c r="B41" i="6" s="1"/>
  <c r="J40" i="7"/>
  <c r="H42" i="7"/>
  <c r="H42" i="6" s="1"/>
  <c r="I49" i="7"/>
  <c r="D41" i="7"/>
  <c r="F44" i="7"/>
  <c r="F44" i="6" s="1"/>
  <c r="G41" i="7"/>
  <c r="E46" i="7"/>
  <c r="I49" i="6" l="1"/>
  <c r="E46" i="6"/>
  <c r="D41" i="6"/>
  <c r="G41" i="6"/>
  <c r="G42" i="7"/>
  <c r="F45" i="7"/>
  <c r="F45" i="6" s="1"/>
  <c r="E47" i="7"/>
  <c r="D42" i="7"/>
  <c r="J41" i="7"/>
  <c r="H43" i="7"/>
  <c r="H43" i="6" s="1"/>
  <c r="B42" i="7"/>
  <c r="B42" i="6" s="1"/>
  <c r="J41" i="6" l="1"/>
  <c r="F40" i="5" s="1"/>
  <c r="E47" i="6"/>
  <c r="G42" i="6"/>
  <c r="D42" i="6"/>
  <c r="J42" i="6" s="1"/>
  <c r="F41" i="5" s="1"/>
  <c r="B43" i="7"/>
  <c r="B43" i="6" s="1"/>
  <c r="H44" i="7"/>
  <c r="H44" i="6" s="1"/>
  <c r="E48" i="7"/>
  <c r="F46" i="7"/>
  <c r="F46" i="6" s="1"/>
  <c r="G43" i="7"/>
  <c r="J42" i="7"/>
  <c r="D43" i="7"/>
  <c r="D43" i="6" l="1"/>
  <c r="E48" i="6"/>
  <c r="G43" i="6"/>
  <c r="G44" i="7"/>
  <c r="H45" i="7"/>
  <c r="H45" i="6" s="1"/>
  <c r="B44" i="7"/>
  <c r="B44" i="6" s="1"/>
  <c r="E49" i="7"/>
  <c r="J43" i="7"/>
  <c r="D44" i="7"/>
  <c r="F47" i="7"/>
  <c r="F47" i="6" s="1"/>
  <c r="J43" i="6" l="1"/>
  <c r="F42" i="5" s="1"/>
  <c r="G44" i="6"/>
  <c r="E49" i="6"/>
  <c r="D44" i="6"/>
  <c r="J44" i="6" s="1"/>
  <c r="F43" i="5" s="1"/>
  <c r="B45" i="7"/>
  <c r="B45" i="6" s="1"/>
  <c r="F48" i="7"/>
  <c r="F48" i="6" s="1"/>
  <c r="J44" i="7"/>
  <c r="D45" i="7"/>
  <c r="G45" i="7"/>
  <c r="H46" i="7"/>
  <c r="H46" i="6" s="1"/>
  <c r="D45" i="6" l="1"/>
  <c r="G45" i="6"/>
  <c r="D46" i="7"/>
  <c r="G46" i="7"/>
  <c r="G46" i="6" s="1"/>
  <c r="F49" i="7"/>
  <c r="F49" i="6" s="1"/>
  <c r="H47" i="7"/>
  <c r="H47" i="6" s="1"/>
  <c r="J45" i="7"/>
  <c r="B46" i="7"/>
  <c r="B46" i="6" s="1"/>
  <c r="J45" i="6" l="1"/>
  <c r="F44" i="5" s="1"/>
  <c r="D46" i="6"/>
  <c r="J46" i="6" s="1"/>
  <c r="F45" i="5" s="1"/>
  <c r="B47" i="7"/>
  <c r="B47" i="6" s="1"/>
  <c r="J46" i="7"/>
  <c r="H48" i="7"/>
  <c r="H48" i="6" s="1"/>
  <c r="G47" i="7"/>
  <c r="D47" i="7"/>
  <c r="D47" i="6" l="1"/>
  <c r="G47" i="6"/>
  <c r="H49" i="7"/>
  <c r="H49" i="6" s="1"/>
  <c r="D48" i="7"/>
  <c r="G48" i="7"/>
  <c r="G48" i="6" s="1"/>
  <c r="J47" i="7"/>
  <c r="B48" i="7"/>
  <c r="B48" i="6" s="1"/>
  <c r="J47" i="6" l="1"/>
  <c r="F46" i="5" s="1"/>
  <c r="D48" i="6"/>
  <c r="J48" i="6" s="1"/>
  <c r="F47" i="5" s="1"/>
  <c r="J48" i="7"/>
  <c r="B49" i="7"/>
  <c r="B49" i="6" s="1"/>
  <c r="G49" i="7"/>
  <c r="D49" i="7"/>
  <c r="D49" i="6" l="1"/>
  <c r="G49" i="6"/>
  <c r="J49" i="7"/>
  <c r="J49" i="6" l="1"/>
  <c r="F48" i="5" s="1"/>
</calcChain>
</file>

<file path=xl/sharedStrings.xml><?xml version="1.0" encoding="utf-8"?>
<sst xmlns="http://schemas.openxmlformats.org/spreadsheetml/2006/main" count="132" uniqueCount="46">
  <si>
    <t>建築</t>
    <rPh sb="0" eb="2">
      <t>ケンチク</t>
    </rPh>
    <phoneticPr fontId="1"/>
  </si>
  <si>
    <t>土木</t>
    <rPh sb="0" eb="2">
      <t>ドボク</t>
    </rPh>
    <phoneticPr fontId="1"/>
  </si>
  <si>
    <t>電気機械</t>
    <rPh sb="0" eb="2">
      <t>デンキ</t>
    </rPh>
    <rPh sb="2" eb="4">
      <t>キカイ</t>
    </rPh>
    <phoneticPr fontId="1"/>
  </si>
  <si>
    <t>産業機械</t>
    <rPh sb="0" eb="2">
      <t>サンギョウ</t>
    </rPh>
    <rPh sb="2" eb="4">
      <t>キカイ</t>
    </rPh>
    <phoneticPr fontId="1"/>
  </si>
  <si>
    <t>船舶</t>
    <rPh sb="0" eb="2">
      <t>センパク</t>
    </rPh>
    <phoneticPr fontId="1"/>
  </si>
  <si>
    <t>自動車</t>
    <rPh sb="0" eb="3">
      <t>ジドウシャ</t>
    </rPh>
    <phoneticPr fontId="1"/>
  </si>
  <si>
    <t>容器</t>
    <rPh sb="0" eb="2">
      <t>ヨウキ</t>
    </rPh>
    <phoneticPr fontId="1"/>
  </si>
  <si>
    <t>その他諸成品</t>
    <rPh sb="2" eb="3">
      <t>タ</t>
    </rPh>
    <rPh sb="3" eb="4">
      <t>ショ</t>
    </rPh>
    <rPh sb="4" eb="5">
      <t>ナ</t>
    </rPh>
    <rPh sb="5" eb="6">
      <t>ヒン</t>
    </rPh>
    <phoneticPr fontId="1"/>
  </si>
  <si>
    <t>国内消費量</t>
    <rPh sb="0" eb="2">
      <t>コクナイ</t>
    </rPh>
    <rPh sb="2" eb="5">
      <t>ショウヒリョウ</t>
    </rPh>
    <phoneticPr fontId="1"/>
  </si>
  <si>
    <t>加工くず発生率</t>
    <rPh sb="0" eb="2">
      <t>カコウ</t>
    </rPh>
    <rPh sb="4" eb="6">
      <t>ハッセイ</t>
    </rPh>
    <rPh sb="6" eb="7">
      <t>リツ</t>
    </rPh>
    <phoneticPr fontId="1"/>
  </si>
  <si>
    <t>間接輸出入（ネット輸出量）（炭素鋼）</t>
    <rPh sb="0" eb="2">
      <t>カンセツ</t>
    </rPh>
    <rPh sb="2" eb="5">
      <t>ユシュツニュウ</t>
    </rPh>
    <rPh sb="9" eb="12">
      <t>ユシュツリョウ</t>
    </rPh>
    <rPh sb="14" eb="17">
      <t>タンソコウ</t>
    </rPh>
    <phoneticPr fontId="1"/>
  </si>
  <si>
    <t>人口（100万人）</t>
    <rPh sb="0" eb="2">
      <t>ジンコウ</t>
    </rPh>
    <rPh sb="6" eb="8">
      <t>マンニン</t>
    </rPh>
    <phoneticPr fontId="1"/>
  </si>
  <si>
    <t>その他機械類</t>
    <rPh sb="2" eb="3">
      <t>タ</t>
    </rPh>
    <rPh sb="3" eb="5">
      <t>キカイ</t>
    </rPh>
    <rPh sb="5" eb="6">
      <t>ルイ</t>
    </rPh>
    <phoneticPr fontId="1"/>
  </si>
  <si>
    <t>単位：年</t>
    <rPh sb="0" eb="2">
      <t>タンイ</t>
    </rPh>
    <rPh sb="3" eb="4">
      <t>ネン</t>
    </rPh>
    <phoneticPr fontId="1"/>
  </si>
  <si>
    <t>単位：トン/年</t>
    <rPh sb="0" eb="2">
      <t>タンイ</t>
    </rPh>
    <rPh sb="6" eb="7">
      <t>ネン</t>
    </rPh>
    <phoneticPr fontId="1"/>
  </si>
  <si>
    <t>年末</t>
    <rPh sb="0" eb="2">
      <t>ネンマツ</t>
    </rPh>
    <phoneticPr fontId="1"/>
  </si>
  <si>
    <t>国内投入量</t>
    <rPh sb="0" eb="5">
      <t xml:space="preserve">コクナイトウニュウリョウ </t>
    </rPh>
    <phoneticPr fontId="1"/>
  </si>
  <si>
    <t>炭素鋼国内投入</t>
    <rPh sb="0" eb="3">
      <t xml:space="preserve">タンソコウ </t>
    </rPh>
    <rPh sb="3" eb="7">
      <t xml:space="preserve">コクナイトウニュウ </t>
    </rPh>
    <phoneticPr fontId="1"/>
  </si>
  <si>
    <t>単位：トン</t>
    <rPh sb="0" eb="2">
      <t>タンイ</t>
    </rPh>
    <phoneticPr fontId="1"/>
  </si>
  <si>
    <t>国内ストック量</t>
    <rPh sb="0" eb="2">
      <t>コクナイ</t>
    </rPh>
    <rPh sb="6" eb="7">
      <t xml:space="preserve">リョウ </t>
    </rPh>
    <phoneticPr fontId="1"/>
  </si>
  <si>
    <t>タイのデータ</t>
    <phoneticPr fontId="1"/>
  </si>
  <si>
    <t>ストック量</t>
    <rPh sb="4" eb="5">
      <t xml:space="preserve">リョウ </t>
    </rPh>
    <phoneticPr fontId="1"/>
  </si>
  <si>
    <t>消費量</t>
    <rPh sb="0" eb="3">
      <t xml:space="preserve">ショウヒリョウ </t>
    </rPh>
    <phoneticPr fontId="1"/>
  </si>
  <si>
    <t>建築と土木</t>
    <rPh sb="0" eb="2">
      <t>ケンチク</t>
    </rPh>
    <rPh sb="3" eb="5">
      <t>ドボク</t>
    </rPh>
    <phoneticPr fontId="1"/>
  </si>
  <si>
    <t>割合</t>
    <rPh sb="0" eb="2">
      <t xml:space="preserve">ワリアイ </t>
    </rPh>
    <phoneticPr fontId="1"/>
  </si>
  <si>
    <t>建築土木、加重平均</t>
    <rPh sb="0" eb="2">
      <t xml:space="preserve">ケンチク </t>
    </rPh>
    <rPh sb="2" eb="4">
      <t xml:space="preserve">ドボク </t>
    </rPh>
    <rPh sb="5" eb="9">
      <t xml:space="preserve">カジュウヘイキン </t>
    </rPh>
    <phoneticPr fontId="1"/>
  </si>
  <si>
    <t>建築と土木</t>
    <rPh sb="0" eb="2">
      <t>ケンチク</t>
    </rPh>
    <rPh sb="3" eb="5">
      <t xml:space="preserve">ドボク </t>
    </rPh>
    <phoneticPr fontId="1"/>
  </si>
  <si>
    <t>一人当たりのストック量（トン/人）</t>
    <rPh sb="0" eb="3">
      <t xml:space="preserve">ヒトリアタリノ </t>
    </rPh>
    <rPh sb="10" eb="11">
      <t xml:space="preserve">リョウ </t>
    </rPh>
    <rPh sb="15" eb="16">
      <t xml:space="preserve">ニン </t>
    </rPh>
    <phoneticPr fontId="1"/>
  </si>
  <si>
    <t>人口（千人）</t>
    <rPh sb="0" eb="2">
      <t>ジンコウ</t>
    </rPh>
    <rPh sb="3" eb="4">
      <t xml:space="preserve">セン </t>
    </rPh>
    <rPh sb="4" eb="5">
      <t>マンニン</t>
    </rPh>
    <phoneticPr fontId="1"/>
  </si>
  <si>
    <t>GDP (UDドル/人）</t>
    <rPh sb="10" eb="11">
      <t xml:space="preserve">ニン </t>
    </rPh>
    <phoneticPr fontId="1"/>
  </si>
  <si>
    <t>予測値</t>
    <rPh sb="0" eb="3">
      <t xml:space="preserve">ヨソクチ </t>
    </rPh>
    <phoneticPr fontId="1"/>
  </si>
  <si>
    <t>穴埋め後</t>
    <rPh sb="0" eb="2">
      <t xml:space="preserve">アナウメゴ </t>
    </rPh>
    <phoneticPr fontId="1"/>
  </si>
  <si>
    <t>船舶_fillna</t>
    <rPh sb="0" eb="2">
      <t>センパク</t>
    </rPh>
    <phoneticPr fontId="1"/>
  </si>
  <si>
    <t>建築と土木_fillna</t>
    <rPh sb="0" eb="2">
      <t>ケンチク</t>
    </rPh>
    <rPh sb="3" eb="5">
      <t>ドボク</t>
    </rPh>
    <phoneticPr fontId="1"/>
  </si>
  <si>
    <t>steel stock [ton/cap]</t>
    <phoneticPr fontId="1"/>
  </si>
  <si>
    <t>year</t>
    <phoneticPr fontId="1"/>
  </si>
  <si>
    <t>ストック量（トン）</t>
    <phoneticPr fontId="1"/>
  </si>
  <si>
    <t>GDP/cap [million $/cap]</t>
    <phoneticPr fontId="1"/>
  </si>
  <si>
    <t>b</t>
    <phoneticPr fontId="1"/>
  </si>
  <si>
    <t>c</t>
    <phoneticPr fontId="1"/>
  </si>
  <si>
    <t>params</t>
    <phoneticPr fontId="1"/>
  </si>
  <si>
    <t>A=-c</t>
    <phoneticPr fontId="1"/>
  </si>
  <si>
    <t>B=ln(b)</t>
    <phoneticPr fontId="1"/>
  </si>
  <si>
    <t>Y=ln(K/y -1)</t>
    <phoneticPr fontId="1"/>
  </si>
  <si>
    <t>K</t>
    <phoneticPr fontId="1"/>
  </si>
  <si>
    <t>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</si>
</sst>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_ "/>
    <numFmt numFmtId="177" formatCode="0.000_ "/>
    <numFmt numFmtId="178" formatCode="#,##0_);[Red]\(#,##0\)"/>
    <numFmt numFmtId="179" formatCode="0_);[Red]\(0\)"/>
    <numFmt numFmtId="180" formatCode="#,##0.0_);[Red]\(#,##0.0\)"/>
    <numFmt numFmtId="181" formatCode="#,##0.000_ "/>
    <numFmt numFmtId="182" formatCode="#,##0.00_);[Red]\(#,##0.00\)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rgb="FF0000FF"/>
      <name val="ＭＳ Ｐゴシック"/>
      <family val="2"/>
      <scheme val="minor"/>
    </font>
    <font>
      <sz val="11"/>
      <color rgb="FF0000FF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2" fillId="0" borderId="0" applyFont="0" applyFill="0" applyBorder="0" applyAlignment="0" applyProtection="0"/>
    <xf numFmtId="0" fontId="2" fillId="0" borderId="0"/>
  </cellStyleXfs>
  <cellXfs count="30">
    <xf numFmtId="0" fontId="0" fillId="0" borderId="0" xfId="0"/>
    <xf numFmtId="176" fontId="0" fillId="0" borderId="0" xfId="0" applyNumberFormat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1" xfId="0" applyFont="1" applyFill="1" applyBorder="1"/>
    <xf numFmtId="177" fontId="0" fillId="0" borderId="0" xfId="0" applyNumberFormat="1"/>
    <xf numFmtId="176" fontId="2" fillId="0" borderId="0" xfId="0" applyNumberFormat="1" applyFont="1" applyFill="1"/>
    <xf numFmtId="176" fontId="3" fillId="0" borderId="0" xfId="0" applyNumberFormat="1" applyFont="1" applyFill="1" applyAlignment="1">
      <alignment horizontal="center"/>
    </xf>
    <xf numFmtId="0" fontId="4" fillId="0" borderId="0" xfId="0" applyFont="1" applyFill="1"/>
    <xf numFmtId="176" fontId="5" fillId="0" borderId="0" xfId="0" applyNumberFormat="1" applyFont="1"/>
    <xf numFmtId="176" fontId="6" fillId="0" borderId="0" xfId="0" applyNumberFormat="1" applyFont="1"/>
    <xf numFmtId="178" fontId="0" fillId="0" borderId="0" xfId="0" applyNumberFormat="1"/>
    <xf numFmtId="178" fontId="5" fillId="0" borderId="0" xfId="0" applyNumberFormat="1" applyFont="1"/>
    <xf numFmtId="178" fontId="6" fillId="0" borderId="0" xfId="0" applyNumberFormat="1" applyFont="1"/>
    <xf numFmtId="178" fontId="4" fillId="0" borderId="0" xfId="0" applyNumberFormat="1" applyFont="1" applyFill="1"/>
    <xf numFmtId="178" fontId="0" fillId="0" borderId="0" xfId="0" applyNumberFormat="1" applyFill="1"/>
    <xf numFmtId="179" fontId="4" fillId="0" borderId="0" xfId="0" applyNumberFormat="1" applyFont="1" applyFill="1"/>
    <xf numFmtId="179" fontId="3" fillId="0" borderId="0" xfId="0" applyNumberFormat="1" applyFont="1" applyFill="1" applyAlignment="1">
      <alignment horizontal="center"/>
    </xf>
    <xf numFmtId="179" fontId="2" fillId="0" borderId="1" xfId="0" applyNumberFormat="1" applyFont="1" applyFill="1" applyBorder="1"/>
    <xf numFmtId="179" fontId="0" fillId="0" borderId="0" xfId="0" applyNumberFormat="1"/>
    <xf numFmtId="178" fontId="0" fillId="0" borderId="0" xfId="0" applyNumberFormat="1" applyAlignment="1">
      <alignment wrapText="1"/>
    </xf>
    <xf numFmtId="178" fontId="2" fillId="0" borderId="0" xfId="0" applyNumberFormat="1" applyFont="1" applyFill="1" applyBorder="1"/>
    <xf numFmtId="0" fontId="4" fillId="0" borderId="0" xfId="0" applyNumberFormat="1" applyFont="1" applyFill="1"/>
    <xf numFmtId="0" fontId="0" fillId="0" borderId="0" xfId="0" applyNumberFormat="1"/>
    <xf numFmtId="180" fontId="0" fillId="0" borderId="0" xfId="0" applyNumberFormat="1"/>
    <xf numFmtId="0" fontId="0" fillId="0" borderId="2" xfId="0" applyFill="1" applyBorder="1"/>
    <xf numFmtId="181" fontId="0" fillId="0" borderId="0" xfId="0" applyNumberFormat="1"/>
    <xf numFmtId="0" fontId="0" fillId="0" borderId="0" xfId="0" applyAlignment="1">
      <alignment vertical="center"/>
    </xf>
    <xf numFmtId="182" fontId="0" fillId="0" borderId="0" xfId="0" applyNumberFormat="1"/>
    <xf numFmtId="0" fontId="0" fillId="2" borderId="0" xfId="0" applyFill="1"/>
  </cellXfs>
  <cellStyles count="3">
    <cellStyle name="桁区切り 2" xfId="1" xr:uid="{00000000-0005-0000-0000-000000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一人当たりの</a:t>
            </a:r>
            <a:r>
              <a:rPr lang="en-US" altLang="ja-JP"/>
              <a:t>GDP</a:t>
            </a:r>
            <a:r>
              <a:rPr lang="ja-JP" altLang="en-US"/>
              <a:t>とストック量の関係</a:t>
            </a:r>
            <a:endParaRPr lang="ja-JP"/>
          </a:p>
        </c:rich>
      </c:tx>
      <c:layout>
        <c:manualLayout>
          <c:xMode val="edge"/>
          <c:yMode val="edge"/>
          <c:x val="0.23354688725744793"/>
          <c:y val="0.91056054557449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1158622720584"/>
          <c:y val="6.0467491234078227E-2"/>
          <c:w val="0.81544583936503134"/>
          <c:h val="0.682315187070887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時系列分析!$E$18:$E$48</c:f>
              <c:numCache>
                <c:formatCode>General</c:formatCode>
                <c:ptCount val="31"/>
                <c:pt idx="0">
                  <c:v>1356.04</c:v>
                </c:pt>
                <c:pt idx="1">
                  <c:v>1468.1</c:v>
                </c:pt>
                <c:pt idx="2">
                  <c:v>1574.08</c:v>
                </c:pt>
                <c:pt idx="3">
                  <c:v>1659.83</c:v>
                </c:pt>
                <c:pt idx="4">
                  <c:v>1747.53</c:v>
                </c:pt>
                <c:pt idx="5">
                  <c:v>1929.91</c:v>
                </c:pt>
                <c:pt idx="6">
                  <c:v>2218.04</c:v>
                </c:pt>
                <c:pt idx="7">
                  <c:v>2569.81</c:v>
                </c:pt>
                <c:pt idx="8">
                  <c:v>2921.08</c:v>
                </c:pt>
                <c:pt idx="9">
                  <c:v>3225.46</c:v>
                </c:pt>
                <c:pt idx="10">
                  <c:v>3514.57</c:v>
                </c:pt>
                <c:pt idx="11">
                  <c:v>3858.59</c:v>
                </c:pt>
                <c:pt idx="12">
                  <c:v>4239.6899999999996</c:v>
                </c:pt>
                <c:pt idx="13">
                  <c:v>4698.95</c:v>
                </c:pt>
                <c:pt idx="14">
                  <c:v>5011.8100000000004</c:v>
                </c:pt>
                <c:pt idx="15">
                  <c:v>4969.79</c:v>
                </c:pt>
                <c:pt idx="16">
                  <c:v>4448.18</c:v>
                </c:pt>
                <c:pt idx="17">
                  <c:v>4697.45</c:v>
                </c:pt>
                <c:pt idx="18">
                  <c:v>5014.7299999999996</c:v>
                </c:pt>
                <c:pt idx="19">
                  <c:v>5152.71</c:v>
                </c:pt>
                <c:pt idx="20">
                  <c:v>5464.57</c:v>
                </c:pt>
                <c:pt idx="21">
                  <c:v>5919.62</c:v>
                </c:pt>
                <c:pt idx="22">
                  <c:v>6350.11</c:v>
                </c:pt>
                <c:pt idx="23">
                  <c:v>6835.04</c:v>
                </c:pt>
                <c:pt idx="24">
                  <c:v>7387.38</c:v>
                </c:pt>
                <c:pt idx="25">
                  <c:v>7910.28</c:v>
                </c:pt>
                <c:pt idx="26">
                  <c:v>8192.77</c:v>
                </c:pt>
                <c:pt idx="27">
                  <c:v>7996.1</c:v>
                </c:pt>
                <c:pt idx="28">
                  <c:v>8673.68</c:v>
                </c:pt>
                <c:pt idx="29">
                  <c:v>8810.49</c:v>
                </c:pt>
                <c:pt idx="30">
                  <c:v>9502.93</c:v>
                </c:pt>
              </c:numCache>
            </c:numRef>
          </c:xVal>
          <c:yVal>
            <c:numRef>
              <c:f>時系列分析!$G$18:$G$48</c:f>
              <c:numCache>
                <c:formatCode>#,##0.00_);[Red]\(#,##0.00\)</c:formatCode>
                <c:ptCount val="31"/>
                <c:pt idx="0">
                  <c:v>0.2516029748807187</c:v>
                </c:pt>
                <c:pt idx="1">
                  <c:v>0.27219189277850575</c:v>
                </c:pt>
                <c:pt idx="2">
                  <c:v>0.29326568661760105</c:v>
                </c:pt>
                <c:pt idx="3">
                  <c:v>0.3105269659686416</c:v>
                </c:pt>
                <c:pt idx="4">
                  <c:v>0.33143377070511792</c:v>
                </c:pt>
                <c:pt idx="5">
                  <c:v>0.36497974083402618</c:v>
                </c:pt>
                <c:pt idx="6">
                  <c:v>0.4084505897041516</c:v>
                </c:pt>
                <c:pt idx="7">
                  <c:v>0.46133643878819891</c:v>
                </c:pt>
                <c:pt idx="8">
                  <c:v>0.5351983184602539</c:v>
                </c:pt>
                <c:pt idx="9">
                  <c:v>0.61302060017086168</c:v>
                </c:pt>
                <c:pt idx="10">
                  <c:v>0.712298634146043</c:v>
                </c:pt>
                <c:pt idx="11">
                  <c:v>0.81018021141954821</c:v>
                </c:pt>
                <c:pt idx="12">
                  <c:v>0.90682009353871862</c:v>
                </c:pt>
                <c:pt idx="13">
                  <c:v>1.0188182259327245</c:v>
                </c:pt>
                <c:pt idx="14">
                  <c:v>1.1289153444402957</c:v>
                </c:pt>
                <c:pt idx="15">
                  <c:v>1.220815894748249</c:v>
                </c:pt>
                <c:pt idx="16">
                  <c:v>1.2546042999701315</c:v>
                </c:pt>
                <c:pt idx="17">
                  <c:v>1.3298117915815739</c:v>
                </c:pt>
                <c:pt idx="18">
                  <c:v>1.4041687630394539</c:v>
                </c:pt>
                <c:pt idx="19">
                  <c:v>1.484836469503062</c:v>
                </c:pt>
                <c:pt idx="20">
                  <c:v>1.5995830934501751</c:v>
                </c:pt>
                <c:pt idx="21">
                  <c:v>1.7225945285768658</c:v>
                </c:pt>
                <c:pt idx="22">
                  <c:v>1.8642055057032763</c:v>
                </c:pt>
                <c:pt idx="23">
                  <c:v>2.0170495399172257</c:v>
                </c:pt>
                <c:pt idx="24">
                  <c:v>2.1547488340659289</c:v>
                </c:pt>
                <c:pt idx="25">
                  <c:v>2.2860495671912662</c:v>
                </c:pt>
                <c:pt idx="26">
                  <c:v>2.4226741262826978</c:v>
                </c:pt>
                <c:pt idx="27">
                  <c:v>2.5159095859559062</c:v>
                </c:pt>
                <c:pt idx="28">
                  <c:v>2.6439281452390975</c:v>
                </c:pt>
                <c:pt idx="29">
                  <c:v>2.7766699683268485</c:v>
                </c:pt>
                <c:pt idx="30">
                  <c:v>2.9260702583985423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1-014D-9FDC-4ADB4ABF5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864016"/>
        <c:axId val="1745865664"/>
      </c:scatterChart>
      <c:valAx>
        <c:axId val="1745864016"/>
        <c:scaling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</a:t>
                </a:r>
                <a:r>
                  <a:rPr lang="en-US" altLang="ja-JP"/>
                  <a:t>GDP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</a:t>
                </a:r>
                <a:r>
                  <a:rPr lang="en-US" altLang="ja-JP" baseline="0"/>
                  <a:t>US</a:t>
                </a:r>
                <a:r>
                  <a:rPr lang="ja-JP" altLang="en-US" baseline="0"/>
                  <a:t>ドル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5664"/>
        <c:crosses val="autoZero"/>
        <c:crossBetween val="midCat"/>
      </c:valAx>
      <c:valAx>
        <c:axId val="174586566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一人当たりのストック量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（トン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);[Red]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40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一人当たりのストック量の変化</a:t>
            </a:r>
            <a:endParaRPr lang="ja-JP"/>
          </a:p>
        </c:rich>
      </c:tx>
      <c:layout>
        <c:manualLayout>
          <c:xMode val="edge"/>
          <c:yMode val="edge"/>
          <c:x val="0.23354688725744793"/>
          <c:y val="0.91056054557449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1158622720584"/>
          <c:y val="6.0467491234078227E-2"/>
          <c:w val="0.81544583936503134"/>
          <c:h val="0.682315187070887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時系列分析!$A$18:$A$48</c:f>
              <c:numCache>
                <c:formatCode>General</c:formatCode>
                <c:ptCount val="31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</c:numCache>
            </c:numRef>
          </c:cat>
          <c:val>
            <c:numRef>
              <c:f>時系列分析!$G$18:$G$48</c:f>
              <c:numCache>
                <c:formatCode>#,##0.00_);[Red]\(#,##0.00\)</c:formatCode>
                <c:ptCount val="31"/>
                <c:pt idx="0">
                  <c:v>0.2516029748807187</c:v>
                </c:pt>
                <c:pt idx="1">
                  <c:v>0.27219189277850575</c:v>
                </c:pt>
                <c:pt idx="2">
                  <c:v>0.29326568661760105</c:v>
                </c:pt>
                <c:pt idx="3">
                  <c:v>0.3105269659686416</c:v>
                </c:pt>
                <c:pt idx="4">
                  <c:v>0.33143377070511792</c:v>
                </c:pt>
                <c:pt idx="5">
                  <c:v>0.36497974083402618</c:v>
                </c:pt>
                <c:pt idx="6">
                  <c:v>0.4084505897041516</c:v>
                </c:pt>
                <c:pt idx="7">
                  <c:v>0.46133643878819891</c:v>
                </c:pt>
                <c:pt idx="8">
                  <c:v>0.5351983184602539</c:v>
                </c:pt>
                <c:pt idx="9">
                  <c:v>0.61302060017086168</c:v>
                </c:pt>
                <c:pt idx="10">
                  <c:v>0.712298634146043</c:v>
                </c:pt>
                <c:pt idx="11">
                  <c:v>0.81018021141954821</c:v>
                </c:pt>
                <c:pt idx="12">
                  <c:v>0.90682009353871862</c:v>
                </c:pt>
                <c:pt idx="13">
                  <c:v>1.0188182259327245</c:v>
                </c:pt>
                <c:pt idx="14">
                  <c:v>1.1289153444402957</c:v>
                </c:pt>
                <c:pt idx="15">
                  <c:v>1.220815894748249</c:v>
                </c:pt>
                <c:pt idx="16">
                  <c:v>1.2546042999701315</c:v>
                </c:pt>
                <c:pt idx="17">
                  <c:v>1.3298117915815739</c:v>
                </c:pt>
                <c:pt idx="18">
                  <c:v>1.4041687630394539</c:v>
                </c:pt>
                <c:pt idx="19">
                  <c:v>1.484836469503062</c:v>
                </c:pt>
                <c:pt idx="20">
                  <c:v>1.5995830934501751</c:v>
                </c:pt>
                <c:pt idx="21">
                  <c:v>1.7225945285768658</c:v>
                </c:pt>
                <c:pt idx="22">
                  <c:v>1.8642055057032763</c:v>
                </c:pt>
                <c:pt idx="23">
                  <c:v>2.0170495399172257</c:v>
                </c:pt>
                <c:pt idx="24">
                  <c:v>2.1547488340659289</c:v>
                </c:pt>
                <c:pt idx="25">
                  <c:v>2.2860495671912662</c:v>
                </c:pt>
                <c:pt idx="26">
                  <c:v>2.4226741262826978</c:v>
                </c:pt>
                <c:pt idx="27">
                  <c:v>2.5159095859559062</c:v>
                </c:pt>
                <c:pt idx="28">
                  <c:v>2.6439281452390975</c:v>
                </c:pt>
                <c:pt idx="29">
                  <c:v>2.7766699683268485</c:v>
                </c:pt>
                <c:pt idx="30">
                  <c:v>2.9260702583985423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9-4A4E-B61D-1B48A6F6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864016"/>
        <c:axId val="1745865664"/>
      </c:lineChart>
      <c:catAx>
        <c:axId val="17458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西暦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（年）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5664"/>
        <c:crosses val="autoZero"/>
        <c:auto val="1"/>
        <c:lblAlgn val="ctr"/>
        <c:lblOffset val="100"/>
        <c:noMultiLvlLbl val="0"/>
      </c:catAx>
      <c:valAx>
        <c:axId val="174586566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一人当たりのストック量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（トン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);[Red]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40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時系列分析2!$I$1</c:f>
              <c:strCache>
                <c:ptCount val="1"/>
                <c:pt idx="0">
                  <c:v>Y=ln(K/y -1)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347085404577169E-2"/>
                  <c:y val="-0.584070088077340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時系列分析2!$H$2:$H$32</c:f>
              <c:numCache>
                <c:formatCode>General</c:formatCode>
                <c:ptCount val="31"/>
                <c:pt idx="0">
                  <c:v>1.35604E-3</c:v>
                </c:pt>
                <c:pt idx="1">
                  <c:v>1.4681E-3</c:v>
                </c:pt>
                <c:pt idx="2">
                  <c:v>1.5740799999999998E-3</c:v>
                </c:pt>
                <c:pt idx="3">
                  <c:v>1.6598299999999999E-3</c:v>
                </c:pt>
                <c:pt idx="4">
                  <c:v>1.74753E-3</c:v>
                </c:pt>
                <c:pt idx="5">
                  <c:v>1.9299100000000002E-3</c:v>
                </c:pt>
                <c:pt idx="6">
                  <c:v>2.2180400000000001E-3</c:v>
                </c:pt>
                <c:pt idx="7">
                  <c:v>2.5698100000000001E-3</c:v>
                </c:pt>
                <c:pt idx="8">
                  <c:v>2.9210799999999999E-3</c:v>
                </c:pt>
                <c:pt idx="9">
                  <c:v>3.2254599999999999E-3</c:v>
                </c:pt>
                <c:pt idx="10">
                  <c:v>3.5145700000000003E-3</c:v>
                </c:pt>
                <c:pt idx="11">
                  <c:v>3.8585900000000003E-3</c:v>
                </c:pt>
                <c:pt idx="12">
                  <c:v>4.23969E-3</c:v>
                </c:pt>
                <c:pt idx="13">
                  <c:v>4.6989499999999995E-3</c:v>
                </c:pt>
                <c:pt idx="14">
                  <c:v>5.0118100000000002E-3</c:v>
                </c:pt>
                <c:pt idx="15">
                  <c:v>4.96979E-3</c:v>
                </c:pt>
                <c:pt idx="16">
                  <c:v>4.4481800000000004E-3</c:v>
                </c:pt>
                <c:pt idx="17">
                  <c:v>4.6974499999999997E-3</c:v>
                </c:pt>
                <c:pt idx="18">
                  <c:v>5.0147299999999994E-3</c:v>
                </c:pt>
                <c:pt idx="19">
                  <c:v>5.1527100000000004E-3</c:v>
                </c:pt>
                <c:pt idx="20">
                  <c:v>5.4645699999999993E-3</c:v>
                </c:pt>
                <c:pt idx="21">
                  <c:v>5.9196199999999996E-3</c:v>
                </c:pt>
                <c:pt idx="22">
                  <c:v>6.35011E-3</c:v>
                </c:pt>
                <c:pt idx="23">
                  <c:v>6.8350399999999997E-3</c:v>
                </c:pt>
                <c:pt idx="24">
                  <c:v>7.3873799999999998E-3</c:v>
                </c:pt>
                <c:pt idx="25">
                  <c:v>7.9102800000000004E-3</c:v>
                </c:pt>
                <c:pt idx="26">
                  <c:v>8.1927700000000003E-3</c:v>
                </c:pt>
                <c:pt idx="27">
                  <c:v>7.9961000000000008E-3</c:v>
                </c:pt>
                <c:pt idx="28">
                  <c:v>8.6736799999999996E-3</c:v>
                </c:pt>
                <c:pt idx="29">
                  <c:v>8.8104899999999989E-3</c:v>
                </c:pt>
                <c:pt idx="30">
                  <c:v>9.5029299999999997E-3</c:v>
                </c:pt>
              </c:numCache>
            </c:numRef>
          </c:xVal>
          <c:yVal>
            <c:numRef>
              <c:f>時系列分析2!$I$2:$I$32</c:f>
              <c:numCache>
                <c:formatCode>General</c:formatCode>
                <c:ptCount val="31"/>
                <c:pt idx="0">
                  <c:v>3.7546595598882098</c:v>
                </c:pt>
                <c:pt idx="1">
                  <c:v>3.6740872319918814</c:v>
                </c:pt>
                <c:pt idx="2">
                  <c:v>3.5975492191539717</c:v>
                </c:pt>
                <c:pt idx="3">
                  <c:v>3.5387439630552899</c:v>
                </c:pt>
                <c:pt idx="4">
                  <c:v>3.4716289583007427</c:v>
                </c:pt>
                <c:pt idx="5">
                  <c:v>3.3720657851069156</c:v>
                </c:pt>
                <c:pt idx="6">
                  <c:v>3.255440785155403</c:v>
                </c:pt>
                <c:pt idx="7">
                  <c:v>3.1286784382428192</c:v>
                </c:pt>
                <c:pt idx="8">
                  <c:v>2.9731353171406498</c:v>
                </c:pt>
                <c:pt idx="9">
                  <c:v>2.8299097790905861</c:v>
                </c:pt>
                <c:pt idx="10">
                  <c:v>2.6702071651751189</c:v>
                </c:pt>
                <c:pt idx="11">
                  <c:v>2.5318877347810291</c:v>
                </c:pt>
                <c:pt idx="12">
                  <c:v>2.4096711408343214</c:v>
                </c:pt>
                <c:pt idx="13">
                  <c:v>2.2820581439769181</c:v>
                </c:pt>
                <c:pt idx="14">
                  <c:v>2.1683524420125662</c:v>
                </c:pt>
                <c:pt idx="15">
                  <c:v>2.0807366543379984</c:v>
                </c:pt>
                <c:pt idx="16">
                  <c:v>2.0499747135388566</c:v>
                </c:pt>
                <c:pt idx="17">
                  <c:v>1.9840103502696422</c:v>
                </c:pt>
                <c:pt idx="18">
                  <c:v>1.9218832580366449</c:v>
                </c:pt>
                <c:pt idx="19">
                  <c:v>1.8575820425561276</c:v>
                </c:pt>
                <c:pt idx="20">
                  <c:v>1.7710110113543456</c:v>
                </c:pt>
                <c:pt idx="21">
                  <c:v>1.6837503237775118</c:v>
                </c:pt>
                <c:pt idx="22">
                  <c:v>1.589365198576675</c:v>
                </c:pt>
                <c:pt idx="23">
                  <c:v>1.4936925675207082</c:v>
                </c:pt>
                <c:pt idx="24">
                  <c:v>1.4122065571375013</c:v>
                </c:pt>
                <c:pt idx="25">
                  <c:v>1.3380999913808718</c:v>
                </c:pt>
                <c:pt idx="26">
                  <c:v>1.2642502542367504</c:v>
                </c:pt>
                <c:pt idx="27">
                  <c:v>1.2155582910893763</c:v>
                </c:pt>
                <c:pt idx="28">
                  <c:v>1.1507226977546234</c:v>
                </c:pt>
                <c:pt idx="29">
                  <c:v>1.0857228837908368</c:v>
                </c:pt>
                <c:pt idx="30">
                  <c:v>1.014980006518974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F-2B43-A422-959059060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613440"/>
        <c:axId val="1541615088"/>
      </c:scatterChart>
      <c:valAx>
        <c:axId val="15416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1615088"/>
        <c:crosses val="autoZero"/>
        <c:crossBetween val="midCat"/>
      </c:valAx>
      <c:valAx>
        <c:axId val="15416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161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炭素鋼国内投入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国内投入量!$B$2</c:f>
              <c:strCache>
                <c:ptCount val="1"/>
                <c:pt idx="0">
                  <c:v>建築と土木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国内投入量!$B$3:$B$49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54923.686750179288</c:v>
                </c:pt>
                <c:pt idx="2">
                  <c:v>23538.72289293398</c:v>
                </c:pt>
                <c:pt idx="3">
                  <c:v>51785.190364454749</c:v>
                </c:pt>
                <c:pt idx="4">
                  <c:v>240094.97350792662</c:v>
                </c:pt>
                <c:pt idx="5">
                  <c:v>266772.19278658507</c:v>
                </c:pt>
                <c:pt idx="6">
                  <c:v>444097.23858002113</c:v>
                </c:pt>
                <c:pt idx="7">
                  <c:v>508436.41448737407</c:v>
                </c:pt>
                <c:pt idx="8">
                  <c:v>511574.91087309853</c:v>
                </c:pt>
                <c:pt idx="9">
                  <c:v>423683.18609754415</c:v>
                </c:pt>
                <c:pt idx="10">
                  <c:v>620312.74985823943</c:v>
                </c:pt>
                <c:pt idx="11">
                  <c:v>736938.30773349432</c:v>
                </c:pt>
                <c:pt idx="12">
                  <c:v>830464.11743055866</c:v>
                </c:pt>
                <c:pt idx="13">
                  <c:v>1217525.7515382885</c:v>
                </c:pt>
                <c:pt idx="14">
                  <c:v>921736.29315901885</c:v>
                </c:pt>
                <c:pt idx="15">
                  <c:v>865395.44394391996</c:v>
                </c:pt>
                <c:pt idx="16">
                  <c:v>727360.36336692749</c:v>
                </c:pt>
                <c:pt idx="17">
                  <c:v>942018.99887645454</c:v>
                </c:pt>
                <c:pt idx="18">
                  <c:v>1114319.559566994</c:v>
                </c:pt>
                <c:pt idx="19">
                  <c:v>1114626.8732899851</c:v>
                </c:pt>
                <c:pt idx="20">
                  <c:v>1158404.8410565369</c:v>
                </c:pt>
                <c:pt idx="21">
                  <c:v>1705236.6832242224</c:v>
                </c:pt>
                <c:pt idx="22">
                  <c:v>2181570.5527867805</c:v>
                </c:pt>
                <c:pt idx="23">
                  <c:v>2794588.365123807</c:v>
                </c:pt>
                <c:pt idx="24">
                  <c:v>3839231.7894314374</c:v>
                </c:pt>
                <c:pt idx="25">
                  <c:v>4111522.7628306416</c:v>
                </c:pt>
                <c:pt idx="26">
                  <c:v>4837942.790264531</c:v>
                </c:pt>
                <c:pt idx="27">
                  <c:v>4402540.707530247</c:v>
                </c:pt>
                <c:pt idx="28">
                  <c:v>4466885.4897364667</c:v>
                </c:pt>
                <c:pt idx="29">
                  <c:v>4994220.6982325455</c:v>
                </c:pt>
                <c:pt idx="30">
                  <c:v>4845888.4284053892</c:v>
                </c:pt>
                <c:pt idx="31">
                  <c:v>4200725.7678188719</c:v>
                </c:pt>
                <c:pt idx="32">
                  <c:v>2176441.7066668076</c:v>
                </c:pt>
                <c:pt idx="33">
                  <c:v>3712228.1659043953</c:v>
                </c:pt>
                <c:pt idx="34">
                  <c:v>3985910.2061529229</c:v>
                </c:pt>
                <c:pt idx="35">
                  <c:v>4428134.0359005956</c:v>
                </c:pt>
                <c:pt idx="36">
                  <c:v>5699510.8487587348</c:v>
                </c:pt>
                <c:pt idx="37">
                  <c:v>6089614.1062543159</c:v>
                </c:pt>
                <c:pt idx="38">
                  <c:v>6779596.8239605222</c:v>
                </c:pt>
                <c:pt idx="39">
                  <c:v>7430193.9443390099</c:v>
                </c:pt>
                <c:pt idx="40">
                  <c:v>6741578.3914116556</c:v>
                </c:pt>
                <c:pt idx="41">
                  <c:v>6810118.6641758094</c:v>
                </c:pt>
                <c:pt idx="42">
                  <c:v>7209579.9413793907</c:v>
                </c:pt>
                <c:pt idx="43">
                  <c:v>5756311.9704269497</c:v>
                </c:pt>
                <c:pt idx="44">
                  <c:v>7542107.3584617293</c:v>
                </c:pt>
                <c:pt idx="45">
                  <c:v>7793243.2016366348</c:v>
                </c:pt>
                <c:pt idx="46">
                  <c:v>8771013.0302877631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0-B544-8A7E-3B5F9CE32858}"/>
            </c:ext>
          </c:extLst>
        </c:ser>
        <c:ser>
          <c:idx val="1"/>
          <c:order val="1"/>
          <c:tx>
            <c:strRef>
              <c:f>国内投入量!$C$2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国内投入量!$C$3:$C$49</c:f>
              <c:numCache>
                <c:formatCode>#,##0_);[Red]\(#,##0\)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1-5C70-B544-8A7E-3B5F9CE32858}"/>
            </c:ext>
          </c:extLst>
        </c:ser>
        <c:ser>
          <c:idx val="2"/>
          <c:order val="2"/>
          <c:tx>
            <c:strRef>
              <c:f>国内投入量!$D$2</c:f>
              <c:strCache>
                <c:ptCount val="1"/>
                <c:pt idx="0">
                  <c:v>電気機械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国内投入量!$D$3:$D$49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1710.8419715666485</c:v>
                </c:pt>
                <c:pt idx="2">
                  <c:v>733.21798781427788</c:v>
                </c:pt>
                <c:pt idx="3">
                  <c:v>1613.0795731914113</c:v>
                </c:pt>
                <c:pt idx="4">
                  <c:v>7478.8234757056362</c:v>
                </c:pt>
                <c:pt idx="5">
                  <c:v>8309.8038618951505</c:v>
                </c:pt>
                <c:pt idx="6">
                  <c:v>13833.379370096043</c:v>
                </c:pt>
                <c:pt idx="7">
                  <c:v>15837.508536788404</c:v>
                </c:pt>
                <c:pt idx="8">
                  <c:v>15935.27093516364</c:v>
                </c:pt>
                <c:pt idx="9">
                  <c:v>13197.493109298523</c:v>
                </c:pt>
                <c:pt idx="10">
                  <c:v>19322.393501778821</c:v>
                </c:pt>
                <c:pt idx="11">
                  <c:v>22955.214078407538</c:v>
                </c:pt>
                <c:pt idx="12">
                  <c:v>25868.490482853751</c:v>
                </c:pt>
                <c:pt idx="13">
                  <c:v>37925.242831375144</c:v>
                </c:pt>
                <c:pt idx="14">
                  <c:v>28711.567455867527</c:v>
                </c:pt>
                <c:pt idx="15">
                  <c:v>26956.581670056559</c:v>
                </c:pt>
                <c:pt idx="16">
                  <c:v>22656.866494819671</c:v>
                </c:pt>
                <c:pt idx="17">
                  <c:v>29343.362338759478</c:v>
                </c:pt>
                <c:pt idx="18">
                  <c:v>31817.892296752954</c:v>
                </c:pt>
                <c:pt idx="19">
                  <c:v>29378.462054475702</c:v>
                </c:pt>
                <c:pt idx="20">
                  <c:v>47003.714608798968</c:v>
                </c:pt>
                <c:pt idx="21">
                  <c:v>94749.536190441038</c:v>
                </c:pt>
                <c:pt idx="22">
                  <c:v>155729.51289060732</c:v>
                </c:pt>
                <c:pt idx="23">
                  <c:v>232917.18449725618</c:v>
                </c:pt>
                <c:pt idx="24">
                  <c:v>363490.39145938086</c:v>
                </c:pt>
                <c:pt idx="25">
                  <c:v>433473.18593675399</c:v>
                </c:pt>
                <c:pt idx="26">
                  <c:v>526251.16998217267</c:v>
                </c:pt>
                <c:pt idx="27">
                  <c:v>673438.99721590395</c:v>
                </c:pt>
                <c:pt idx="28">
                  <c:v>758380.97527791618</c:v>
                </c:pt>
                <c:pt idx="29">
                  <c:v>933403.00602911424</c:v>
                </c:pt>
                <c:pt idx="30">
                  <c:v>905680.20503299718</c:v>
                </c:pt>
                <c:pt idx="31">
                  <c:v>785101.4795108526</c:v>
                </c:pt>
                <c:pt idx="32">
                  <c:v>386243.81153505458</c:v>
                </c:pt>
                <c:pt idx="33">
                  <c:v>625175.53504147765</c:v>
                </c:pt>
                <c:pt idx="34">
                  <c:v>636577.21915828553</c:v>
                </c:pt>
                <c:pt idx="35">
                  <c:v>718620.39014466223</c:v>
                </c:pt>
                <c:pt idx="36">
                  <c:v>940781.63119439594</c:v>
                </c:pt>
                <c:pt idx="37">
                  <c:v>1023459.4315381307</c:v>
                </c:pt>
                <c:pt idx="38">
                  <c:v>1161493.467694348</c:v>
                </c:pt>
                <c:pt idx="39">
                  <c:v>1272955.0081136378</c:v>
                </c:pt>
                <c:pt idx="40">
                  <c:v>1154980.0772665539</c:v>
                </c:pt>
                <c:pt idx="41">
                  <c:v>1166722.5276152529</c:v>
                </c:pt>
                <c:pt idx="42">
                  <c:v>1235158.9960537634</c:v>
                </c:pt>
                <c:pt idx="43">
                  <c:v>986182.35350400745</c:v>
                </c:pt>
                <c:pt idx="44">
                  <c:v>1292128.2278236228</c:v>
                </c:pt>
                <c:pt idx="45">
                  <c:v>1335153.2998044023</c:v>
                </c:pt>
                <c:pt idx="46">
                  <c:v>1502666.6930600598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0-B544-8A7E-3B5F9CE32858}"/>
            </c:ext>
          </c:extLst>
        </c:ser>
        <c:ser>
          <c:idx val="3"/>
          <c:order val="3"/>
          <c:tx>
            <c:strRef>
              <c:f>国内投入量!$E$2</c:f>
              <c:strCache>
                <c:ptCount val="1"/>
                <c:pt idx="0">
                  <c:v>産業機械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国内投入量!$E$3:$E$49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3626.9058319299229</c:v>
                </c:pt>
                <c:pt idx="2">
                  <c:v>1554.3882136842526</c:v>
                </c:pt>
                <c:pt idx="3">
                  <c:v>3419.6540701053559</c:v>
                </c:pt>
                <c:pt idx="4">
                  <c:v>15854.759779579379</c:v>
                </c:pt>
                <c:pt idx="5">
                  <c:v>17616.399755088198</c:v>
                </c:pt>
                <c:pt idx="6">
                  <c:v>29326.124298176233</c:v>
                </c:pt>
                <c:pt idx="7">
                  <c:v>33574.785415579856</c:v>
                </c:pt>
                <c:pt idx="8">
                  <c:v>33782.037177404425</c:v>
                </c:pt>
                <c:pt idx="9">
                  <c:v>27978.074842960494</c:v>
                </c:pt>
                <c:pt idx="10">
                  <c:v>40962.580321940834</c:v>
                </c:pt>
                <c:pt idx="11">
                  <c:v>48663.99188110682</c:v>
                </c:pt>
                <c:pt idx="12">
                  <c:v>54840.003083143311</c:v>
                </c:pt>
                <c:pt idx="13">
                  <c:v>80399.760286752164</c:v>
                </c:pt>
                <c:pt idx="14">
                  <c:v>60867.194738142774</c:v>
                </c:pt>
                <c:pt idx="15">
                  <c:v>57146.706062217185</c:v>
                </c:pt>
                <c:pt idx="16">
                  <c:v>48031.508806199468</c:v>
                </c:pt>
                <c:pt idx="17">
                  <c:v>62206.570661475991</c:v>
                </c:pt>
                <c:pt idx="18">
                  <c:v>67452.459694531091</c:v>
                </c:pt>
                <c:pt idx="19">
                  <c:v>62280.980434994504</c:v>
                </c:pt>
                <c:pt idx="20">
                  <c:v>60894.594726947435</c:v>
                </c:pt>
                <c:pt idx="21">
                  <c:v>83693.597239697512</c:v>
                </c:pt>
                <c:pt idx="22">
                  <c:v>99041.808868414199</c:v>
                </c:pt>
                <c:pt idx="23">
                  <c:v>96011.544184839542</c:v>
                </c:pt>
                <c:pt idx="24">
                  <c:v>91736.049277042912</c:v>
                </c:pt>
                <c:pt idx="25">
                  <c:v>57433.943790100471</c:v>
                </c:pt>
                <c:pt idx="26">
                  <c:v>69726.758417395278</c:v>
                </c:pt>
                <c:pt idx="27">
                  <c:v>71382.975957000875</c:v>
                </c:pt>
                <c:pt idx="28">
                  <c:v>73078.75377295354</c:v>
                </c:pt>
                <c:pt idx="29">
                  <c:v>82448.799635184827</c:v>
                </c:pt>
                <c:pt idx="30">
                  <c:v>80000.005652424006</c:v>
                </c:pt>
                <c:pt idx="31">
                  <c:v>69349.117325917847</c:v>
                </c:pt>
                <c:pt idx="32">
                  <c:v>35085.604651121539</c:v>
                </c:pt>
                <c:pt idx="33">
                  <c:v>58459.599479398355</c:v>
                </c:pt>
                <c:pt idx="34">
                  <c:v>61341.557044323286</c:v>
                </c:pt>
                <c:pt idx="35">
                  <c:v>142270.39390560449</c:v>
                </c:pt>
                <c:pt idx="36">
                  <c:v>285928.95469692163</c:v>
                </c:pt>
                <c:pt idx="37">
                  <c:v>424218.39407389722</c:v>
                </c:pt>
                <c:pt idx="38">
                  <c:v>615578.10448611481</c:v>
                </c:pt>
                <c:pt idx="39">
                  <c:v>674651.43178653566</c:v>
                </c:pt>
                <c:pt idx="40">
                  <c:v>612126.08289078146</c:v>
                </c:pt>
                <c:pt idx="41">
                  <c:v>618349.44576687529</c:v>
                </c:pt>
                <c:pt idx="42">
                  <c:v>654619.98252910899</c:v>
                </c:pt>
                <c:pt idx="43">
                  <c:v>522665.24154693412</c:v>
                </c:pt>
                <c:pt idx="44">
                  <c:v>684813.0164826574</c:v>
                </c:pt>
                <c:pt idx="45">
                  <c:v>707615.80702084454</c:v>
                </c:pt>
                <c:pt idx="46">
                  <c:v>796395.96805011912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70-B544-8A7E-3B5F9CE32858}"/>
            </c:ext>
          </c:extLst>
        </c:ser>
        <c:ser>
          <c:idx val="4"/>
          <c:order val="4"/>
          <c:tx>
            <c:strRef>
              <c:f>国内投入量!$F$2</c:f>
              <c:strCache>
                <c:ptCount val="1"/>
                <c:pt idx="0">
                  <c:v>船舶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国内投入量!$F$3:$F$49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863.20595592999621</c:v>
                </c:pt>
                <c:pt idx="2">
                  <c:v>369.94540968428407</c:v>
                </c:pt>
                <c:pt idx="3">
                  <c:v>813.87990130542494</c:v>
                </c:pt>
                <c:pt idx="4">
                  <c:v>3773.443178779698</c:v>
                </c:pt>
                <c:pt idx="5">
                  <c:v>4192.7146430885532</c:v>
                </c:pt>
                <c:pt idx="6">
                  <c:v>6979.6367293768262</c:v>
                </c:pt>
                <c:pt idx="7">
                  <c:v>7990.8208491805362</c:v>
                </c:pt>
                <c:pt idx="8">
                  <c:v>8040.1469038051073</c:v>
                </c:pt>
                <c:pt idx="9">
                  <c:v>6658.8000789222924</c:v>
                </c:pt>
                <c:pt idx="10">
                  <c:v>9749.1208602306433</c:v>
                </c:pt>
                <c:pt idx="11">
                  <c:v>11582.061839402071</c:v>
                </c:pt>
                <c:pt idx="12">
                  <c:v>13051.956537674811</c:v>
                </c:pt>
                <c:pt idx="13">
                  <c:v>19135.195439562598</c:v>
                </c:pt>
                <c:pt idx="14">
                  <c:v>14486.43208659158</c:v>
                </c:pt>
                <c:pt idx="15">
                  <c:v>13600.953352692341</c:v>
                </c:pt>
                <c:pt idx="16">
                  <c:v>11431.5304546392</c:v>
                </c:pt>
                <c:pt idx="17">
                  <c:v>14805.204430795307</c:v>
                </c:pt>
                <c:pt idx="18">
                  <c:v>24080.594168389856</c:v>
                </c:pt>
                <c:pt idx="19">
                  <c:v>29645.828010946589</c:v>
                </c:pt>
                <c:pt idx="20">
                  <c:v>26350.824185119938</c:v>
                </c:pt>
                <c:pt idx="21">
                  <c:v>31870.609255744937</c:v>
                </c:pt>
                <c:pt idx="22">
                  <c:v>31429.353564000416</c:v>
                </c:pt>
                <c:pt idx="23">
                  <c:v>26115.211657043823</c:v>
                </c:pt>
                <c:pt idx="24">
                  <c:v>17466.591696381496</c:v>
                </c:pt>
                <c:pt idx="25">
                  <c:v>28046.831930037315</c:v>
                </c:pt>
                <c:pt idx="26">
                  <c:v>29199.059361566236</c:v>
                </c:pt>
                <c:pt idx="27">
                  <c:v>30351.286793095154</c:v>
                </c:pt>
                <c:pt idx="28">
                  <c:v>31503.514224624076</c:v>
                </c:pt>
                <c:pt idx="29">
                  <c:v>32655.741656152997</c:v>
                </c:pt>
                <c:pt idx="30">
                  <c:v>33807.969087681915</c:v>
                </c:pt>
                <c:pt idx="31">
                  <c:v>34960.196519210833</c:v>
                </c:pt>
                <c:pt idx="32">
                  <c:v>11060.128229962407</c:v>
                </c:pt>
                <c:pt idx="33">
                  <c:v>36979.196925294382</c:v>
                </c:pt>
                <c:pt idx="34">
                  <c:v>58397.32250065494</c:v>
                </c:pt>
                <c:pt idx="35">
                  <c:v>50475.199952626936</c:v>
                </c:pt>
                <c:pt idx="36">
                  <c:v>44992.58042636633</c:v>
                </c:pt>
                <c:pt idx="37">
                  <c:v>25006.626564178565</c:v>
                </c:pt>
                <c:pt idx="38">
                  <c:v>43025.788539913272</c:v>
                </c:pt>
                <c:pt idx="39">
                  <c:v>44178.01597144219</c:v>
                </c:pt>
                <c:pt idx="40">
                  <c:v>45330.243402971108</c:v>
                </c:pt>
                <c:pt idx="41">
                  <c:v>46482.470834500025</c:v>
                </c:pt>
                <c:pt idx="42">
                  <c:v>47634.69826602895</c:v>
                </c:pt>
                <c:pt idx="43">
                  <c:v>48786.925697557868</c:v>
                </c:pt>
                <c:pt idx="44">
                  <c:v>49939.153129086786</c:v>
                </c:pt>
                <c:pt idx="45">
                  <c:v>51091.380560615711</c:v>
                </c:pt>
                <c:pt idx="46">
                  <c:v>52243.607992144622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70-B544-8A7E-3B5F9CE32858}"/>
            </c:ext>
          </c:extLst>
        </c:ser>
        <c:ser>
          <c:idx val="5"/>
          <c:order val="5"/>
          <c:tx>
            <c:strRef>
              <c:f>国内投入量!$G$2</c:f>
              <c:strCache>
                <c:ptCount val="1"/>
                <c:pt idx="0">
                  <c:v>自動車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国内投入量!$G$3:$G$49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4927.3830354362817</c:v>
                </c:pt>
                <c:pt idx="2">
                  <c:v>2111.735586615549</c:v>
                </c:pt>
                <c:pt idx="3">
                  <c:v>4645.818290554208</c:v>
                </c:pt>
                <c:pt idx="4">
                  <c:v>21539.702983478604</c:v>
                </c:pt>
                <c:pt idx="5">
                  <c:v>23933.003314976224</c:v>
                </c:pt>
                <c:pt idx="6">
                  <c:v>39841.411400813362</c:v>
                </c:pt>
                <c:pt idx="7">
                  <c:v>45613.488670895866</c:v>
                </c:pt>
                <c:pt idx="8">
                  <c:v>45895.05341577794</c:v>
                </c:pt>
                <c:pt idx="9">
                  <c:v>38010.000185754419</c:v>
                </c:pt>
                <c:pt idx="10">
                  <c:v>55650.279527281396</c:v>
                </c:pt>
                <c:pt idx="11">
                  <c:v>66113.138620966463</c:v>
                </c:pt>
                <c:pt idx="12">
                  <c:v>74503.643981119691</c:v>
                </c:pt>
                <c:pt idx="13">
                  <c:v>109228.20532103098</c:v>
                </c:pt>
                <c:pt idx="14">
                  <c:v>82691.968489221035</c:v>
                </c:pt>
                <c:pt idx="15">
                  <c:v>77637.447187923914</c:v>
                </c:pt>
                <c:pt idx="16">
                  <c:v>65253.869999745941</c:v>
                </c:pt>
                <c:pt idx="17">
                  <c:v>84511.596157688007</c:v>
                </c:pt>
                <c:pt idx="18">
                  <c:v>82474.624073265266</c:v>
                </c:pt>
                <c:pt idx="19">
                  <c:v>67690.149266971173</c:v>
                </c:pt>
                <c:pt idx="20">
                  <c:v>78216.691679578711</c:v>
                </c:pt>
                <c:pt idx="21">
                  <c:v>127347.46419191542</c:v>
                </c:pt>
                <c:pt idx="22">
                  <c:v>179406.15736268577</c:v>
                </c:pt>
                <c:pt idx="23">
                  <c:v>298143.56585876283</c:v>
                </c:pt>
                <c:pt idx="24">
                  <c:v>498517.1095055677</c:v>
                </c:pt>
                <c:pt idx="25">
                  <c:v>624221.42377808504</c:v>
                </c:pt>
                <c:pt idx="26">
                  <c:v>909391.21103306522</c:v>
                </c:pt>
                <c:pt idx="27">
                  <c:v>1163739.9404847124</c:v>
                </c:pt>
                <c:pt idx="28">
                  <c:v>1231098.6694024152</c:v>
                </c:pt>
                <c:pt idx="29">
                  <c:v>1433753.0373372005</c:v>
                </c:pt>
                <c:pt idx="30">
                  <c:v>1391169.448174817</c:v>
                </c:pt>
                <c:pt idx="31">
                  <c:v>1205954.5808142645</c:v>
                </c:pt>
                <c:pt idx="32">
                  <c:v>496484.34923301224</c:v>
                </c:pt>
                <c:pt idx="33">
                  <c:v>636635.28928121307</c:v>
                </c:pt>
                <c:pt idx="34">
                  <c:v>466683.95174876408</c:v>
                </c:pt>
                <c:pt idx="35">
                  <c:v>733180.39683853567</c:v>
                </c:pt>
                <c:pt idx="36">
                  <c:v>1241507.7742890241</c:v>
                </c:pt>
                <c:pt idx="37">
                  <c:v>1670386.9874480839</c:v>
                </c:pt>
                <c:pt idx="38">
                  <c:v>2274741.8209570623</c:v>
                </c:pt>
                <c:pt idx="39">
                  <c:v>2493035.108411673</c:v>
                </c:pt>
                <c:pt idx="40">
                  <c:v>2261985.5876983977</c:v>
                </c:pt>
                <c:pt idx="41">
                  <c:v>2284982.7406154261</c:v>
                </c:pt>
                <c:pt idx="42">
                  <c:v>2419013.0224599862</c:v>
                </c:pt>
                <c:pt idx="43">
                  <c:v>1931401.5145161059</c:v>
                </c:pt>
                <c:pt idx="44">
                  <c:v>2530585.1471590097</c:v>
                </c:pt>
                <c:pt idx="45">
                  <c:v>2614848.1527690608</c:v>
                </c:pt>
                <c:pt idx="46">
                  <c:v>2942916.9123510523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70-B544-8A7E-3B5F9CE32858}"/>
            </c:ext>
          </c:extLst>
        </c:ser>
        <c:ser>
          <c:idx val="6"/>
          <c:order val="6"/>
          <c:tx>
            <c:strRef>
              <c:f>国内投入量!$H$2</c:f>
              <c:strCache>
                <c:ptCount val="1"/>
                <c:pt idx="0">
                  <c:v>容器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国内投入量!$H$3:$H$49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9698.9843733693669</c:v>
                </c:pt>
                <c:pt idx="2">
                  <c:v>4156.7075885868717</c:v>
                </c:pt>
                <c:pt idx="3">
                  <c:v>9144.7566948911153</c:v>
                </c:pt>
                <c:pt idx="4">
                  <c:v>42398.417403586092</c:v>
                </c:pt>
                <c:pt idx="5">
                  <c:v>47109.352670651206</c:v>
                </c:pt>
                <c:pt idx="6">
                  <c:v>78423.216504672309</c:v>
                </c:pt>
                <c:pt idx="7">
                  <c:v>89784.883913476442</c:v>
                </c:pt>
                <c:pt idx="8">
                  <c:v>90339.111591954686</c:v>
                </c:pt>
                <c:pt idx="9">
                  <c:v>74818.295062940437</c:v>
                </c:pt>
                <c:pt idx="10">
                  <c:v>109541.14742592743</c:v>
                </c:pt>
                <c:pt idx="11">
                  <c:v>130136.07705096557</c:v>
                </c:pt>
                <c:pt idx="12">
                  <c:v>146651.81771645506</c:v>
                </c:pt>
                <c:pt idx="13">
                  <c:v>215003.10589230625</c:v>
                </c:pt>
                <c:pt idx="14">
                  <c:v>162769.58872735445</c:v>
                </c:pt>
                <c:pt idx="15">
                  <c:v>152820.34736260175</c:v>
                </c:pt>
                <c:pt idx="16">
                  <c:v>128444.70601895759</c:v>
                </c:pt>
                <c:pt idx="17">
                  <c:v>166351.31561866542</c:v>
                </c:pt>
                <c:pt idx="18">
                  <c:v>162341.7713486701</c:v>
                </c:pt>
                <c:pt idx="19">
                  <c:v>133240.24035676839</c:v>
                </c:pt>
                <c:pt idx="20">
                  <c:v>183568.31617009515</c:v>
                </c:pt>
                <c:pt idx="21">
                  <c:v>340193.33632584958</c:v>
                </c:pt>
                <c:pt idx="22">
                  <c:v>529710.44799022796</c:v>
                </c:pt>
                <c:pt idx="23">
                  <c:v>557518.11401998857</c:v>
                </c:pt>
                <c:pt idx="24">
                  <c:v>608389.47662705218</c:v>
                </c:pt>
                <c:pt idx="25">
                  <c:v>491483.10908286925</c:v>
                </c:pt>
                <c:pt idx="26">
                  <c:v>596677.18690002942</c:v>
                </c:pt>
                <c:pt idx="27">
                  <c:v>610850.04169575451</c:v>
                </c:pt>
                <c:pt idx="28">
                  <c:v>625361.42813900672</c:v>
                </c:pt>
                <c:pt idx="29">
                  <c:v>705544.31248783111</c:v>
                </c:pt>
                <c:pt idx="30">
                  <c:v>684589.09331379703</c:v>
                </c:pt>
                <c:pt idx="31">
                  <c:v>593445.57497320278</c:v>
                </c:pt>
                <c:pt idx="32">
                  <c:v>300240.25724240497</c:v>
                </c:pt>
                <c:pt idx="33">
                  <c:v>500260.01719259139</c:v>
                </c:pt>
                <c:pt idx="34">
                  <c:v>524921.97440435342</c:v>
                </c:pt>
                <c:pt idx="35">
                  <c:v>453711.58270638698</c:v>
                </c:pt>
                <c:pt idx="36">
                  <c:v>404429.40086319885</c:v>
                </c:pt>
                <c:pt idx="37">
                  <c:v>224779.61706401431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70-B544-8A7E-3B5F9CE32858}"/>
            </c:ext>
          </c:extLst>
        </c:ser>
        <c:ser>
          <c:idx val="7"/>
          <c:order val="7"/>
          <c:tx>
            <c:strRef>
              <c:f>国内投入量!$I$2</c:f>
              <c:strCache>
                <c:ptCount val="1"/>
                <c:pt idx="0">
                  <c:v>その他諸成品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国内投入量!$I$3:$I$49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15108.538657159541</c:v>
                </c:pt>
                <c:pt idx="2">
                  <c:v>6475.087995925518</c:v>
                </c:pt>
                <c:pt idx="3">
                  <c:v>14245.193591036139</c:v>
                </c:pt>
                <c:pt idx="4">
                  <c:v>66045.89755844028</c:v>
                </c:pt>
                <c:pt idx="5">
                  <c:v>73384.3306204892</c:v>
                </c:pt>
                <c:pt idx="6">
                  <c:v>122163.32685646144</c:v>
                </c:pt>
                <c:pt idx="7">
                  <c:v>139861.90071199121</c:v>
                </c:pt>
                <c:pt idx="8">
                  <c:v>140725.24577811459</c:v>
                </c:pt>
                <c:pt idx="9">
                  <c:v>116547.7806444297</c:v>
                </c:pt>
                <c:pt idx="10">
                  <c:v>170637.10969350682</c:v>
                </c:pt>
                <c:pt idx="11">
                  <c:v>202718.74612089634</c:v>
                </c:pt>
                <c:pt idx="12">
                  <c:v>228446.04876315079</c:v>
                </c:pt>
                <c:pt idx="13">
                  <c:v>334919.88560187846</c:v>
                </c:pt>
                <c:pt idx="14">
                  <c:v>253553.41640197742</c:v>
                </c:pt>
                <c:pt idx="15">
                  <c:v>238055.04131628198</c:v>
                </c:pt>
                <c:pt idx="16">
                  <c:v>200084.02235632812</c:v>
                </c:pt>
                <c:pt idx="17">
                  <c:v>259132.83143282778</c:v>
                </c:pt>
                <c:pt idx="18">
                  <c:v>206056.06288934944</c:v>
                </c:pt>
                <c:pt idx="19">
                  <c:v>121073.3061694528</c:v>
                </c:pt>
                <c:pt idx="20">
                  <c:v>110691.29718966471</c:v>
                </c:pt>
                <c:pt idx="21">
                  <c:v>139456.38600491165</c:v>
                </c:pt>
                <c:pt idx="22">
                  <c:v>146693.95332724653</c:v>
                </c:pt>
                <c:pt idx="23">
                  <c:v>137126.95637112175</c:v>
                </c:pt>
                <c:pt idx="24">
                  <c:v>122285.84570841538</c:v>
                </c:pt>
                <c:pt idx="25">
                  <c:v>63800.422008686794</c:v>
                </c:pt>
                <c:pt idx="26">
                  <c:v>77455.879202471726</c:v>
                </c:pt>
                <c:pt idx="27">
                  <c:v>237887.05892825639</c:v>
                </c:pt>
                <c:pt idx="28">
                  <c:v>202948.59724516195</c:v>
                </c:pt>
                <c:pt idx="29">
                  <c:v>183176.28439581866</c:v>
                </c:pt>
                <c:pt idx="30">
                  <c:v>177735.80515297057</c:v>
                </c:pt>
                <c:pt idx="31">
                  <c:v>154072.75417106622</c:v>
                </c:pt>
                <c:pt idx="32">
                  <c:v>116666.28408967133</c:v>
                </c:pt>
                <c:pt idx="33">
                  <c:v>259327.58771604422</c:v>
                </c:pt>
                <c:pt idx="34">
                  <c:v>340705.94563387148</c:v>
                </c:pt>
                <c:pt idx="35">
                  <c:v>413458.50789543975</c:v>
                </c:pt>
                <c:pt idx="36">
                  <c:v>580647.82215021492</c:v>
                </c:pt>
                <c:pt idx="37">
                  <c:v>676371.52099266159</c:v>
                </c:pt>
                <c:pt idx="38">
                  <c:v>820576.96728723077</c:v>
                </c:pt>
                <c:pt idx="39">
                  <c:v>899322.80215445976</c:v>
                </c:pt>
                <c:pt idx="40">
                  <c:v>815975.35882996884</c:v>
                </c:pt>
                <c:pt idx="41">
                  <c:v>824271.21633038472</c:v>
                </c:pt>
                <c:pt idx="42">
                  <c:v>872620.51082499605</c:v>
                </c:pt>
                <c:pt idx="43">
                  <c:v>696722.40726149059</c:v>
                </c:pt>
                <c:pt idx="44">
                  <c:v>912868.38197935757</c:v>
                </c:pt>
                <c:pt idx="45">
                  <c:v>943264.92235197523</c:v>
                </c:pt>
                <c:pt idx="46">
                  <c:v>1061610.5145063454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70-B544-8A7E-3B5F9CE3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70208"/>
        <c:axId val="518471856"/>
      </c:areaChart>
      <c:catAx>
        <c:axId val="51847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西暦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（年）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471856"/>
        <c:crosses val="autoZero"/>
        <c:auto val="1"/>
        <c:lblAlgn val="ctr"/>
        <c:lblOffset val="100"/>
        <c:noMultiLvlLbl val="0"/>
      </c:catAx>
      <c:valAx>
        <c:axId val="5184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国内投入量</a:t>
                </a:r>
                <a:r>
                  <a:rPr lang="en-US" altLang="ja-JP"/>
                  <a:t> </a:t>
                </a:r>
                <a:r>
                  <a:rPr lang="ja-JP" altLang="en-US"/>
                  <a:t>（トン</a:t>
                </a:r>
                <a:r>
                  <a:rPr lang="en-US" altLang="ja-JP"/>
                  <a:t>/</a:t>
                </a:r>
                <a:r>
                  <a:rPr lang="ja-JP" altLang="en-US"/>
                  <a:t>年）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47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266700</xdr:colOff>
      <xdr:row>1</xdr:row>
      <xdr:rowOff>123825</xdr:rowOff>
    </xdr:from>
    <xdr:ext cx="76200" cy="209550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852E60C-5A7E-F942-AA04-988E42A135BB}"/>
            </a:ext>
          </a:extLst>
        </xdr:cNvPr>
        <xdr:cNvSpPr txBox="1">
          <a:spLocks noChangeArrowheads="1"/>
        </xdr:cNvSpPr>
      </xdr:nvSpPr>
      <xdr:spPr bwMode="auto">
        <a:xfrm>
          <a:off x="4305300" y="1238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</xdr:col>
      <xdr:colOff>310268</xdr:colOff>
      <xdr:row>51</xdr:row>
      <xdr:rowOff>90417</xdr:rowOff>
    </xdr:from>
    <xdr:to>
      <xdr:col>20</xdr:col>
      <xdr:colOff>369573</xdr:colOff>
      <xdr:row>80</xdr:row>
      <xdr:rowOff>75477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32CF31F-3954-0144-87B7-1425C3FAF8DA}"/>
            </a:ext>
          </a:extLst>
        </xdr:cNvPr>
        <xdr:cNvSpPr/>
      </xdr:nvSpPr>
      <xdr:spPr>
        <a:xfrm>
          <a:off x="1241601" y="8726417"/>
          <a:ext cx="14410305" cy="4895727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3200">
              <a:solidFill>
                <a:srgbClr val="FF0000"/>
              </a:solidFill>
            </a:rPr>
            <a:t>行った仮定</a:t>
          </a:r>
          <a:endParaRPr kumimoji="1" lang="en-US" altLang="ja-JP" sz="3200">
            <a:solidFill>
              <a:srgbClr val="FF0000"/>
            </a:solidFill>
          </a:endParaRPr>
        </a:p>
        <a:p>
          <a:pPr algn="l"/>
          <a:r>
            <a:rPr kumimoji="1" lang="ja-JP" altLang="en-US" sz="320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建築と土木の平均使用年数は日本のデータからの加重平均で</a:t>
          </a:r>
          <a:r>
            <a:rPr kumimoji="1" lang="en-US" altLang="ja-JP" sz="3200" baseline="0">
              <a:solidFill>
                <a:srgbClr val="FF0000"/>
              </a:solidFill>
            </a:rPr>
            <a:t>33</a:t>
          </a:r>
          <a:r>
            <a:rPr kumimoji="1" lang="ja-JP" altLang="en-US" sz="3200" baseline="0">
              <a:solidFill>
                <a:srgbClr val="FF0000"/>
              </a:solidFill>
            </a:rPr>
            <a:t>年にした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>
              <a:solidFill>
                <a:srgbClr val="FF0000"/>
              </a:solidFill>
            </a:rPr>
            <a:t>＋</a:t>
          </a:r>
          <a:r>
            <a:rPr kumimoji="1" lang="en-US" altLang="ja-JP" sz="3200">
              <a:solidFill>
                <a:srgbClr val="FF0000"/>
              </a:solidFill>
            </a:rPr>
            <a:t> </a:t>
          </a:r>
          <a:r>
            <a:rPr kumimoji="1" lang="ja-JP" altLang="en-US" sz="3200">
              <a:solidFill>
                <a:srgbClr val="FF0000"/>
              </a:solidFill>
            </a:rPr>
            <a:t>加工クズの発生率は一定だとした</a:t>
          </a:r>
          <a:endParaRPr kumimoji="1" lang="en-US" altLang="ja-JP" sz="3200">
            <a:solidFill>
              <a:srgbClr val="FF0000"/>
            </a:solidFill>
          </a:endParaRPr>
        </a:p>
        <a:p>
          <a:pPr algn="l"/>
          <a:r>
            <a:rPr kumimoji="1" lang="ja-JP" altLang="en-US" sz="320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間接輸出入は</a:t>
          </a:r>
          <a:r>
            <a:rPr kumimoji="1" lang="en-US" altLang="ja-JP" sz="3200" baseline="0">
              <a:solidFill>
                <a:srgbClr val="FF0000"/>
              </a:solidFill>
            </a:rPr>
            <a:t>0</a:t>
          </a:r>
          <a:r>
            <a:rPr kumimoji="1" lang="ja-JP" altLang="en-US" sz="3200" baseline="0">
              <a:solidFill>
                <a:srgbClr val="FF0000"/>
              </a:solidFill>
            </a:rPr>
            <a:t>だとした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 baseline="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船舶、建築と土木は</a:t>
          </a:r>
          <a:r>
            <a:rPr kumimoji="1" lang="en-US" altLang="ja-JP" sz="3200" baseline="0">
              <a:solidFill>
                <a:srgbClr val="FF0000"/>
              </a:solidFill>
            </a:rPr>
            <a:t>1966</a:t>
          </a:r>
          <a:r>
            <a:rPr kumimoji="1" lang="ja-JP" altLang="en-US" sz="3200" baseline="0">
              <a:solidFill>
                <a:srgbClr val="FF0000"/>
              </a:solidFill>
            </a:rPr>
            <a:t>以前は</a:t>
          </a:r>
          <a:r>
            <a:rPr kumimoji="1" lang="en-US" altLang="ja-JP" sz="3200" baseline="0">
              <a:solidFill>
                <a:srgbClr val="FF0000"/>
              </a:solidFill>
            </a:rPr>
            <a:t>0</a:t>
          </a:r>
          <a:r>
            <a:rPr kumimoji="1" lang="ja-JP" altLang="en-US" sz="3200" baseline="0">
              <a:solidFill>
                <a:srgbClr val="FF0000"/>
              </a:solidFill>
            </a:rPr>
            <a:t>だとした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 baseline="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船舶のデータがないときは線形で近似した（割合でなく数値を）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 baseline="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容器の後半は本当に</a:t>
          </a:r>
          <a:r>
            <a:rPr kumimoji="1" lang="en-US" altLang="ja-JP" sz="3200" baseline="0">
              <a:solidFill>
                <a:srgbClr val="FF0000"/>
              </a:solidFill>
            </a:rPr>
            <a:t>0</a:t>
          </a:r>
          <a:r>
            <a:rPr kumimoji="1" lang="ja-JP" altLang="en-US" sz="3200" baseline="0">
              <a:solidFill>
                <a:srgbClr val="FF0000"/>
              </a:solidFill>
            </a:rPr>
            <a:t>だとした（要確認）</a:t>
          </a:r>
          <a:endParaRPr kumimoji="1" lang="en-US" altLang="ja-JP" sz="3200" baseline="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17540</xdr:colOff>
      <xdr:row>1</xdr:row>
      <xdr:rowOff>56096</xdr:rowOff>
    </xdr:from>
    <xdr:to>
      <xdr:col>26</xdr:col>
      <xdr:colOff>309934</xdr:colOff>
      <xdr:row>19</xdr:row>
      <xdr:rowOff>151122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2A2BB99-BC09-7B4C-93E1-3ECC68B10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363984</xdr:colOff>
      <xdr:row>1</xdr:row>
      <xdr:rowOff>20953</xdr:rowOff>
    </xdr:from>
    <xdr:to>
      <xdr:col>17</xdr:col>
      <xdr:colOff>573592</xdr:colOff>
      <xdr:row>19</xdr:row>
      <xdr:rowOff>123415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D51CE07-BD1B-D44E-9BF7-F770C7398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357256</xdr:colOff>
      <xdr:row>9</xdr:row>
      <xdr:rowOff>25400</xdr:rowOff>
    </xdr:from>
    <xdr:to>
      <xdr:col>8</xdr:col>
      <xdr:colOff>785191</xdr:colOff>
      <xdr:row>24</xdr:row>
      <xdr:rowOff>119269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B85107D-6F66-6C41-BF2A-982262DF0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300566</xdr:colOff>
      <xdr:row>10</xdr:row>
      <xdr:rowOff>138871</xdr:rowOff>
    </xdr:from>
    <xdr:to>
      <xdr:col>19</xdr:col>
      <xdr:colOff>727286</xdr:colOff>
      <xdr:row>29</xdr:row>
      <xdr:rowOff>143951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87802DD-B7BD-DC4E-B223-1F266940A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4"/>
  <sheetViews>
    <sheetView topLeftCell="P1" zoomScaleNormal="85" workbookViewId="0">
      <selection activeCell="Y28" sqref="Y28"/>
    </sheetView>
  </sheetViews>
  <sheetFormatPr baseColWidth="10" defaultColWidth="8.83203125" defaultRowHeight="14"/>
  <cols>
    <col min="1" max="1" width="12.1640625" style="2" bestFit="1" customWidth="1"/>
    <col min="2" max="2" width="10.1640625" style="1" customWidth="1"/>
    <col min="3" max="3" width="11.5" style="1" bestFit="1" customWidth="1"/>
    <col min="4" max="6" width="10.5" style="1" bestFit="1" customWidth="1"/>
    <col min="7" max="7" width="11.5" style="1" bestFit="1" customWidth="1"/>
    <col min="8" max="8" width="10.5" style="1" bestFit="1" customWidth="1"/>
    <col min="9" max="9" width="12.83203125" style="1" bestFit="1" customWidth="1"/>
    <col min="10" max="10" width="11.5" style="1" bestFit="1" customWidth="1"/>
  </cols>
  <sheetData>
    <row r="1" spans="1:25">
      <c r="A1" s="8" t="s">
        <v>14</v>
      </c>
      <c r="B1" s="1" t="s">
        <v>22</v>
      </c>
      <c r="M1" t="s">
        <v>24</v>
      </c>
    </row>
    <row r="2" spans="1:25">
      <c r="A2" s="3"/>
      <c r="B2" s="9" t="s">
        <v>33</v>
      </c>
      <c r="D2" s="10" t="s">
        <v>2</v>
      </c>
      <c r="E2" s="1" t="s">
        <v>3</v>
      </c>
      <c r="F2" s="10" t="s">
        <v>32</v>
      </c>
      <c r="G2" s="1" t="s">
        <v>5</v>
      </c>
      <c r="H2" s="10" t="s">
        <v>6</v>
      </c>
      <c r="I2" s="1" t="s">
        <v>7</v>
      </c>
      <c r="J2" s="1" t="s">
        <v>8</v>
      </c>
      <c r="M2" s="9" t="s">
        <v>23</v>
      </c>
      <c r="N2" s="1"/>
      <c r="O2" s="10" t="s">
        <v>2</v>
      </c>
      <c r="P2" s="1" t="s">
        <v>3</v>
      </c>
      <c r="Q2" s="10" t="s">
        <v>4</v>
      </c>
      <c r="R2" s="1" t="s">
        <v>5</v>
      </c>
      <c r="S2" s="10" t="s">
        <v>6</v>
      </c>
      <c r="T2" s="1" t="s">
        <v>7</v>
      </c>
      <c r="W2" s="10" t="s">
        <v>4</v>
      </c>
      <c r="X2" t="s">
        <v>30</v>
      </c>
      <c r="Y2" t="s">
        <v>31</v>
      </c>
    </row>
    <row r="3" spans="1:25">
      <c r="A3" s="4">
        <v>1966</v>
      </c>
      <c r="B3" s="1">
        <f>$J3*M3</f>
        <v>0</v>
      </c>
      <c r="D3" s="1">
        <f t="shared" ref="D3:I3" si="0">$J3*O3</f>
        <v>0</v>
      </c>
      <c r="E3" s="1">
        <f t="shared" si="0"/>
        <v>0</v>
      </c>
      <c r="F3" s="1"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v>0</v>
      </c>
      <c r="K3" s="1"/>
      <c r="M3" s="26">
        <v>0.59782608695652173</v>
      </c>
      <c r="O3" s="26">
        <v>2.1739130434782608E-2</v>
      </c>
      <c r="P3" s="26">
        <v>4.3478260869565216E-2</v>
      </c>
      <c r="Q3" s="26">
        <v>1.0869565217391304E-2</v>
      </c>
      <c r="R3" s="26">
        <v>5.434782608695652E-2</v>
      </c>
      <c r="S3" s="26">
        <v>0.10869565217391304</v>
      </c>
      <c r="T3" s="26">
        <v>0.16304347826086954</v>
      </c>
      <c r="W3" s="1"/>
    </row>
    <row r="4" spans="1:25">
      <c r="A4" s="4">
        <v>1967</v>
      </c>
      <c r="B4" s="1">
        <f t="shared" ref="B4:B49" si="1">$J4*M4</f>
        <v>58278.87436649773</v>
      </c>
      <c r="D4" s="1">
        <f t="shared" ref="D4:D49" si="2">$J4*O4</f>
        <v>2119.231795145372</v>
      </c>
      <c r="E4" s="1">
        <f t="shared" ref="E4:E49" si="3">$J4*P4</f>
        <v>4238.4635902907439</v>
      </c>
      <c r="F4">
        <v>1059.615897572686</v>
      </c>
      <c r="G4" s="1">
        <f t="shared" ref="G4:G49" si="4">$J4*R4</f>
        <v>5298.0794878634297</v>
      </c>
      <c r="H4" s="1">
        <f t="shared" ref="H4:H49" si="5">$J4*S4</f>
        <v>10596.158975726859</v>
      </c>
      <c r="I4" s="1">
        <f t="shared" ref="I4:I49" si="6">$J4*T4</f>
        <v>15894.238463590287</v>
      </c>
      <c r="J4" s="1">
        <v>97484.662576687115</v>
      </c>
      <c r="K4" s="1"/>
      <c r="M4" s="26">
        <v>0.59782608695652173</v>
      </c>
      <c r="O4" s="26">
        <v>2.1739130434782608E-2</v>
      </c>
      <c r="P4" s="26">
        <v>4.3478260869565216E-2</v>
      </c>
      <c r="Q4" s="26">
        <v>1.0869565217391304E-2</v>
      </c>
      <c r="R4" s="26">
        <v>5.434782608695652E-2</v>
      </c>
      <c r="S4" s="26">
        <v>0.10869565217391304</v>
      </c>
      <c r="T4" s="26">
        <v>0.16304347826086954</v>
      </c>
      <c r="V4" s="26">
        <v>1</v>
      </c>
      <c r="W4" s="1">
        <v>1059.615897572686</v>
      </c>
      <c r="X4">
        <f>V4*1414.4-931.52</f>
        <v>482.88000000000011</v>
      </c>
      <c r="Y4">
        <f>IF(W4="",X4,W4)</f>
        <v>1059.615897572686</v>
      </c>
    </row>
    <row r="5" spans="1:25">
      <c r="A5" s="4">
        <v>1968</v>
      </c>
      <c r="B5" s="1">
        <f t="shared" si="1"/>
        <v>24976.660442784741</v>
      </c>
      <c r="D5" s="1">
        <f t="shared" si="2"/>
        <v>908.24219791944506</v>
      </c>
      <c r="E5" s="1">
        <f t="shared" si="3"/>
        <v>1816.4843958388901</v>
      </c>
      <c r="F5">
        <v>454.12109895972253</v>
      </c>
      <c r="G5" s="1">
        <f t="shared" si="4"/>
        <v>2270.6054947986127</v>
      </c>
      <c r="H5" s="1">
        <f t="shared" si="5"/>
        <v>4541.2109895972253</v>
      </c>
      <c r="I5" s="1">
        <f t="shared" si="6"/>
        <v>6811.8164843958375</v>
      </c>
      <c r="J5" s="1">
        <v>41779.141104294475</v>
      </c>
      <c r="K5" s="1"/>
      <c r="M5" s="26">
        <v>0.59782608695652173</v>
      </c>
      <c r="O5" s="26">
        <v>2.1739130434782608E-2</v>
      </c>
      <c r="P5" s="26">
        <v>4.3478260869565216E-2</v>
      </c>
      <c r="Q5" s="26">
        <v>1.0869565217391304E-2</v>
      </c>
      <c r="R5" s="26">
        <v>5.434782608695652E-2</v>
      </c>
      <c r="S5" s="26">
        <v>0.10869565217391304</v>
      </c>
      <c r="T5" s="26">
        <v>0.16304347826086954</v>
      </c>
      <c r="V5" s="26">
        <v>2</v>
      </c>
      <c r="W5" s="1">
        <v>454.12109895972253</v>
      </c>
      <c r="X5">
        <f t="shared" ref="X5:X49" si="7">V5*1414.4-931.52</f>
        <v>1897.2800000000002</v>
      </c>
      <c r="Y5">
        <f t="shared" ref="Y5:Y49" si="8">IF(W5="",X5,W5)</f>
        <v>454.12109895972253</v>
      </c>
    </row>
    <row r="6" spans="1:25">
      <c r="A6" s="4">
        <v>1969</v>
      </c>
      <c r="B6" s="1">
        <f t="shared" si="1"/>
        <v>54948.652974126424</v>
      </c>
      <c r="D6" s="1">
        <f t="shared" si="2"/>
        <v>1998.1328354227792</v>
      </c>
      <c r="E6" s="1">
        <f t="shared" si="3"/>
        <v>3996.2656708455584</v>
      </c>
      <c r="F6">
        <v>999.06641771138959</v>
      </c>
      <c r="G6" s="1">
        <f t="shared" si="4"/>
        <v>4995.3320885569474</v>
      </c>
      <c r="H6" s="1">
        <f t="shared" si="5"/>
        <v>9990.6641771138948</v>
      </c>
      <c r="I6" s="1">
        <f t="shared" si="6"/>
        <v>14985.996265670841</v>
      </c>
      <c r="J6" s="1">
        <v>91914.110429447843</v>
      </c>
      <c r="K6" s="1"/>
      <c r="M6" s="26">
        <v>0.59782608695652173</v>
      </c>
      <c r="O6" s="26">
        <v>2.1739130434782608E-2</v>
      </c>
      <c r="P6" s="26">
        <v>4.3478260869565216E-2</v>
      </c>
      <c r="Q6" s="26">
        <v>1.0869565217391304E-2</v>
      </c>
      <c r="R6" s="26">
        <v>5.434782608695652E-2</v>
      </c>
      <c r="S6" s="26">
        <v>0.10869565217391304</v>
      </c>
      <c r="T6" s="26">
        <v>0.16304347826086954</v>
      </c>
      <c r="V6" s="26">
        <v>3</v>
      </c>
      <c r="W6" s="1">
        <v>999.06641771138959</v>
      </c>
      <c r="X6">
        <f t="shared" si="7"/>
        <v>3311.6800000000007</v>
      </c>
      <c r="Y6">
        <f t="shared" si="8"/>
        <v>999.06641771138959</v>
      </c>
    </row>
    <row r="7" spans="1:25">
      <c r="A7" s="4">
        <v>1970</v>
      </c>
      <c r="B7" s="1">
        <f t="shared" si="1"/>
        <v>254761.93651640438</v>
      </c>
      <c r="D7" s="1">
        <f t="shared" si="2"/>
        <v>9264.0704187783413</v>
      </c>
      <c r="E7" s="1">
        <f t="shared" si="3"/>
        <v>18528.140837556683</v>
      </c>
      <c r="F7">
        <v>4632.0352093891706</v>
      </c>
      <c r="G7" s="1">
        <f t="shared" si="4"/>
        <v>23160.176046945853</v>
      </c>
      <c r="H7" s="1">
        <f t="shared" si="5"/>
        <v>46320.352093891706</v>
      </c>
      <c r="I7" s="1">
        <f t="shared" si="6"/>
        <v>69480.528140837545</v>
      </c>
      <c r="J7" s="1">
        <v>426147.2392638037</v>
      </c>
      <c r="K7" s="1"/>
      <c r="M7" s="26">
        <v>0.59782608695652173</v>
      </c>
      <c r="O7" s="26">
        <v>2.1739130434782608E-2</v>
      </c>
      <c r="P7" s="26">
        <v>4.3478260869565216E-2</v>
      </c>
      <c r="Q7" s="26">
        <v>1.0869565217391304E-2</v>
      </c>
      <c r="R7" s="26">
        <v>5.434782608695652E-2</v>
      </c>
      <c r="S7" s="26">
        <v>0.10869565217391304</v>
      </c>
      <c r="T7" s="26">
        <v>0.16304347826086954</v>
      </c>
      <c r="V7" s="26">
        <v>4</v>
      </c>
      <c r="W7" s="1">
        <v>4632.0352093891706</v>
      </c>
      <c r="X7">
        <f t="shared" si="7"/>
        <v>4726.08</v>
      </c>
      <c r="Y7">
        <f t="shared" si="8"/>
        <v>4632.0352093891706</v>
      </c>
    </row>
    <row r="8" spans="1:25">
      <c r="A8" s="4">
        <v>1971</v>
      </c>
      <c r="B8" s="1">
        <f t="shared" si="1"/>
        <v>283068.81835156039</v>
      </c>
      <c r="D8" s="1">
        <f t="shared" si="2"/>
        <v>10293.411576420378</v>
      </c>
      <c r="E8" s="1">
        <f t="shared" si="3"/>
        <v>20586.823152840756</v>
      </c>
      <c r="F8">
        <v>5146.705788210189</v>
      </c>
      <c r="G8" s="1">
        <f t="shared" si="4"/>
        <v>25733.528941050943</v>
      </c>
      <c r="H8" s="1">
        <f t="shared" si="5"/>
        <v>51467.057882101886</v>
      </c>
      <c r="I8" s="1">
        <f t="shared" si="6"/>
        <v>77200.586823152815</v>
      </c>
      <c r="J8" s="1">
        <v>473496.93251533736</v>
      </c>
      <c r="K8" s="1"/>
      <c r="M8" s="26">
        <v>0.59782608695652173</v>
      </c>
      <c r="O8" s="26">
        <v>2.1739130434782608E-2</v>
      </c>
      <c r="P8" s="26">
        <v>4.3478260869565216E-2</v>
      </c>
      <c r="Q8" s="26">
        <v>1.0869565217391304E-2</v>
      </c>
      <c r="R8" s="26">
        <v>5.434782608695652E-2</v>
      </c>
      <c r="S8" s="26">
        <v>0.10869565217391304</v>
      </c>
      <c r="T8" s="26">
        <v>0.16304347826086954</v>
      </c>
      <c r="V8" s="26">
        <v>5</v>
      </c>
      <c r="W8" s="1">
        <v>5146.705788210189</v>
      </c>
      <c r="X8">
        <f t="shared" si="7"/>
        <v>6140.48</v>
      </c>
      <c r="Y8">
        <f t="shared" si="8"/>
        <v>5146.705788210189</v>
      </c>
    </row>
    <row r="9" spans="1:25">
      <c r="A9" s="4">
        <v>1972</v>
      </c>
      <c r="B9" s="1">
        <f t="shared" si="1"/>
        <v>471226.3270205388</v>
      </c>
      <c r="D9" s="1">
        <f t="shared" si="2"/>
        <v>17135.502800746865</v>
      </c>
      <c r="E9" s="1">
        <f t="shared" si="3"/>
        <v>34271.005601493729</v>
      </c>
      <c r="F9">
        <v>8567.7514003734323</v>
      </c>
      <c r="G9" s="1">
        <f t="shared" si="4"/>
        <v>42838.757001867161</v>
      </c>
      <c r="H9" s="1">
        <f t="shared" si="5"/>
        <v>85677.514003734323</v>
      </c>
      <c r="I9" s="1">
        <f t="shared" si="6"/>
        <v>128516.27100560148</v>
      </c>
      <c r="J9" s="1">
        <v>788233.12883435586</v>
      </c>
      <c r="K9" s="1"/>
      <c r="M9" s="26">
        <v>0.59782608695652173</v>
      </c>
      <c r="O9" s="26">
        <v>2.1739130434782608E-2</v>
      </c>
      <c r="P9" s="26">
        <v>4.3478260869565216E-2</v>
      </c>
      <c r="Q9" s="26">
        <v>1.0869565217391304E-2</v>
      </c>
      <c r="R9" s="26">
        <v>5.434782608695652E-2</v>
      </c>
      <c r="S9" s="26">
        <v>0.10869565217391304</v>
      </c>
      <c r="T9" s="26">
        <v>0.16304347826086954</v>
      </c>
      <c r="V9" s="26">
        <v>6</v>
      </c>
      <c r="W9" s="1">
        <v>8567.7514003734323</v>
      </c>
      <c r="X9">
        <f t="shared" si="7"/>
        <v>7554.880000000001</v>
      </c>
      <c r="Y9">
        <f t="shared" si="8"/>
        <v>8567.7514003734323</v>
      </c>
    </row>
    <row r="10" spans="1:25">
      <c r="A10" s="4">
        <v>1973</v>
      </c>
      <c r="B10" s="1">
        <f t="shared" si="1"/>
        <v>539495.8655641505</v>
      </c>
      <c r="D10" s="1">
        <f t="shared" si="2"/>
        <v>19618.031475060016</v>
      </c>
      <c r="E10" s="1">
        <f t="shared" si="3"/>
        <v>39236.062950120031</v>
      </c>
      <c r="F10">
        <v>9809.0157375300078</v>
      </c>
      <c r="G10" s="1">
        <f t="shared" si="4"/>
        <v>49045.078687650042</v>
      </c>
      <c r="H10" s="1">
        <f t="shared" si="5"/>
        <v>98090.157375300085</v>
      </c>
      <c r="I10" s="1">
        <f t="shared" si="6"/>
        <v>147135.23606295011</v>
      </c>
      <c r="J10" s="1">
        <v>902429.44785276079</v>
      </c>
      <c r="K10" s="1"/>
      <c r="M10" s="26">
        <v>0.59782608695652173</v>
      </c>
      <c r="O10" s="26">
        <v>2.1739130434782608E-2</v>
      </c>
      <c r="P10" s="26">
        <v>4.3478260869565216E-2</v>
      </c>
      <c r="Q10" s="26">
        <v>1.0869565217391304E-2</v>
      </c>
      <c r="R10" s="26">
        <v>5.434782608695652E-2</v>
      </c>
      <c r="S10" s="26">
        <v>0.10869565217391304</v>
      </c>
      <c r="T10" s="26">
        <v>0.16304347826086954</v>
      </c>
      <c r="V10" s="26">
        <v>7</v>
      </c>
      <c r="W10" s="1">
        <v>9809.0157375300078</v>
      </c>
      <c r="X10">
        <f t="shared" si="7"/>
        <v>8969.2800000000007</v>
      </c>
      <c r="Y10">
        <f t="shared" si="8"/>
        <v>9809.0157375300078</v>
      </c>
    </row>
    <row r="11" spans="1:25">
      <c r="A11" s="4">
        <v>1974</v>
      </c>
      <c r="B11" s="1">
        <f t="shared" si="1"/>
        <v>542826.08695652173</v>
      </c>
      <c r="D11" s="1">
        <f t="shared" si="2"/>
        <v>19739.130434782608</v>
      </c>
      <c r="E11" s="1">
        <f t="shared" si="3"/>
        <v>39478.260869565216</v>
      </c>
      <c r="F11">
        <v>9869.565217391304</v>
      </c>
      <c r="G11" s="1">
        <f t="shared" si="4"/>
        <v>49347.82608695652</v>
      </c>
      <c r="H11" s="1">
        <f t="shared" si="5"/>
        <v>98695.65217391304</v>
      </c>
      <c r="I11" s="1">
        <f t="shared" si="6"/>
        <v>148043.47826086954</v>
      </c>
      <c r="J11" s="1">
        <v>908000</v>
      </c>
      <c r="K11" s="1"/>
      <c r="M11" s="26">
        <v>0.59782608695652173</v>
      </c>
      <c r="O11" s="26">
        <v>2.1739130434782608E-2</v>
      </c>
      <c r="P11" s="26">
        <v>4.3478260869565216E-2</v>
      </c>
      <c r="Q11" s="26">
        <v>1.0869565217391304E-2</v>
      </c>
      <c r="R11" s="26">
        <v>5.434782608695652E-2</v>
      </c>
      <c r="S11" s="26">
        <v>0.10869565217391304</v>
      </c>
      <c r="T11" s="26">
        <v>0.16304347826086954</v>
      </c>
      <c r="V11" s="26">
        <v>8</v>
      </c>
      <c r="W11" s="1">
        <v>9869.565217391304</v>
      </c>
      <c r="X11">
        <f t="shared" si="7"/>
        <v>10383.68</v>
      </c>
      <c r="Y11">
        <f t="shared" si="8"/>
        <v>9869.565217391304</v>
      </c>
    </row>
    <row r="12" spans="1:25">
      <c r="A12" s="4">
        <v>1975</v>
      </c>
      <c r="B12" s="1">
        <f t="shared" si="1"/>
        <v>449565.21739130432</v>
      </c>
      <c r="D12" s="1">
        <f t="shared" si="2"/>
        <v>16347.826086956522</v>
      </c>
      <c r="E12" s="1">
        <f t="shared" si="3"/>
        <v>32695.652173913044</v>
      </c>
      <c r="F12">
        <v>8173.913043478261</v>
      </c>
      <c r="G12" s="1">
        <f t="shared" si="4"/>
        <v>40869.565217391304</v>
      </c>
      <c r="H12" s="1">
        <f t="shared" si="5"/>
        <v>81739.130434782608</v>
      </c>
      <c r="I12" s="1">
        <f t="shared" si="6"/>
        <v>122608.69565217389</v>
      </c>
      <c r="J12" s="1">
        <v>752000</v>
      </c>
      <c r="K12" s="1"/>
      <c r="M12" s="26">
        <v>0.59782608695652173</v>
      </c>
      <c r="O12" s="26">
        <v>2.1739130434782608E-2</v>
      </c>
      <c r="P12" s="26">
        <v>4.3478260869565216E-2</v>
      </c>
      <c r="Q12" s="26">
        <v>1.0869565217391304E-2</v>
      </c>
      <c r="R12" s="26">
        <v>5.434782608695652E-2</v>
      </c>
      <c r="S12" s="26">
        <v>0.10869565217391304</v>
      </c>
      <c r="T12" s="26">
        <v>0.16304347826086954</v>
      </c>
      <c r="V12" s="26">
        <v>9</v>
      </c>
      <c r="W12" s="1">
        <v>8173.913043478261</v>
      </c>
      <c r="X12">
        <f t="shared" si="7"/>
        <v>11798.08</v>
      </c>
      <c r="Y12">
        <f t="shared" si="8"/>
        <v>8173.913043478261</v>
      </c>
    </row>
    <row r="13" spans="1:25">
      <c r="A13" s="4">
        <v>1976</v>
      </c>
      <c r="B13" s="1">
        <f t="shared" si="1"/>
        <v>658206.52173913037</v>
      </c>
      <c r="D13" s="1">
        <f t="shared" si="2"/>
        <v>23934.782608695652</v>
      </c>
      <c r="E13" s="1">
        <f t="shared" si="3"/>
        <v>47869.565217391304</v>
      </c>
      <c r="F13">
        <v>11967.391304347826</v>
      </c>
      <c r="G13" s="1">
        <f t="shared" si="4"/>
        <v>59836.956521739128</v>
      </c>
      <c r="H13" s="1">
        <f t="shared" si="5"/>
        <v>119673.91304347826</v>
      </c>
      <c r="I13" s="1">
        <f t="shared" si="6"/>
        <v>179510.86956521738</v>
      </c>
      <c r="J13" s="1">
        <v>1101000</v>
      </c>
      <c r="K13" s="1"/>
      <c r="M13" s="26">
        <v>0.59782608695652173</v>
      </c>
      <c r="O13" s="26">
        <v>2.1739130434782608E-2</v>
      </c>
      <c r="P13" s="26">
        <v>4.3478260869565216E-2</v>
      </c>
      <c r="Q13" s="26">
        <v>1.0869565217391304E-2</v>
      </c>
      <c r="R13" s="26">
        <v>5.434782608695652E-2</v>
      </c>
      <c r="S13" s="26">
        <v>0.10869565217391304</v>
      </c>
      <c r="T13" s="26">
        <v>0.16304347826086954</v>
      </c>
      <c r="V13" s="26">
        <v>10</v>
      </c>
      <c r="W13" s="1">
        <v>11967.391304347826</v>
      </c>
      <c r="X13">
        <f t="shared" si="7"/>
        <v>13212.48</v>
      </c>
      <c r="Y13">
        <f t="shared" si="8"/>
        <v>11967.391304347826</v>
      </c>
    </row>
    <row r="14" spans="1:25">
      <c r="A14" s="4">
        <v>1977</v>
      </c>
      <c r="B14" s="1">
        <f t="shared" si="1"/>
        <v>781956.52173913037</v>
      </c>
      <c r="D14" s="1">
        <f t="shared" si="2"/>
        <v>28434.782608695652</v>
      </c>
      <c r="E14" s="1">
        <f t="shared" si="3"/>
        <v>56869.565217391304</v>
      </c>
      <c r="F14">
        <v>14217.391304347826</v>
      </c>
      <c r="G14" s="1">
        <f t="shared" si="4"/>
        <v>71086.956521739135</v>
      </c>
      <c r="H14" s="1">
        <f t="shared" si="5"/>
        <v>142173.91304347827</v>
      </c>
      <c r="I14" s="1">
        <f t="shared" si="6"/>
        <v>213260.86956521735</v>
      </c>
      <c r="J14" s="1">
        <v>1308000</v>
      </c>
      <c r="K14" s="1"/>
      <c r="M14" s="26">
        <v>0.59782608695652173</v>
      </c>
      <c r="O14" s="26">
        <v>2.1739130434782608E-2</v>
      </c>
      <c r="P14" s="26">
        <v>4.3478260869565216E-2</v>
      </c>
      <c r="Q14" s="26">
        <v>1.0869565217391304E-2</v>
      </c>
      <c r="R14" s="26">
        <v>5.434782608695652E-2</v>
      </c>
      <c r="S14" s="26">
        <v>0.10869565217391304</v>
      </c>
      <c r="T14" s="26">
        <v>0.16304347826086954</v>
      </c>
      <c r="V14" s="26">
        <v>11</v>
      </c>
      <c r="W14" s="1">
        <v>14217.391304347826</v>
      </c>
      <c r="X14">
        <f t="shared" si="7"/>
        <v>14626.880000000001</v>
      </c>
      <c r="Y14">
        <f t="shared" si="8"/>
        <v>14217.391304347826</v>
      </c>
    </row>
    <row r="15" spans="1:25">
      <c r="A15" s="4">
        <v>1978</v>
      </c>
      <c r="B15" s="1">
        <f t="shared" si="1"/>
        <v>881195.65217391308</v>
      </c>
      <c r="D15" s="1">
        <f t="shared" si="2"/>
        <v>32043.478260869564</v>
      </c>
      <c r="E15" s="1">
        <f t="shared" si="3"/>
        <v>64086.956521739128</v>
      </c>
      <c r="F15">
        <v>16021.739130434782</v>
      </c>
      <c r="G15" s="1">
        <f t="shared" si="4"/>
        <v>80108.695652173905</v>
      </c>
      <c r="H15" s="1">
        <f t="shared" si="5"/>
        <v>160217.39130434781</v>
      </c>
      <c r="I15" s="1">
        <f t="shared" si="6"/>
        <v>240326.0869565217</v>
      </c>
      <c r="J15" s="1">
        <v>1474000</v>
      </c>
      <c r="K15" s="1"/>
      <c r="M15" s="26">
        <v>0.59782608695652173</v>
      </c>
      <c r="O15" s="26">
        <v>2.1739130434782608E-2</v>
      </c>
      <c r="P15" s="26">
        <v>4.3478260869565216E-2</v>
      </c>
      <c r="Q15" s="26">
        <v>1.0869565217391304E-2</v>
      </c>
      <c r="R15" s="26">
        <v>5.434782608695652E-2</v>
      </c>
      <c r="S15" s="26">
        <v>0.10869565217391304</v>
      </c>
      <c r="T15" s="26">
        <v>0.16304347826086954</v>
      </c>
      <c r="V15" s="26">
        <v>12</v>
      </c>
      <c r="W15" s="1">
        <v>16021.739130434782</v>
      </c>
      <c r="X15">
        <f t="shared" si="7"/>
        <v>16041.280000000002</v>
      </c>
      <c r="Y15">
        <f t="shared" si="8"/>
        <v>16021.739130434782</v>
      </c>
    </row>
    <row r="16" spans="1:25">
      <c r="A16" s="4">
        <v>1979</v>
      </c>
      <c r="B16" s="1">
        <f t="shared" si="1"/>
        <v>1291902.1739130435</v>
      </c>
      <c r="D16" s="1">
        <f t="shared" si="2"/>
        <v>46978.260869565216</v>
      </c>
      <c r="E16" s="1">
        <f t="shared" si="3"/>
        <v>93956.521739130432</v>
      </c>
      <c r="F16">
        <v>23489.130434782608</v>
      </c>
      <c r="G16" s="1">
        <f t="shared" si="4"/>
        <v>117445.65217391304</v>
      </c>
      <c r="H16" s="1">
        <f t="shared" si="5"/>
        <v>234891.30434782608</v>
      </c>
      <c r="I16" s="1">
        <f t="shared" si="6"/>
        <v>352336.95652173908</v>
      </c>
      <c r="J16" s="1">
        <v>2161000</v>
      </c>
      <c r="K16" s="1"/>
      <c r="M16" s="26">
        <v>0.59782608695652173</v>
      </c>
      <c r="O16" s="26">
        <v>2.1739130434782608E-2</v>
      </c>
      <c r="P16" s="26">
        <v>4.3478260869565216E-2</v>
      </c>
      <c r="Q16" s="26">
        <v>1.0869565217391304E-2</v>
      </c>
      <c r="R16" s="26">
        <v>5.434782608695652E-2</v>
      </c>
      <c r="S16" s="26">
        <v>0.10869565217391304</v>
      </c>
      <c r="T16" s="26">
        <v>0.16304347826086954</v>
      </c>
      <c r="V16" s="26">
        <v>13</v>
      </c>
      <c r="W16" s="1">
        <v>23489.130434782608</v>
      </c>
      <c r="X16">
        <f t="shared" si="7"/>
        <v>17455.68</v>
      </c>
      <c r="Y16">
        <f t="shared" si="8"/>
        <v>23489.130434782608</v>
      </c>
    </row>
    <row r="17" spans="1:25">
      <c r="A17" s="4">
        <v>1980</v>
      </c>
      <c r="B17" s="1">
        <f t="shared" si="1"/>
        <v>978043.47826086951</v>
      </c>
      <c r="D17" s="1">
        <f t="shared" si="2"/>
        <v>35565.217391304344</v>
      </c>
      <c r="E17" s="1">
        <f t="shared" si="3"/>
        <v>71130.434782608689</v>
      </c>
      <c r="F17">
        <v>17782.608695652172</v>
      </c>
      <c r="G17" s="1">
        <f t="shared" si="4"/>
        <v>88913.043478260865</v>
      </c>
      <c r="H17" s="1">
        <f t="shared" si="5"/>
        <v>177826.08695652173</v>
      </c>
      <c r="I17" s="1">
        <f t="shared" si="6"/>
        <v>266739.13043478259</v>
      </c>
      <c r="J17" s="1">
        <v>1636000</v>
      </c>
      <c r="K17" s="1"/>
      <c r="M17" s="26">
        <v>0.59782608695652173</v>
      </c>
      <c r="O17" s="26">
        <v>2.1739130434782608E-2</v>
      </c>
      <c r="P17" s="26">
        <v>4.3478260869565216E-2</v>
      </c>
      <c r="Q17" s="26">
        <v>1.0869565217391304E-2</v>
      </c>
      <c r="R17" s="26">
        <v>5.434782608695652E-2</v>
      </c>
      <c r="S17" s="26">
        <v>0.10869565217391304</v>
      </c>
      <c r="T17" s="26">
        <v>0.16304347826086954</v>
      </c>
      <c r="V17" s="26">
        <v>14</v>
      </c>
      <c r="W17" s="1">
        <v>17782.608695652172</v>
      </c>
      <c r="X17">
        <f t="shared" si="7"/>
        <v>18870.080000000002</v>
      </c>
      <c r="Y17">
        <f t="shared" si="8"/>
        <v>17782.608695652172</v>
      </c>
    </row>
    <row r="18" spans="1:25">
      <c r="A18" s="4">
        <v>1981</v>
      </c>
      <c r="B18" s="1">
        <f t="shared" si="1"/>
        <v>918260.86956521741</v>
      </c>
      <c r="D18" s="1">
        <f t="shared" si="2"/>
        <v>33391.304347826088</v>
      </c>
      <c r="E18" s="1">
        <f t="shared" si="3"/>
        <v>66782.608695652176</v>
      </c>
      <c r="F18">
        <v>16695.652173913044</v>
      </c>
      <c r="G18" s="1">
        <f t="shared" si="4"/>
        <v>83478.260869565216</v>
      </c>
      <c r="H18" s="1">
        <f t="shared" si="5"/>
        <v>166956.52173913043</v>
      </c>
      <c r="I18" s="1">
        <f t="shared" si="6"/>
        <v>250434.78260869562</v>
      </c>
      <c r="J18" s="1">
        <v>1536000</v>
      </c>
      <c r="K18" s="1"/>
      <c r="M18" s="26">
        <v>0.59782608695652173</v>
      </c>
      <c r="O18" s="26">
        <v>2.1739130434782608E-2</v>
      </c>
      <c r="P18" s="26">
        <v>4.3478260869565216E-2</v>
      </c>
      <c r="Q18" s="26">
        <v>1.0869565217391304E-2</v>
      </c>
      <c r="R18" s="26">
        <v>5.434782608695652E-2</v>
      </c>
      <c r="S18" s="26">
        <v>0.10869565217391304</v>
      </c>
      <c r="T18" s="26">
        <v>0.16304347826086954</v>
      </c>
      <c r="V18" s="26">
        <v>15</v>
      </c>
      <c r="W18" s="1">
        <v>16695.652173913044</v>
      </c>
      <c r="X18">
        <f t="shared" si="7"/>
        <v>20284.48</v>
      </c>
      <c r="Y18">
        <f t="shared" si="8"/>
        <v>16695.652173913044</v>
      </c>
    </row>
    <row r="19" spans="1:25">
      <c r="A19" s="4">
        <v>1982</v>
      </c>
      <c r="B19" s="1">
        <f t="shared" si="1"/>
        <v>771793.47826086951</v>
      </c>
      <c r="D19" s="1">
        <f t="shared" si="2"/>
        <v>28065.217391304348</v>
      </c>
      <c r="E19" s="1">
        <f t="shared" si="3"/>
        <v>56130.434782608696</v>
      </c>
      <c r="F19">
        <v>14032.608695652174</v>
      </c>
      <c r="G19" s="1">
        <f t="shared" si="4"/>
        <v>70163.043478260865</v>
      </c>
      <c r="H19" s="1">
        <f t="shared" si="5"/>
        <v>140326.08695652173</v>
      </c>
      <c r="I19" s="1">
        <f t="shared" si="6"/>
        <v>210489.13043478256</v>
      </c>
      <c r="J19" s="1">
        <v>1291000</v>
      </c>
      <c r="K19" s="1"/>
      <c r="M19" s="26">
        <v>0.59782608695652173</v>
      </c>
      <c r="O19" s="26">
        <v>2.1739130434782608E-2</v>
      </c>
      <c r="P19" s="26">
        <v>4.3478260869565216E-2</v>
      </c>
      <c r="Q19" s="26">
        <v>1.0869565217391304E-2</v>
      </c>
      <c r="R19" s="26">
        <v>5.434782608695652E-2</v>
      </c>
      <c r="S19" s="26">
        <v>0.10869565217391304</v>
      </c>
      <c r="T19" s="26">
        <v>0.16304347826086954</v>
      </c>
      <c r="V19" s="26">
        <v>16</v>
      </c>
      <c r="W19" s="1">
        <v>14032.608695652174</v>
      </c>
      <c r="X19">
        <f t="shared" si="7"/>
        <v>21698.880000000001</v>
      </c>
      <c r="Y19">
        <f t="shared" si="8"/>
        <v>14032.608695652174</v>
      </c>
    </row>
    <row r="20" spans="1:25">
      <c r="A20" s="4">
        <v>1983</v>
      </c>
      <c r="B20" s="1">
        <f t="shared" si="1"/>
        <v>999565.21739130432</v>
      </c>
      <c r="D20" s="1">
        <f t="shared" si="2"/>
        <v>36347.82608695652</v>
      </c>
      <c r="E20" s="1">
        <f t="shared" si="3"/>
        <v>72695.65217391304</v>
      </c>
      <c r="F20">
        <v>18173.91304347826</v>
      </c>
      <c r="G20" s="1">
        <f t="shared" si="4"/>
        <v>90869.565217391297</v>
      </c>
      <c r="H20" s="1">
        <f t="shared" si="5"/>
        <v>181739.13043478259</v>
      </c>
      <c r="I20" s="1">
        <f t="shared" si="6"/>
        <v>272608.69565217389</v>
      </c>
      <c r="J20" s="1">
        <v>1672000</v>
      </c>
      <c r="K20" s="1"/>
      <c r="M20" s="26">
        <v>0.59782608695652173</v>
      </c>
      <c r="O20" s="26">
        <v>2.1739130434782608E-2</v>
      </c>
      <c r="P20" s="26">
        <v>4.3478260869565216E-2</v>
      </c>
      <c r="Q20" s="26">
        <v>1.0869565217391304E-2</v>
      </c>
      <c r="R20" s="26">
        <v>5.434782608695652E-2</v>
      </c>
      <c r="S20" s="26">
        <v>0.10869565217391304</v>
      </c>
      <c r="T20" s="26">
        <v>0.16304347826086954</v>
      </c>
      <c r="V20" s="26">
        <v>17</v>
      </c>
      <c r="W20" s="1">
        <v>18173.91304347826</v>
      </c>
      <c r="X20">
        <f t="shared" si="7"/>
        <v>23113.280000000002</v>
      </c>
      <c r="Y20">
        <f t="shared" si="8"/>
        <v>18173.91304347826</v>
      </c>
    </row>
    <row r="21" spans="1:25">
      <c r="A21" s="4">
        <v>1984</v>
      </c>
      <c r="B21" s="1">
        <f t="shared" si="1"/>
        <v>1182391.3043478264</v>
      </c>
      <c r="D21" s="1">
        <f t="shared" si="2"/>
        <v>39413.043478260872</v>
      </c>
      <c r="E21" s="1">
        <f t="shared" si="3"/>
        <v>78826.086956521744</v>
      </c>
      <c r="F21">
        <v>29559.782608695652</v>
      </c>
      <c r="G21" s="1">
        <f t="shared" si="4"/>
        <v>88679.347826086945</v>
      </c>
      <c r="H21" s="1">
        <f t="shared" si="5"/>
        <v>177358.69565217389</v>
      </c>
      <c r="I21" s="1">
        <f t="shared" si="6"/>
        <v>216771.73913043475</v>
      </c>
      <c r="J21" s="1">
        <v>1813000</v>
      </c>
      <c r="K21" s="1"/>
      <c r="M21" s="26">
        <v>0.65217391304347838</v>
      </c>
      <c r="O21" s="26">
        <v>2.1739130434782608E-2</v>
      </c>
      <c r="P21" s="26">
        <v>4.3478260869565216E-2</v>
      </c>
      <c r="Q21" s="26">
        <v>1.6304347826086956E-2</v>
      </c>
      <c r="R21" s="26">
        <v>4.8913043478260865E-2</v>
      </c>
      <c r="S21" s="26">
        <v>9.7826086956521729E-2</v>
      </c>
      <c r="T21" s="26">
        <v>0.11956521739130434</v>
      </c>
      <c r="V21" s="26">
        <v>18</v>
      </c>
      <c r="W21" s="1">
        <v>29559.782608695652</v>
      </c>
      <c r="X21">
        <f t="shared" si="7"/>
        <v>24527.68</v>
      </c>
      <c r="Y21">
        <f t="shared" si="8"/>
        <v>29559.782608695652</v>
      </c>
    </row>
    <row r="22" spans="1:25">
      <c r="A22" s="4">
        <v>1985</v>
      </c>
      <c r="B22" s="1">
        <f t="shared" si="1"/>
        <v>1182717.3913043479</v>
      </c>
      <c r="D22" s="1">
        <f t="shared" si="2"/>
        <v>36391.304347826088</v>
      </c>
      <c r="E22" s="1">
        <f t="shared" si="3"/>
        <v>72782.608695652176</v>
      </c>
      <c r="F22">
        <v>36391.304347826088</v>
      </c>
      <c r="G22" s="1">
        <f t="shared" si="4"/>
        <v>72782.608695652176</v>
      </c>
      <c r="H22" s="1">
        <f t="shared" si="5"/>
        <v>145565.21739130435</v>
      </c>
      <c r="I22" s="1">
        <f t="shared" si="6"/>
        <v>127369.56521739131</v>
      </c>
      <c r="J22" s="1">
        <v>1674000</v>
      </c>
      <c r="K22" s="1"/>
      <c r="M22" s="26">
        <v>0.70652173913043481</v>
      </c>
      <c r="O22" s="26">
        <v>2.1739130434782608E-2</v>
      </c>
      <c r="P22" s="26">
        <v>4.3478260869565216E-2</v>
      </c>
      <c r="Q22" s="26">
        <v>2.1739130434782608E-2</v>
      </c>
      <c r="R22" s="26">
        <v>4.3478260869565216E-2</v>
      </c>
      <c r="S22" s="26">
        <v>8.6956521739130432E-2</v>
      </c>
      <c r="T22" s="26">
        <v>7.6086956521739135E-2</v>
      </c>
      <c r="V22" s="26">
        <v>19</v>
      </c>
      <c r="W22" s="1">
        <v>36391.304347826088</v>
      </c>
      <c r="X22">
        <f t="shared" si="7"/>
        <v>25942.080000000002</v>
      </c>
      <c r="Y22">
        <f t="shared" si="8"/>
        <v>36391.304347826088</v>
      </c>
    </row>
    <row r="23" spans="1:25">
      <c r="A23" s="4">
        <v>1986</v>
      </c>
      <c r="B23" s="1">
        <f t="shared" si="1"/>
        <v>1229169.6750902527</v>
      </c>
      <c r="D23" s="1">
        <f t="shared" si="2"/>
        <v>58223.826714801435</v>
      </c>
      <c r="E23" s="1">
        <f t="shared" si="3"/>
        <v>71162.454873646217</v>
      </c>
      <c r="F23">
        <v>32346.570397111915</v>
      </c>
      <c r="G23" s="1">
        <f t="shared" si="4"/>
        <v>84101.083032490977</v>
      </c>
      <c r="H23" s="1">
        <f t="shared" si="5"/>
        <v>200548.73646209386</v>
      </c>
      <c r="I23" s="1">
        <f t="shared" si="6"/>
        <v>116447.6534296029</v>
      </c>
      <c r="J23" s="1">
        <v>1792000</v>
      </c>
      <c r="K23" s="1"/>
      <c r="M23" s="26">
        <v>0.6859205776173285</v>
      </c>
      <c r="O23" s="26">
        <v>3.2490974729241874E-2</v>
      </c>
      <c r="P23" s="26">
        <v>3.9711191335740074E-2</v>
      </c>
      <c r="Q23" s="26">
        <v>1.8050541516245487E-2</v>
      </c>
      <c r="R23" s="26">
        <v>4.6931407942238268E-2</v>
      </c>
      <c r="S23" s="26">
        <v>0.11191335740072202</v>
      </c>
      <c r="T23" s="26">
        <v>6.4981949458483762E-2</v>
      </c>
      <c r="V23" s="26">
        <v>20</v>
      </c>
      <c r="W23" s="1">
        <v>32346.570397111915</v>
      </c>
      <c r="X23">
        <f t="shared" si="7"/>
        <v>27356.48</v>
      </c>
      <c r="Y23">
        <f t="shared" si="8"/>
        <v>32346.570397111915</v>
      </c>
    </row>
    <row r="24" spans="1:25">
      <c r="A24" s="4">
        <v>1987</v>
      </c>
      <c r="B24" s="1">
        <f t="shared" si="1"/>
        <v>1809406.4748201438</v>
      </c>
      <c r="D24" s="1">
        <f t="shared" si="2"/>
        <v>117366.90647482015</v>
      </c>
      <c r="E24" s="1">
        <f t="shared" si="3"/>
        <v>97805.755395683445</v>
      </c>
      <c r="F24">
        <v>39122.302158273378</v>
      </c>
      <c r="G24" s="1">
        <f t="shared" si="4"/>
        <v>136928.05755395684</v>
      </c>
      <c r="H24" s="1">
        <f t="shared" si="5"/>
        <v>371661.87050359708</v>
      </c>
      <c r="I24" s="1">
        <f t="shared" si="6"/>
        <v>146708.63309352519</v>
      </c>
      <c r="J24" s="1">
        <v>2719000</v>
      </c>
      <c r="K24" s="1"/>
      <c r="M24" s="26">
        <v>0.66546762589928055</v>
      </c>
      <c r="O24" s="26">
        <v>4.3165467625899283E-2</v>
      </c>
      <c r="P24" s="26">
        <v>3.5971223021582732E-2</v>
      </c>
      <c r="Q24" s="26">
        <v>1.4388489208633093E-2</v>
      </c>
      <c r="R24" s="26">
        <v>5.0359712230215833E-2</v>
      </c>
      <c r="S24" s="26">
        <v>0.13669064748201437</v>
      </c>
      <c r="T24" s="26">
        <v>5.3956834532374105E-2</v>
      </c>
      <c r="V24" s="26">
        <v>21</v>
      </c>
      <c r="W24" s="1">
        <v>39122.302158273378</v>
      </c>
      <c r="X24">
        <f t="shared" si="7"/>
        <v>28770.880000000001</v>
      </c>
      <c r="Y24">
        <f t="shared" si="8"/>
        <v>39122.302158273378</v>
      </c>
    </row>
    <row r="25" spans="1:25">
      <c r="A25" s="4">
        <v>1988</v>
      </c>
      <c r="B25" s="1">
        <f t="shared" si="1"/>
        <v>2314838.7096774192</v>
      </c>
      <c r="D25" s="1">
        <f t="shared" si="2"/>
        <v>192903.22580645164</v>
      </c>
      <c r="E25" s="1">
        <f t="shared" si="3"/>
        <v>115741.93548387097</v>
      </c>
      <c r="F25">
        <v>38580.645161290326</v>
      </c>
      <c r="G25" s="1">
        <f t="shared" si="4"/>
        <v>192903.22580645164</v>
      </c>
      <c r="H25" s="1">
        <f t="shared" si="5"/>
        <v>578709.67741935479</v>
      </c>
      <c r="I25" s="1">
        <f t="shared" si="6"/>
        <v>154322.5806451613</v>
      </c>
      <c r="J25" s="1">
        <v>3588000</v>
      </c>
      <c r="K25" s="1"/>
      <c r="M25" s="26">
        <v>0.64516129032258063</v>
      </c>
      <c r="O25" s="26">
        <v>5.3763440860215062E-2</v>
      </c>
      <c r="P25" s="26">
        <v>3.2258064516129031E-2</v>
      </c>
      <c r="Q25" s="26">
        <v>1.0752688172043012E-2</v>
      </c>
      <c r="R25" s="26">
        <v>5.3763440860215062E-2</v>
      </c>
      <c r="S25" s="26">
        <v>0.16129032258064516</v>
      </c>
      <c r="T25" s="26">
        <v>4.3010752688172046E-2</v>
      </c>
      <c r="V25" s="26">
        <v>22</v>
      </c>
      <c r="W25" s="1">
        <v>38580.645161290326</v>
      </c>
      <c r="X25">
        <f t="shared" si="7"/>
        <v>30185.280000000002</v>
      </c>
      <c r="Y25">
        <f t="shared" si="8"/>
        <v>38580.645161290326</v>
      </c>
    </row>
    <row r="26" spans="1:25">
      <c r="A26" s="4">
        <v>1989</v>
      </c>
      <c r="B26" s="1">
        <f t="shared" si="1"/>
        <v>2965304.6594982082</v>
      </c>
      <c r="D26" s="1">
        <f t="shared" si="2"/>
        <v>288516.12903225812</v>
      </c>
      <c r="E26" s="1">
        <f t="shared" si="3"/>
        <v>112200.71684587815</v>
      </c>
      <c r="F26">
        <v>32057.347670250896</v>
      </c>
      <c r="G26" s="1">
        <f t="shared" si="4"/>
        <v>320573.47670250898</v>
      </c>
      <c r="H26" s="1">
        <f t="shared" si="5"/>
        <v>609089.60573476693</v>
      </c>
      <c r="I26" s="1">
        <f t="shared" si="6"/>
        <v>144258.06451612903</v>
      </c>
      <c r="J26" s="1">
        <v>4472000</v>
      </c>
      <c r="K26" s="1"/>
      <c r="M26" s="26">
        <v>0.6630824372759857</v>
      </c>
      <c r="O26" s="26">
        <v>6.4516129032258077E-2</v>
      </c>
      <c r="P26" s="26">
        <v>2.5089605734767029E-2</v>
      </c>
      <c r="Q26" s="26">
        <v>7.1684587813620072E-3</v>
      </c>
      <c r="R26" s="26">
        <v>7.1684587813620082E-2</v>
      </c>
      <c r="S26" s="26">
        <v>0.13620071684587812</v>
      </c>
      <c r="T26" s="26">
        <v>3.2258064516129031E-2</v>
      </c>
      <c r="V26" s="26">
        <v>23</v>
      </c>
      <c r="W26" s="1">
        <v>32057.347670250896</v>
      </c>
      <c r="X26">
        <f t="shared" si="7"/>
        <v>31599.68</v>
      </c>
      <c r="Y26">
        <f t="shared" si="8"/>
        <v>32057.347670250896</v>
      </c>
    </row>
    <row r="27" spans="1:25">
      <c r="A27" s="4">
        <v>1990</v>
      </c>
      <c r="B27" s="1">
        <f t="shared" si="1"/>
        <v>4073763.4408602156</v>
      </c>
      <c r="D27" s="1">
        <f t="shared" si="2"/>
        <v>450258.06451612915</v>
      </c>
      <c r="E27" s="1">
        <f t="shared" si="3"/>
        <v>107204.30107526886</v>
      </c>
      <c r="F27">
        <v>21440.860215053759</v>
      </c>
      <c r="G27" s="1">
        <f t="shared" si="4"/>
        <v>536021.50537634408</v>
      </c>
      <c r="H27" s="1">
        <f t="shared" si="5"/>
        <v>664666.66666666663</v>
      </c>
      <c r="I27" s="1">
        <f t="shared" si="6"/>
        <v>128645.16129032258</v>
      </c>
      <c r="J27" s="1">
        <v>5982000</v>
      </c>
      <c r="K27" s="1"/>
      <c r="M27" s="26">
        <v>0.68100358422939078</v>
      </c>
      <c r="O27" s="26">
        <v>7.5268817204301092E-2</v>
      </c>
      <c r="P27" s="26">
        <v>1.7921146953405024E-2</v>
      </c>
      <c r="Q27" s="26">
        <v>3.5842293906810031E-3</v>
      </c>
      <c r="R27" s="26">
        <v>8.9605734767025089E-2</v>
      </c>
      <c r="S27" s="26">
        <v>0.1111111111111111</v>
      </c>
      <c r="T27" s="26">
        <v>2.150537634408602E-2</v>
      </c>
      <c r="V27" s="26">
        <v>24</v>
      </c>
      <c r="W27" s="1">
        <v>21440.860215053759</v>
      </c>
      <c r="X27">
        <f t="shared" si="7"/>
        <v>33014.080000000009</v>
      </c>
      <c r="Y27">
        <f t="shared" si="8"/>
        <v>21440.860215053759</v>
      </c>
    </row>
    <row r="28" spans="1:25">
      <c r="A28" s="4">
        <v>1991</v>
      </c>
      <c r="B28" s="1">
        <f t="shared" si="1"/>
        <v>4362688.1720430106</v>
      </c>
      <c r="D28" s="1">
        <f t="shared" si="2"/>
        <v>536946.2365591398</v>
      </c>
      <c r="E28" s="1">
        <f t="shared" si="3"/>
        <v>67118.279569892475</v>
      </c>
      <c r="F28">
        <v>34428.480000000003</v>
      </c>
      <c r="G28" s="1">
        <f t="shared" si="4"/>
        <v>671182.79569892481</v>
      </c>
      <c r="H28" s="1">
        <f t="shared" si="5"/>
        <v>536946.2365591398</v>
      </c>
      <c r="I28" s="1">
        <f t="shared" si="6"/>
        <v>67118.279569892475</v>
      </c>
      <c r="J28" s="1">
        <v>6242000</v>
      </c>
      <c r="K28" s="1"/>
      <c r="M28" s="26">
        <v>0.69892473118279574</v>
      </c>
      <c r="O28" s="26">
        <v>8.6021505376344093E-2</v>
      </c>
      <c r="P28" s="26">
        <v>1.0752688172043012E-2</v>
      </c>
      <c r="Q28" s="26">
        <v>0</v>
      </c>
      <c r="R28" s="26">
        <v>0.10752688172043012</v>
      </c>
      <c r="S28" s="26">
        <v>8.6021505376344093E-2</v>
      </c>
      <c r="T28" s="26">
        <v>1.0752688172043012E-2</v>
      </c>
      <c r="V28" s="26">
        <v>25</v>
      </c>
      <c r="W28" s="1"/>
      <c r="X28">
        <f t="shared" si="7"/>
        <v>34428.480000000003</v>
      </c>
      <c r="Y28">
        <f t="shared" si="8"/>
        <v>34428.480000000003</v>
      </c>
    </row>
    <row r="29" spans="1:25">
      <c r="A29" s="4">
        <v>1992</v>
      </c>
      <c r="B29" s="1">
        <f t="shared" si="1"/>
        <v>5133483.8709677421</v>
      </c>
      <c r="D29" s="1">
        <f t="shared" si="2"/>
        <v>651870.96774193551</v>
      </c>
      <c r="E29" s="1">
        <f t="shared" si="3"/>
        <v>81483.870967741939</v>
      </c>
      <c r="F29">
        <v>35842.880000000005</v>
      </c>
      <c r="G29" s="1">
        <f t="shared" si="4"/>
        <v>977806.45161290315</v>
      </c>
      <c r="H29" s="1">
        <f t="shared" si="5"/>
        <v>651870.96774193551</v>
      </c>
      <c r="I29" s="1">
        <f t="shared" si="6"/>
        <v>81483.870967741939</v>
      </c>
      <c r="J29" s="1">
        <v>7578000</v>
      </c>
      <c r="K29" s="1"/>
      <c r="M29" s="26">
        <v>0.67741935483870974</v>
      </c>
      <c r="O29" s="26">
        <v>8.6021505376344093E-2</v>
      </c>
      <c r="P29" s="26">
        <v>1.0752688172043012E-2</v>
      </c>
      <c r="Q29" s="26">
        <v>0</v>
      </c>
      <c r="R29" s="26">
        <v>0.12903225806451613</v>
      </c>
      <c r="S29" s="26">
        <v>8.6021505376344093E-2</v>
      </c>
      <c r="T29" s="26">
        <v>1.0752688172043012E-2</v>
      </c>
      <c r="V29" s="26">
        <v>26</v>
      </c>
      <c r="W29" s="1"/>
      <c r="X29">
        <f t="shared" si="7"/>
        <v>35842.880000000005</v>
      </c>
      <c r="Y29">
        <f t="shared" si="8"/>
        <v>35842.880000000005</v>
      </c>
    </row>
    <row r="30" spans="1:25">
      <c r="A30" s="4">
        <v>1993</v>
      </c>
      <c r="B30" s="1">
        <f t="shared" si="1"/>
        <v>4671483.870967743</v>
      </c>
      <c r="D30" s="1">
        <f t="shared" si="2"/>
        <v>834193.54838709685</v>
      </c>
      <c r="E30" s="1">
        <f t="shared" si="3"/>
        <v>83419.354838709682</v>
      </c>
      <c r="F30">
        <v>37257.280000000006</v>
      </c>
      <c r="G30" s="1">
        <f t="shared" si="4"/>
        <v>1251290.3225806451</v>
      </c>
      <c r="H30" s="1">
        <f t="shared" si="5"/>
        <v>667354.83870967745</v>
      </c>
      <c r="I30" s="1">
        <f t="shared" si="6"/>
        <v>250258.06451612903</v>
      </c>
      <c r="J30" s="1">
        <v>7758000</v>
      </c>
      <c r="K30" s="1"/>
      <c r="M30" s="26">
        <v>0.60215053763440873</v>
      </c>
      <c r="O30" s="26">
        <v>0.10752688172043012</v>
      </c>
      <c r="P30" s="26">
        <v>1.0752688172043012E-2</v>
      </c>
      <c r="Q30" s="26">
        <v>0</v>
      </c>
      <c r="R30" s="26">
        <v>0.16129032258064516</v>
      </c>
      <c r="S30" s="26">
        <v>8.6021505376344093E-2</v>
      </c>
      <c r="T30" s="26">
        <v>3.2258064516129031E-2</v>
      </c>
      <c r="V30" s="26">
        <v>27</v>
      </c>
      <c r="W30" s="1"/>
      <c r="X30">
        <f t="shared" si="7"/>
        <v>37257.280000000006</v>
      </c>
      <c r="Y30">
        <f t="shared" si="8"/>
        <v>37257.280000000006</v>
      </c>
    </row>
    <row r="31" spans="1:25">
      <c r="A31" s="4">
        <v>1994</v>
      </c>
      <c r="B31" s="1">
        <f t="shared" si="1"/>
        <v>4739759.3582887705</v>
      </c>
      <c r="D31" s="1">
        <f t="shared" si="2"/>
        <v>939411.76470588229</v>
      </c>
      <c r="E31" s="1">
        <f t="shared" si="3"/>
        <v>85401.069518716569</v>
      </c>
      <c r="F31">
        <v>38671.680000000008</v>
      </c>
      <c r="G31" s="1">
        <f t="shared" si="4"/>
        <v>1323716.5775401068</v>
      </c>
      <c r="H31" s="1">
        <f t="shared" si="5"/>
        <v>683208.55614973255</v>
      </c>
      <c r="I31" s="1">
        <f t="shared" si="6"/>
        <v>213502.67379679144</v>
      </c>
      <c r="J31" s="1">
        <v>7985000</v>
      </c>
      <c r="K31" s="1"/>
      <c r="M31" s="26">
        <v>0.5935828877005348</v>
      </c>
      <c r="O31" s="26">
        <v>0.11764705882352941</v>
      </c>
      <c r="P31" s="26">
        <v>1.06951871657754E-2</v>
      </c>
      <c r="Q31" s="26">
        <v>0</v>
      </c>
      <c r="R31" s="26">
        <v>0.16577540106951871</v>
      </c>
      <c r="S31" s="26">
        <v>8.5561497326203204E-2</v>
      </c>
      <c r="T31" s="26">
        <v>2.6737967914438502E-2</v>
      </c>
      <c r="V31" s="26">
        <v>28</v>
      </c>
      <c r="W31" s="1"/>
      <c r="X31">
        <f t="shared" si="7"/>
        <v>38671.680000000008</v>
      </c>
      <c r="Y31">
        <f t="shared" si="8"/>
        <v>38671.680000000008</v>
      </c>
    </row>
    <row r="32" spans="1:25">
      <c r="A32" s="4">
        <v>1995</v>
      </c>
      <c r="B32" s="1">
        <f t="shared" si="1"/>
        <v>5299308.5106382994</v>
      </c>
      <c r="D32" s="1">
        <f t="shared" si="2"/>
        <v>1156212.7659574468</v>
      </c>
      <c r="E32" s="1">
        <f t="shared" si="3"/>
        <v>96351.06382978725</v>
      </c>
      <c r="F32">
        <v>40086.080000000009</v>
      </c>
      <c r="G32" s="1">
        <f t="shared" si="4"/>
        <v>1541617.021276596</v>
      </c>
      <c r="H32" s="1">
        <f t="shared" si="5"/>
        <v>770808.510638298</v>
      </c>
      <c r="I32" s="1">
        <f t="shared" si="6"/>
        <v>192702.1276595745</v>
      </c>
      <c r="J32" s="1">
        <v>9057000</v>
      </c>
      <c r="K32" s="1"/>
      <c r="M32" s="26">
        <v>0.58510638297872353</v>
      </c>
      <c r="O32" s="26">
        <v>0.1276595744680851</v>
      </c>
      <c r="P32" s="26">
        <v>1.0638297872340427E-2</v>
      </c>
      <c r="Q32" s="26">
        <v>0</v>
      </c>
      <c r="R32" s="26">
        <v>0.17021276595744683</v>
      </c>
      <c r="S32" s="26">
        <v>8.5106382978723416E-2</v>
      </c>
      <c r="T32" s="26">
        <v>2.1276595744680854E-2</v>
      </c>
      <c r="V32" s="26">
        <v>29</v>
      </c>
      <c r="W32" s="1"/>
      <c r="X32">
        <f t="shared" si="7"/>
        <v>40086.080000000009</v>
      </c>
      <c r="Y32">
        <f t="shared" si="8"/>
        <v>40086.080000000009</v>
      </c>
    </row>
    <row r="33" spans="1:25">
      <c r="A33" s="4">
        <v>1996</v>
      </c>
      <c r="B33" s="1">
        <f t="shared" si="1"/>
        <v>5141914.8936170228</v>
      </c>
      <c r="D33" s="1">
        <f t="shared" si="2"/>
        <v>1121872.3404255318</v>
      </c>
      <c r="E33" s="1">
        <f t="shared" si="3"/>
        <v>93489.361702127673</v>
      </c>
      <c r="F33">
        <v>41500.480000000003</v>
      </c>
      <c r="G33" s="1">
        <f t="shared" si="4"/>
        <v>1495829.7872340428</v>
      </c>
      <c r="H33" s="1">
        <f t="shared" si="5"/>
        <v>747914.89361702139</v>
      </c>
      <c r="I33" s="1">
        <f t="shared" si="6"/>
        <v>186978.72340425535</v>
      </c>
      <c r="J33" s="1">
        <v>8788000</v>
      </c>
      <c r="K33" s="1"/>
      <c r="M33" s="26">
        <v>0.58510638297872353</v>
      </c>
      <c r="O33" s="26">
        <v>0.1276595744680851</v>
      </c>
      <c r="P33" s="26">
        <v>1.0638297872340427E-2</v>
      </c>
      <c r="Q33" s="26">
        <v>0</v>
      </c>
      <c r="R33" s="26">
        <v>0.17021276595744683</v>
      </c>
      <c r="S33" s="26">
        <v>8.5106382978723416E-2</v>
      </c>
      <c r="T33" s="26">
        <v>2.1276595744680854E-2</v>
      </c>
      <c r="V33" s="26">
        <v>30</v>
      </c>
      <c r="W33" s="1"/>
      <c r="X33">
        <f t="shared" si="7"/>
        <v>41500.480000000003</v>
      </c>
      <c r="Y33">
        <f t="shared" si="8"/>
        <v>41500.480000000003</v>
      </c>
    </row>
    <row r="34" spans="1:25">
      <c r="A34" s="4">
        <v>1997</v>
      </c>
      <c r="B34" s="1">
        <f t="shared" si="1"/>
        <v>4457340.4255319154</v>
      </c>
      <c r="D34" s="1">
        <f t="shared" si="2"/>
        <v>972510.63829787227</v>
      </c>
      <c r="E34" s="1">
        <f t="shared" si="3"/>
        <v>81042.55319148938</v>
      </c>
      <c r="F34">
        <v>42914.880000000005</v>
      </c>
      <c r="G34" s="1">
        <f t="shared" si="4"/>
        <v>1296680.8510638301</v>
      </c>
      <c r="H34" s="1">
        <f t="shared" si="5"/>
        <v>648340.42553191504</v>
      </c>
      <c r="I34" s="1">
        <f t="shared" si="6"/>
        <v>162085.10638297876</v>
      </c>
      <c r="J34" s="1">
        <v>7618000</v>
      </c>
      <c r="K34" s="1"/>
      <c r="M34" s="26">
        <v>0.58510638297872353</v>
      </c>
      <c r="O34" s="26">
        <v>0.1276595744680851</v>
      </c>
      <c r="P34" s="26">
        <v>1.0638297872340427E-2</v>
      </c>
      <c r="Q34" s="26">
        <v>0</v>
      </c>
      <c r="R34" s="26">
        <v>0.17021276595744683</v>
      </c>
      <c r="S34" s="26">
        <v>8.5106382978723416E-2</v>
      </c>
      <c r="T34" s="26">
        <v>2.1276595744680854E-2</v>
      </c>
      <c r="V34" s="26">
        <v>31</v>
      </c>
      <c r="W34" s="1"/>
      <c r="X34">
        <f t="shared" si="7"/>
        <v>42914.880000000005</v>
      </c>
      <c r="Y34">
        <f t="shared" si="8"/>
        <v>42914.880000000005</v>
      </c>
    </row>
    <row r="35" spans="1:25">
      <c r="A35" s="4">
        <v>1998</v>
      </c>
      <c r="B35" s="1">
        <f t="shared" si="1"/>
        <v>2309396.5517241382</v>
      </c>
      <c r="D35" s="1">
        <f t="shared" si="2"/>
        <v>478442.88349652343</v>
      </c>
      <c r="E35" s="1">
        <f t="shared" si="3"/>
        <v>41001.631900099332</v>
      </c>
      <c r="F35">
        <v>13576.699304668653</v>
      </c>
      <c r="G35" s="1">
        <f t="shared" si="4"/>
        <v>533835.81665957149</v>
      </c>
      <c r="H35" s="1">
        <f t="shared" si="5"/>
        <v>328013.05520079465</v>
      </c>
      <c r="I35" s="1">
        <f t="shared" si="6"/>
        <v>122733.36171420464</v>
      </c>
      <c r="J35" s="1">
        <v>3827000</v>
      </c>
      <c r="K35" s="1"/>
      <c r="M35" s="26">
        <v>0.60344827586206906</v>
      </c>
      <c r="O35" s="26">
        <v>0.12501773804455799</v>
      </c>
      <c r="P35" s="26">
        <v>1.0713778913012629E-2</v>
      </c>
      <c r="Q35" s="26">
        <v>3.547608911593586E-3</v>
      </c>
      <c r="R35" s="26">
        <v>0.13949198240385979</v>
      </c>
      <c r="S35" s="26">
        <v>8.5710231304101034E-2</v>
      </c>
      <c r="T35" s="26">
        <v>3.207038456080602E-2</v>
      </c>
      <c r="V35" s="26">
        <v>32</v>
      </c>
      <c r="W35" s="1">
        <v>13576.699304668653</v>
      </c>
      <c r="X35">
        <f t="shared" si="7"/>
        <v>44329.280000000006</v>
      </c>
      <c r="Y35">
        <f t="shared" si="8"/>
        <v>13576.699304668653</v>
      </c>
    </row>
    <row r="36" spans="1:25">
      <c r="A36" s="4">
        <v>1999</v>
      </c>
      <c r="B36" s="1">
        <f t="shared" si="1"/>
        <v>3939001.3981501404</v>
      </c>
      <c r="D36" s="1">
        <f t="shared" si="2"/>
        <v>774409.26364092645</v>
      </c>
      <c r="E36" s="1">
        <f t="shared" si="3"/>
        <v>68316.878181687818</v>
      </c>
      <c r="F36">
        <v>45393.27453932746</v>
      </c>
      <c r="G36" s="1">
        <f t="shared" si="4"/>
        <v>684530.5800530581</v>
      </c>
      <c r="H36" s="1">
        <f t="shared" si="5"/>
        <v>546535.02545350255</v>
      </c>
      <c r="I36" s="1">
        <f t="shared" si="6"/>
        <v>272813.57998135802</v>
      </c>
      <c r="J36" s="1">
        <v>6331000</v>
      </c>
      <c r="K36" s="1"/>
      <c r="M36" s="26">
        <v>0.62217681221768129</v>
      </c>
      <c r="O36" s="26">
        <v>0.12232021223202123</v>
      </c>
      <c r="P36" s="26">
        <v>1.0790851079085107E-2</v>
      </c>
      <c r="Q36" s="26">
        <v>7.1700007170000723E-3</v>
      </c>
      <c r="R36" s="26">
        <v>0.10812361081236109</v>
      </c>
      <c r="S36" s="26">
        <v>8.6326808632680857E-2</v>
      </c>
      <c r="T36" s="26">
        <v>4.3091704309170434E-2</v>
      </c>
      <c r="V36" s="26">
        <v>33</v>
      </c>
      <c r="W36" s="1">
        <v>45393.27453932746</v>
      </c>
      <c r="X36">
        <f t="shared" si="7"/>
        <v>45743.680000000008</v>
      </c>
      <c r="Y36">
        <f t="shared" si="8"/>
        <v>45393.27453932746</v>
      </c>
    </row>
    <row r="37" spans="1:25">
      <c r="A37" s="4">
        <v>2000</v>
      </c>
      <c r="B37" s="1">
        <f t="shared" si="1"/>
        <v>4229402.173913043</v>
      </c>
      <c r="D37" s="1">
        <f t="shared" si="2"/>
        <v>788532.60869565234</v>
      </c>
      <c r="E37" s="1">
        <f t="shared" si="3"/>
        <v>71684.782608695648</v>
      </c>
      <c r="F37">
        <v>71684.782608695648</v>
      </c>
      <c r="G37" s="1">
        <f t="shared" si="4"/>
        <v>501793.47826086963</v>
      </c>
      <c r="H37" s="1">
        <f t="shared" si="5"/>
        <v>573478.26086956519</v>
      </c>
      <c r="I37" s="1">
        <f t="shared" si="6"/>
        <v>358423.91304347827</v>
      </c>
      <c r="J37" s="1">
        <v>6595000</v>
      </c>
      <c r="K37" s="1"/>
      <c r="M37" s="26">
        <v>0.64130434782608692</v>
      </c>
      <c r="O37" s="26">
        <v>0.11956521739130437</v>
      </c>
      <c r="P37" s="26">
        <v>1.0869565217391304E-2</v>
      </c>
      <c r="Q37" s="26">
        <v>1.0869565217391304E-2</v>
      </c>
      <c r="R37" s="26">
        <v>7.6086956521739135E-2</v>
      </c>
      <c r="S37" s="26">
        <v>8.6956521739130432E-2</v>
      </c>
      <c r="T37" s="26">
        <v>5.434782608695652E-2</v>
      </c>
      <c r="V37" s="26">
        <v>34</v>
      </c>
      <c r="W37" s="1">
        <v>71684.782608695648</v>
      </c>
      <c r="X37">
        <f t="shared" si="7"/>
        <v>47158.080000000009</v>
      </c>
      <c r="Y37">
        <f t="shared" si="8"/>
        <v>71684.782608695648</v>
      </c>
    </row>
    <row r="38" spans="1:25">
      <c r="A38" s="4">
        <v>2001</v>
      </c>
      <c r="B38" s="1">
        <f t="shared" si="1"/>
        <v>4698640.6489804862</v>
      </c>
      <c r="D38" s="1">
        <f t="shared" si="2"/>
        <v>890160.05262003955</v>
      </c>
      <c r="E38" s="1">
        <f t="shared" si="3"/>
        <v>166259.59219469412</v>
      </c>
      <c r="F38">
        <v>61960.096470072356</v>
      </c>
      <c r="G38" s="1">
        <f t="shared" si="4"/>
        <v>788338.96075422061</v>
      </c>
      <c r="H38" s="1">
        <f t="shared" si="5"/>
        <v>495680.77176057885</v>
      </c>
      <c r="I38" s="1">
        <f t="shared" si="6"/>
        <v>434959.87721990794</v>
      </c>
      <c r="J38" s="1">
        <v>7536000</v>
      </c>
      <c r="K38" s="1"/>
      <c r="M38" s="26">
        <v>0.62349265511949126</v>
      </c>
      <c r="O38" s="26">
        <v>0.11812102609076958</v>
      </c>
      <c r="P38" s="26">
        <v>2.2062047796535846E-2</v>
      </c>
      <c r="Q38" s="26">
        <v>8.221881166410875E-3</v>
      </c>
      <c r="R38" s="26">
        <v>0.10460973470730103</v>
      </c>
      <c r="S38" s="26">
        <v>6.5775049331287E-2</v>
      </c>
      <c r="T38" s="26">
        <v>5.7717605788204347E-2</v>
      </c>
      <c r="V38" s="26">
        <v>35</v>
      </c>
      <c r="W38" s="1">
        <v>61960.096470072356</v>
      </c>
      <c r="X38">
        <f t="shared" si="7"/>
        <v>48572.480000000003</v>
      </c>
      <c r="Y38">
        <f t="shared" si="8"/>
        <v>61960.096470072356</v>
      </c>
    </row>
    <row r="39" spans="1:25">
      <c r="A39" s="4">
        <v>2002</v>
      </c>
      <c r="B39" s="1">
        <f t="shared" si="1"/>
        <v>6047683.5471030511</v>
      </c>
      <c r="D39" s="1">
        <f t="shared" si="2"/>
        <v>1165352.7200353828</v>
      </c>
      <c r="E39" s="1">
        <f t="shared" si="3"/>
        <v>334141.41972578503</v>
      </c>
      <c r="F39">
        <v>55229.986731534707</v>
      </c>
      <c r="G39" s="1">
        <f t="shared" si="4"/>
        <v>1334908.7793011942</v>
      </c>
      <c r="H39" s="1">
        <f t="shared" si="5"/>
        <v>441839.89385227766</v>
      </c>
      <c r="I39" s="1">
        <f t="shared" si="6"/>
        <v>610843.65325077402</v>
      </c>
      <c r="J39" s="1">
        <v>9990000</v>
      </c>
      <c r="K39" s="1"/>
      <c r="M39" s="26">
        <v>0.60537372843874382</v>
      </c>
      <c r="O39" s="26">
        <v>0.11665192392746573</v>
      </c>
      <c r="P39" s="26">
        <v>3.3447589562140646E-2</v>
      </c>
      <c r="Q39" s="26">
        <v>5.5285272003538248E-3</v>
      </c>
      <c r="R39" s="26">
        <v>0.13362450243255197</v>
      </c>
      <c r="S39" s="26">
        <v>4.4228217602830598E-2</v>
      </c>
      <c r="T39" s="26">
        <v>6.1145510835913318E-2</v>
      </c>
      <c r="V39" s="26">
        <v>36</v>
      </c>
      <c r="W39" s="1">
        <v>55229.986731534707</v>
      </c>
      <c r="X39">
        <f t="shared" si="7"/>
        <v>49986.880000000005</v>
      </c>
      <c r="Y39">
        <f t="shared" si="8"/>
        <v>55229.986731534707</v>
      </c>
    </row>
    <row r="40" spans="1:25">
      <c r="A40" s="4">
        <v>2003</v>
      </c>
      <c r="B40" s="1">
        <f t="shared" si="1"/>
        <v>6461617.4994423361</v>
      </c>
      <c r="D40" s="1">
        <f t="shared" si="2"/>
        <v>1267766.283738568</v>
      </c>
      <c r="E40" s="1">
        <f t="shared" si="3"/>
        <v>495748.8010260986</v>
      </c>
      <c r="F40">
        <v>30696.520187374514</v>
      </c>
      <c r="G40" s="1">
        <f t="shared" si="4"/>
        <v>1796053.3961632834</v>
      </c>
      <c r="H40" s="1">
        <f t="shared" si="5"/>
        <v>245572.16149899611</v>
      </c>
      <c r="I40" s="1">
        <f t="shared" si="6"/>
        <v>711545.3379433417</v>
      </c>
      <c r="J40" s="1">
        <v>11009000</v>
      </c>
      <c r="K40" s="1"/>
      <c r="M40" s="26">
        <v>0.58693954940887783</v>
      </c>
      <c r="O40" s="26">
        <v>0.115157260762882</v>
      </c>
      <c r="P40" s="26">
        <v>4.5031229087664514E-2</v>
      </c>
      <c r="Q40" s="26">
        <v>2.7883113986169965E-3</v>
      </c>
      <c r="R40" s="26">
        <v>0.16314409993308052</v>
      </c>
      <c r="S40" s="26">
        <v>2.2306491188935972E-2</v>
      </c>
      <c r="T40" s="26">
        <v>6.4633058219942016E-2</v>
      </c>
      <c r="V40" s="26">
        <v>37</v>
      </c>
      <c r="W40" s="1">
        <v>30696.520187374514</v>
      </c>
      <c r="X40">
        <f t="shared" si="7"/>
        <v>51401.280000000006</v>
      </c>
      <c r="Y40">
        <f t="shared" si="8"/>
        <v>30696.520187374514</v>
      </c>
    </row>
    <row r="41" spans="1:25">
      <c r="A41" s="4">
        <v>2004</v>
      </c>
      <c r="B41" s="1">
        <f t="shared" si="1"/>
        <v>7193750.0000000009</v>
      </c>
      <c r="D41" s="1">
        <f t="shared" si="2"/>
        <v>1438750.0000000002</v>
      </c>
      <c r="E41" s="1">
        <f t="shared" si="3"/>
        <v>719375.00000000012</v>
      </c>
      <c r="F41">
        <v>52815.680000000008</v>
      </c>
      <c r="G41" s="1">
        <f t="shared" si="4"/>
        <v>2445875.0000000005</v>
      </c>
      <c r="H41" s="1">
        <f t="shared" si="5"/>
        <v>0</v>
      </c>
      <c r="I41" s="1">
        <f t="shared" si="6"/>
        <v>863249.99999999988</v>
      </c>
      <c r="J41" s="1">
        <v>12661000</v>
      </c>
      <c r="K41" s="1"/>
      <c r="M41" s="26">
        <v>0.56818181818181823</v>
      </c>
      <c r="O41" s="26">
        <v>0.11363636363636365</v>
      </c>
      <c r="P41" s="26">
        <v>5.6818181818181823E-2</v>
      </c>
      <c r="Q41" s="26">
        <v>0</v>
      </c>
      <c r="R41" s="26">
        <v>0.1931818181818182</v>
      </c>
      <c r="S41" s="26">
        <v>0</v>
      </c>
      <c r="T41" s="26">
        <v>6.8181818181818177E-2</v>
      </c>
      <c r="V41" s="26">
        <v>38</v>
      </c>
      <c r="W41" s="1"/>
      <c r="X41">
        <f t="shared" si="7"/>
        <v>52815.680000000008</v>
      </c>
      <c r="Y41">
        <f t="shared" si="8"/>
        <v>52815.680000000008</v>
      </c>
    </row>
    <row r="42" spans="1:25">
      <c r="A42" s="4">
        <v>2005</v>
      </c>
      <c r="B42" s="1">
        <f t="shared" si="1"/>
        <v>7884090.9090909101</v>
      </c>
      <c r="D42" s="1">
        <f t="shared" si="2"/>
        <v>1576818.1818181819</v>
      </c>
      <c r="E42" s="1">
        <f t="shared" si="3"/>
        <v>788409.09090909094</v>
      </c>
      <c r="F42">
        <v>54230.080000000009</v>
      </c>
      <c r="G42" s="1">
        <f t="shared" si="4"/>
        <v>2680590.9090909092</v>
      </c>
      <c r="H42" s="1">
        <f t="shared" si="5"/>
        <v>0</v>
      </c>
      <c r="I42" s="1">
        <f t="shared" si="6"/>
        <v>946090.90909090906</v>
      </c>
      <c r="J42" s="1">
        <v>13876000</v>
      </c>
      <c r="K42" s="1"/>
      <c r="M42" s="26">
        <v>0.56818181818181823</v>
      </c>
      <c r="O42" s="26">
        <v>0.11363636363636365</v>
      </c>
      <c r="P42" s="26">
        <v>5.6818181818181823E-2</v>
      </c>
      <c r="Q42" s="26">
        <v>0</v>
      </c>
      <c r="R42" s="26">
        <v>0.1931818181818182</v>
      </c>
      <c r="S42" s="26">
        <v>0</v>
      </c>
      <c r="T42" s="26">
        <v>6.8181818181818177E-2</v>
      </c>
      <c r="V42" s="26">
        <v>39</v>
      </c>
      <c r="W42" s="1"/>
      <c r="X42">
        <f t="shared" si="7"/>
        <v>54230.080000000009</v>
      </c>
      <c r="Y42">
        <f t="shared" si="8"/>
        <v>54230.080000000009</v>
      </c>
    </row>
    <row r="43" spans="1:25">
      <c r="A43" s="4">
        <v>2006</v>
      </c>
      <c r="B43" s="1">
        <f t="shared" si="1"/>
        <v>7153409.0909090918</v>
      </c>
      <c r="D43" s="1">
        <f t="shared" si="2"/>
        <v>1430681.8181818184</v>
      </c>
      <c r="E43" s="1">
        <f t="shared" si="3"/>
        <v>715340.90909090918</v>
      </c>
      <c r="F43">
        <v>55644.480000000003</v>
      </c>
      <c r="G43" s="1">
        <f t="shared" si="4"/>
        <v>2432159.0909090913</v>
      </c>
      <c r="H43" s="1">
        <f t="shared" si="5"/>
        <v>0</v>
      </c>
      <c r="I43" s="1">
        <f t="shared" si="6"/>
        <v>858409.09090909082</v>
      </c>
      <c r="J43" s="1">
        <v>12590000</v>
      </c>
      <c r="K43" s="1"/>
      <c r="M43" s="26">
        <v>0.56818181818181823</v>
      </c>
      <c r="O43" s="26">
        <v>0.11363636363636365</v>
      </c>
      <c r="P43" s="26">
        <v>5.6818181818181823E-2</v>
      </c>
      <c r="Q43" s="26">
        <v>0</v>
      </c>
      <c r="R43" s="26">
        <v>0.1931818181818182</v>
      </c>
      <c r="S43" s="26">
        <v>0</v>
      </c>
      <c r="T43" s="26">
        <v>6.8181818181818177E-2</v>
      </c>
      <c r="V43" s="26">
        <v>40</v>
      </c>
      <c r="W43" s="1"/>
      <c r="X43">
        <f t="shared" si="7"/>
        <v>55644.480000000003</v>
      </c>
      <c r="Y43">
        <f t="shared" si="8"/>
        <v>55644.480000000003</v>
      </c>
    </row>
    <row r="44" spans="1:25">
      <c r="A44" s="4">
        <v>2007</v>
      </c>
      <c r="B44" s="1">
        <f t="shared" si="1"/>
        <v>7226136.3636363642</v>
      </c>
      <c r="D44" s="1">
        <f t="shared" si="2"/>
        <v>1445227.2727272729</v>
      </c>
      <c r="E44" s="1">
        <f t="shared" si="3"/>
        <v>722613.63636363647</v>
      </c>
      <c r="F44">
        <v>57058.880000000005</v>
      </c>
      <c r="G44" s="1">
        <f t="shared" si="4"/>
        <v>2456886.3636363638</v>
      </c>
      <c r="H44" s="1">
        <f t="shared" si="5"/>
        <v>0</v>
      </c>
      <c r="I44" s="1">
        <f t="shared" si="6"/>
        <v>867136.36363636353</v>
      </c>
      <c r="J44" s="1">
        <v>12718000</v>
      </c>
      <c r="K44" s="1"/>
      <c r="M44" s="26">
        <v>0.56818181818181823</v>
      </c>
      <c r="O44" s="26">
        <v>0.11363636363636365</v>
      </c>
      <c r="P44" s="26">
        <v>5.6818181818181823E-2</v>
      </c>
      <c r="Q44" s="26">
        <v>0</v>
      </c>
      <c r="R44" s="26">
        <v>0.1931818181818182</v>
      </c>
      <c r="S44" s="26">
        <v>0</v>
      </c>
      <c r="T44" s="26">
        <v>6.8181818181818177E-2</v>
      </c>
      <c r="V44" s="26">
        <v>41</v>
      </c>
      <c r="W44" s="1"/>
      <c r="X44">
        <f t="shared" si="7"/>
        <v>57058.880000000005</v>
      </c>
      <c r="Y44">
        <f t="shared" si="8"/>
        <v>57058.880000000005</v>
      </c>
    </row>
    <row r="45" spans="1:25">
      <c r="A45" s="4">
        <v>2008</v>
      </c>
      <c r="B45" s="1">
        <f t="shared" si="1"/>
        <v>7650000.0000000009</v>
      </c>
      <c r="D45" s="1">
        <f t="shared" si="2"/>
        <v>1530000.0000000002</v>
      </c>
      <c r="E45" s="1">
        <f t="shared" si="3"/>
        <v>765000.00000000012</v>
      </c>
      <c r="F45">
        <v>58473.280000000006</v>
      </c>
      <c r="G45" s="1">
        <f t="shared" si="4"/>
        <v>2601000.0000000005</v>
      </c>
      <c r="H45" s="1">
        <f t="shared" si="5"/>
        <v>0</v>
      </c>
      <c r="I45" s="1">
        <f t="shared" si="6"/>
        <v>917999.99999999988</v>
      </c>
      <c r="J45" s="1">
        <v>13464000</v>
      </c>
      <c r="K45" s="1"/>
      <c r="M45" s="26">
        <v>0.56818181818181823</v>
      </c>
      <c r="O45" s="26">
        <v>0.11363636363636365</v>
      </c>
      <c r="P45" s="26">
        <v>5.6818181818181823E-2</v>
      </c>
      <c r="Q45" s="26">
        <v>0</v>
      </c>
      <c r="R45" s="26">
        <v>0.1931818181818182</v>
      </c>
      <c r="S45" s="26">
        <v>0</v>
      </c>
      <c r="T45" s="26">
        <v>6.8181818181818177E-2</v>
      </c>
      <c r="V45" s="26">
        <v>42</v>
      </c>
      <c r="W45" s="1"/>
      <c r="X45">
        <f t="shared" si="7"/>
        <v>58473.280000000006</v>
      </c>
      <c r="Y45">
        <f t="shared" si="8"/>
        <v>58473.280000000006</v>
      </c>
    </row>
    <row r="46" spans="1:25">
      <c r="A46" s="4">
        <v>2009</v>
      </c>
      <c r="B46" s="1">
        <f t="shared" si="1"/>
        <v>6107954.5454545459</v>
      </c>
      <c r="D46" s="1">
        <f t="shared" si="2"/>
        <v>1221590.9090909092</v>
      </c>
      <c r="E46" s="1">
        <f t="shared" si="3"/>
        <v>610795.45454545459</v>
      </c>
      <c r="F46">
        <v>59887.680000000008</v>
      </c>
      <c r="G46" s="1">
        <f t="shared" si="4"/>
        <v>2076704.5454545456</v>
      </c>
      <c r="H46" s="1">
        <f t="shared" si="5"/>
        <v>0</v>
      </c>
      <c r="I46" s="1">
        <f t="shared" si="6"/>
        <v>732954.54545454541</v>
      </c>
      <c r="J46" s="1">
        <v>10750000</v>
      </c>
      <c r="K46" s="1"/>
      <c r="M46" s="26">
        <v>0.56818181818181823</v>
      </c>
      <c r="O46" s="26">
        <v>0.11363636363636365</v>
      </c>
      <c r="P46" s="26">
        <v>5.6818181818181823E-2</v>
      </c>
      <c r="Q46" s="26">
        <v>0</v>
      </c>
      <c r="R46" s="26">
        <v>0.1931818181818182</v>
      </c>
      <c r="S46" s="26">
        <v>0</v>
      </c>
      <c r="T46" s="26">
        <v>6.8181818181818177E-2</v>
      </c>
      <c r="V46" s="26">
        <v>43</v>
      </c>
      <c r="W46" s="1"/>
      <c r="X46">
        <f t="shared" si="7"/>
        <v>59887.680000000008</v>
      </c>
      <c r="Y46">
        <f t="shared" si="8"/>
        <v>59887.680000000008</v>
      </c>
    </row>
    <row r="47" spans="1:25">
      <c r="A47" s="4">
        <v>2010</v>
      </c>
      <c r="B47" s="1">
        <f t="shared" si="1"/>
        <v>8002840.9090909101</v>
      </c>
      <c r="D47" s="1">
        <f t="shared" si="2"/>
        <v>1600568.1818181819</v>
      </c>
      <c r="E47" s="1">
        <f t="shared" si="3"/>
        <v>800284.09090909094</v>
      </c>
      <c r="F47">
        <v>61302.080000000009</v>
      </c>
      <c r="G47" s="1">
        <f t="shared" si="4"/>
        <v>2720965.9090909096</v>
      </c>
      <c r="H47" s="1">
        <f t="shared" si="5"/>
        <v>0</v>
      </c>
      <c r="I47" s="1">
        <f t="shared" si="6"/>
        <v>960340.90909090906</v>
      </c>
      <c r="J47" s="1">
        <v>14085000</v>
      </c>
      <c r="K47" s="1"/>
      <c r="M47" s="26">
        <v>0.56818181818181823</v>
      </c>
      <c r="O47" s="26">
        <v>0.11363636363636365</v>
      </c>
      <c r="P47" s="26">
        <v>5.6818181818181823E-2</v>
      </c>
      <c r="Q47" s="26">
        <v>0</v>
      </c>
      <c r="R47" s="26">
        <v>0.1931818181818182</v>
      </c>
      <c r="S47" s="26">
        <v>0</v>
      </c>
      <c r="T47" s="26">
        <v>6.8181818181818177E-2</v>
      </c>
      <c r="V47" s="26">
        <v>44</v>
      </c>
      <c r="W47" s="1"/>
      <c r="X47">
        <f t="shared" si="7"/>
        <v>61302.080000000009</v>
      </c>
      <c r="Y47">
        <f t="shared" si="8"/>
        <v>61302.080000000009</v>
      </c>
    </row>
    <row r="48" spans="1:25">
      <c r="A48" s="4">
        <v>2011</v>
      </c>
      <c r="B48" s="1">
        <f t="shared" si="1"/>
        <v>8269318.1818181826</v>
      </c>
      <c r="D48" s="1">
        <f t="shared" si="2"/>
        <v>1653863.6363636365</v>
      </c>
      <c r="E48" s="1">
        <f t="shared" si="3"/>
        <v>826931.81818181823</v>
      </c>
      <c r="F48">
        <v>62716.48000000001</v>
      </c>
      <c r="G48" s="1">
        <f t="shared" si="4"/>
        <v>2811568.1818181821</v>
      </c>
      <c r="H48" s="1">
        <f t="shared" si="5"/>
        <v>0</v>
      </c>
      <c r="I48" s="1">
        <f t="shared" si="6"/>
        <v>992318.18181818177</v>
      </c>
      <c r="J48" s="1">
        <v>14554000</v>
      </c>
      <c r="K48" s="1"/>
      <c r="M48" s="26">
        <v>0.56818181818181823</v>
      </c>
      <c r="O48" s="26">
        <v>0.11363636363636365</v>
      </c>
      <c r="P48" s="26">
        <v>5.6818181818181823E-2</v>
      </c>
      <c r="Q48" s="26">
        <v>0</v>
      </c>
      <c r="R48" s="26">
        <v>0.1931818181818182</v>
      </c>
      <c r="S48" s="26">
        <v>0</v>
      </c>
      <c r="T48" s="26">
        <v>6.8181818181818177E-2</v>
      </c>
      <c r="V48" s="26">
        <v>45</v>
      </c>
      <c r="W48" s="1"/>
      <c r="X48">
        <f t="shared" si="7"/>
        <v>62716.48000000001</v>
      </c>
      <c r="Y48">
        <f t="shared" si="8"/>
        <v>62716.48000000001</v>
      </c>
    </row>
    <row r="49" spans="1:25">
      <c r="A49" s="4">
        <v>2012</v>
      </c>
      <c r="B49" s="1">
        <f t="shared" si="1"/>
        <v>9306818.1818181835</v>
      </c>
      <c r="D49" s="1">
        <f t="shared" si="2"/>
        <v>1861363.6363636365</v>
      </c>
      <c r="E49" s="1">
        <f t="shared" si="3"/>
        <v>930681.81818181823</v>
      </c>
      <c r="F49">
        <v>64130.880000000005</v>
      </c>
      <c r="G49" s="1">
        <f t="shared" si="4"/>
        <v>3164318.1818181821</v>
      </c>
      <c r="H49" s="1">
        <f t="shared" si="5"/>
        <v>0</v>
      </c>
      <c r="I49" s="1">
        <f t="shared" si="6"/>
        <v>1116818.1818181816</v>
      </c>
      <c r="J49" s="1">
        <v>16380000</v>
      </c>
      <c r="K49" s="1"/>
      <c r="M49" s="26">
        <v>0.56818181818181823</v>
      </c>
      <c r="O49" s="26">
        <v>0.11363636363636365</v>
      </c>
      <c r="P49" s="26">
        <v>5.6818181818181823E-2</v>
      </c>
      <c r="Q49" s="26">
        <v>0</v>
      </c>
      <c r="R49" s="26">
        <v>0.1931818181818182</v>
      </c>
      <c r="S49" s="26">
        <v>0</v>
      </c>
      <c r="T49" s="26">
        <v>6.8181818181818177E-2</v>
      </c>
      <c r="V49" s="26">
        <v>46</v>
      </c>
      <c r="W49" s="1"/>
      <c r="X49">
        <f t="shared" si="7"/>
        <v>64130.880000000005</v>
      </c>
      <c r="Y49">
        <f t="shared" si="8"/>
        <v>64130.880000000005</v>
      </c>
    </row>
    <row r="52" spans="1:25">
      <c r="A52" s="4"/>
    </row>
    <row r="53" spans="1:25">
      <c r="A53" s="4"/>
      <c r="B53"/>
      <c r="C53"/>
      <c r="D53"/>
      <c r="E53"/>
      <c r="F53"/>
      <c r="G53"/>
      <c r="H53"/>
      <c r="I53"/>
    </row>
    <row r="54" spans="1:25">
      <c r="A54" s="4"/>
      <c r="B54"/>
      <c r="C54"/>
      <c r="D54"/>
      <c r="E54"/>
      <c r="F54"/>
      <c r="G54"/>
      <c r="H54"/>
      <c r="I54"/>
    </row>
    <row r="55" spans="1:25">
      <c r="A55" s="4"/>
      <c r="B55"/>
      <c r="C55"/>
      <c r="D55"/>
      <c r="E55"/>
      <c r="F55"/>
      <c r="G55"/>
      <c r="H55"/>
      <c r="I55"/>
    </row>
    <row r="56" spans="1:25">
      <c r="A56" s="4"/>
      <c r="B56"/>
      <c r="C56"/>
      <c r="D56"/>
      <c r="E56"/>
      <c r="F56"/>
      <c r="G56"/>
      <c r="H56"/>
      <c r="I56"/>
    </row>
    <row r="57" spans="1:25">
      <c r="A57" s="4"/>
      <c r="B57"/>
      <c r="C57"/>
      <c r="D57"/>
      <c r="E57"/>
      <c r="F57"/>
      <c r="G57"/>
      <c r="H57"/>
      <c r="I57"/>
    </row>
    <row r="58" spans="1:25">
      <c r="A58" s="4"/>
      <c r="B58"/>
      <c r="C58"/>
      <c r="D58"/>
      <c r="E58"/>
      <c r="F58"/>
      <c r="G58"/>
      <c r="H58"/>
      <c r="I58"/>
    </row>
    <row r="59" spans="1:25">
      <c r="A59" s="4"/>
      <c r="B59"/>
      <c r="C59"/>
      <c r="D59"/>
      <c r="E59"/>
      <c r="F59"/>
      <c r="G59"/>
      <c r="H59"/>
      <c r="I59"/>
    </row>
    <row r="60" spans="1:25">
      <c r="A60" s="4"/>
      <c r="B60"/>
      <c r="C60"/>
      <c r="D60"/>
      <c r="E60"/>
      <c r="F60"/>
      <c r="G60"/>
      <c r="H60"/>
      <c r="I60"/>
    </row>
    <row r="61" spans="1:25">
      <c r="A61" s="4"/>
      <c r="B61"/>
      <c r="C61"/>
      <c r="D61"/>
      <c r="E61"/>
      <c r="F61"/>
      <c r="G61"/>
      <c r="H61"/>
      <c r="I61"/>
    </row>
    <row r="62" spans="1:25">
      <c r="A62" s="4"/>
      <c r="B62"/>
      <c r="C62"/>
      <c r="D62"/>
      <c r="E62"/>
      <c r="F62"/>
      <c r="G62"/>
      <c r="H62"/>
      <c r="I62"/>
    </row>
    <row r="63" spans="1:25">
      <c r="A63" s="4"/>
      <c r="B63"/>
      <c r="C63"/>
      <c r="D63"/>
      <c r="E63"/>
      <c r="F63"/>
      <c r="G63"/>
      <c r="H63"/>
      <c r="I63"/>
    </row>
    <row r="64" spans="1:25">
      <c r="A64" s="4"/>
      <c r="B64"/>
      <c r="C64"/>
      <c r="D64"/>
      <c r="E64"/>
      <c r="F64"/>
      <c r="G64"/>
      <c r="H64"/>
      <c r="I64"/>
    </row>
    <row r="65" spans="1:9">
      <c r="A65" s="4"/>
      <c r="B65"/>
      <c r="C65"/>
      <c r="D65"/>
      <c r="E65"/>
      <c r="F65"/>
      <c r="G65"/>
      <c r="H65"/>
      <c r="I65"/>
    </row>
    <row r="66" spans="1:9">
      <c r="A66" s="4"/>
      <c r="B66"/>
      <c r="C66"/>
      <c r="D66"/>
      <c r="E66"/>
      <c r="F66"/>
      <c r="G66"/>
      <c r="H66"/>
      <c r="I66"/>
    </row>
    <row r="67" spans="1:9">
      <c r="A67" s="4"/>
      <c r="B67"/>
      <c r="C67"/>
      <c r="D67"/>
      <c r="E67"/>
      <c r="F67"/>
      <c r="G67"/>
      <c r="H67"/>
      <c r="I67"/>
    </row>
    <row r="68" spans="1:9">
      <c r="A68" s="4"/>
      <c r="B68"/>
      <c r="C68"/>
      <c r="D68"/>
      <c r="E68"/>
      <c r="F68"/>
      <c r="G68"/>
      <c r="H68"/>
      <c r="I68"/>
    </row>
    <row r="69" spans="1:9">
      <c r="A69" s="4"/>
      <c r="B69"/>
      <c r="C69"/>
      <c r="D69"/>
      <c r="E69"/>
      <c r="F69"/>
      <c r="G69"/>
      <c r="H69"/>
      <c r="I69"/>
    </row>
    <row r="70" spans="1:9">
      <c r="A70" s="4"/>
      <c r="B70"/>
      <c r="C70"/>
      <c r="D70"/>
      <c r="E70"/>
      <c r="F70"/>
      <c r="G70"/>
      <c r="H70"/>
      <c r="I70"/>
    </row>
    <row r="71" spans="1:9">
      <c r="A71" s="4"/>
      <c r="B71"/>
      <c r="C71"/>
      <c r="D71"/>
      <c r="E71"/>
      <c r="F71"/>
      <c r="G71"/>
      <c r="H71"/>
      <c r="I71"/>
    </row>
    <row r="72" spans="1:9">
      <c r="A72" s="4"/>
      <c r="B72"/>
      <c r="C72"/>
      <c r="D72"/>
      <c r="E72"/>
      <c r="F72"/>
      <c r="G72"/>
      <c r="H72"/>
      <c r="I72"/>
    </row>
    <row r="73" spans="1:9">
      <c r="A73" s="4"/>
      <c r="B73"/>
      <c r="C73"/>
      <c r="D73"/>
      <c r="E73"/>
      <c r="F73"/>
      <c r="G73"/>
      <c r="H73"/>
      <c r="I73"/>
    </row>
    <row r="74" spans="1:9">
      <c r="A74" s="4"/>
      <c r="B74"/>
      <c r="C74"/>
      <c r="D74"/>
      <c r="E74"/>
      <c r="F74"/>
      <c r="G74"/>
      <c r="H74"/>
      <c r="I74"/>
    </row>
    <row r="75" spans="1:9">
      <c r="A75" s="4"/>
      <c r="B75"/>
      <c r="C75"/>
      <c r="D75"/>
      <c r="E75"/>
      <c r="F75"/>
      <c r="G75"/>
      <c r="H75"/>
      <c r="I75"/>
    </row>
    <row r="76" spans="1:9">
      <c r="A76" s="4"/>
      <c r="B76"/>
      <c r="C76"/>
      <c r="D76"/>
      <c r="E76"/>
      <c r="F76"/>
      <c r="G76"/>
      <c r="H76"/>
      <c r="I76"/>
    </row>
    <row r="77" spans="1:9">
      <c r="A77" s="4"/>
      <c r="B77"/>
      <c r="C77"/>
      <c r="D77"/>
      <c r="E77"/>
      <c r="F77"/>
      <c r="G77"/>
      <c r="H77"/>
      <c r="I77"/>
    </row>
    <row r="78" spans="1:9">
      <c r="A78" s="4"/>
      <c r="B78"/>
      <c r="C78"/>
      <c r="D78"/>
      <c r="E78"/>
      <c r="F78"/>
      <c r="G78"/>
      <c r="H78"/>
      <c r="I78"/>
    </row>
    <row r="79" spans="1:9">
      <c r="A79" s="4"/>
      <c r="B79"/>
      <c r="C79"/>
      <c r="D79"/>
      <c r="E79"/>
      <c r="F79"/>
      <c r="G79"/>
      <c r="H79"/>
      <c r="I79"/>
    </row>
    <row r="80" spans="1:9">
      <c r="A80" s="4"/>
      <c r="B80"/>
      <c r="C80"/>
      <c r="D80"/>
      <c r="E80"/>
      <c r="F80"/>
      <c r="G80"/>
      <c r="H80"/>
      <c r="I80"/>
    </row>
    <row r="81" spans="1:9">
      <c r="A81" s="4"/>
      <c r="B81"/>
      <c r="C81"/>
      <c r="D81"/>
      <c r="E81"/>
      <c r="F81"/>
      <c r="G81"/>
      <c r="H81"/>
      <c r="I81"/>
    </row>
    <row r="83" spans="1:9">
      <c r="A83" s="3"/>
      <c r="B83"/>
      <c r="C83"/>
      <c r="D83"/>
      <c r="E83"/>
      <c r="F83"/>
      <c r="G83"/>
      <c r="H83"/>
      <c r="I83"/>
    </row>
    <row r="84" spans="1:9">
      <c r="A84" s="4"/>
      <c r="B84"/>
      <c r="C84"/>
      <c r="D84"/>
      <c r="E84"/>
      <c r="F84"/>
      <c r="G84"/>
      <c r="H84"/>
      <c r="I84"/>
    </row>
    <row r="85" spans="1:9">
      <c r="A85" s="4"/>
      <c r="B85"/>
      <c r="C85"/>
      <c r="D85"/>
      <c r="E85"/>
      <c r="F85"/>
      <c r="G85"/>
      <c r="H85"/>
      <c r="I85"/>
    </row>
    <row r="86" spans="1:9">
      <c r="A86" s="4"/>
      <c r="B86"/>
      <c r="C86"/>
      <c r="D86"/>
      <c r="E86"/>
      <c r="F86"/>
      <c r="G86"/>
      <c r="H86"/>
      <c r="I86"/>
    </row>
    <row r="87" spans="1:9">
      <c r="A87" s="4"/>
      <c r="B87"/>
      <c r="C87"/>
      <c r="D87"/>
      <c r="E87"/>
      <c r="F87"/>
      <c r="G87"/>
      <c r="H87"/>
      <c r="I87"/>
    </row>
    <row r="88" spans="1:9">
      <c r="A88" s="4"/>
      <c r="B88"/>
      <c r="C88"/>
      <c r="D88"/>
      <c r="E88"/>
      <c r="F88"/>
      <c r="G88"/>
      <c r="H88"/>
      <c r="I88"/>
    </row>
    <row r="89" spans="1:9">
      <c r="A89" s="4"/>
      <c r="B89"/>
      <c r="C89"/>
      <c r="D89"/>
      <c r="E89"/>
      <c r="F89"/>
      <c r="G89"/>
      <c r="H89"/>
      <c r="I89"/>
    </row>
    <row r="90" spans="1:9">
      <c r="A90" s="4"/>
      <c r="B90"/>
      <c r="C90"/>
      <c r="D90"/>
      <c r="E90"/>
      <c r="F90"/>
      <c r="G90"/>
      <c r="H90"/>
      <c r="I90"/>
    </row>
    <row r="91" spans="1:9">
      <c r="A91" s="4"/>
      <c r="B91"/>
      <c r="C91"/>
      <c r="D91"/>
      <c r="E91"/>
      <c r="F91"/>
      <c r="G91"/>
      <c r="H91"/>
      <c r="I91"/>
    </row>
    <row r="92" spans="1:9">
      <c r="A92" s="4"/>
      <c r="B92"/>
      <c r="C92"/>
      <c r="D92"/>
      <c r="E92"/>
      <c r="F92"/>
      <c r="G92"/>
      <c r="H92"/>
      <c r="I92"/>
    </row>
    <row r="93" spans="1:9">
      <c r="A93" s="4"/>
      <c r="B93"/>
      <c r="C93"/>
      <c r="D93"/>
      <c r="E93"/>
      <c r="F93"/>
      <c r="G93"/>
      <c r="H93"/>
      <c r="I93"/>
    </row>
    <row r="94" spans="1:9">
      <c r="A94" s="4"/>
      <c r="B94"/>
      <c r="C94"/>
      <c r="D94"/>
      <c r="E94"/>
      <c r="F94"/>
      <c r="G94"/>
      <c r="H94"/>
      <c r="I94"/>
    </row>
    <row r="95" spans="1:9">
      <c r="A95" s="4"/>
      <c r="B95"/>
      <c r="C95"/>
      <c r="D95"/>
      <c r="E95"/>
      <c r="F95"/>
      <c r="G95"/>
      <c r="H95"/>
      <c r="I95"/>
    </row>
    <row r="96" spans="1:9">
      <c r="A96" s="4"/>
      <c r="B96"/>
      <c r="C96"/>
      <c r="D96"/>
      <c r="E96"/>
      <c r="F96"/>
      <c r="G96"/>
      <c r="H96"/>
      <c r="I96"/>
    </row>
    <row r="97" spans="1:9">
      <c r="A97" s="4"/>
      <c r="B97"/>
      <c r="C97"/>
      <c r="D97"/>
      <c r="E97"/>
      <c r="F97"/>
      <c r="G97"/>
      <c r="H97"/>
      <c r="I97"/>
    </row>
    <row r="98" spans="1:9">
      <c r="A98" s="4"/>
      <c r="B98"/>
      <c r="C98"/>
      <c r="D98"/>
      <c r="E98"/>
      <c r="F98"/>
      <c r="G98"/>
      <c r="H98"/>
      <c r="I98"/>
    </row>
    <row r="99" spans="1:9">
      <c r="A99" s="4"/>
      <c r="B99"/>
      <c r="C99"/>
      <c r="D99"/>
      <c r="E99"/>
      <c r="F99"/>
      <c r="G99"/>
      <c r="H99"/>
      <c r="I99"/>
    </row>
    <row r="100" spans="1:9">
      <c r="A100" s="4"/>
      <c r="B100"/>
      <c r="C100"/>
      <c r="D100"/>
      <c r="E100"/>
      <c r="F100"/>
      <c r="G100"/>
      <c r="H100"/>
      <c r="I100"/>
    </row>
    <row r="101" spans="1:9">
      <c r="A101" s="4"/>
      <c r="B101"/>
      <c r="C101"/>
      <c r="D101"/>
      <c r="E101"/>
      <c r="F101"/>
      <c r="G101"/>
      <c r="H101"/>
      <c r="I101"/>
    </row>
    <row r="102" spans="1:9">
      <c r="A102" s="4"/>
      <c r="B102"/>
      <c r="C102"/>
      <c r="D102"/>
      <c r="E102"/>
      <c r="F102"/>
      <c r="G102"/>
      <c r="H102"/>
      <c r="I102"/>
    </row>
    <row r="103" spans="1:9">
      <c r="A103" s="4"/>
      <c r="B103"/>
      <c r="C103"/>
      <c r="D103"/>
      <c r="E103"/>
      <c r="F103"/>
      <c r="G103"/>
      <c r="H103"/>
      <c r="I103"/>
    </row>
    <row r="104" spans="1:9">
      <c r="A104" s="4"/>
      <c r="B104"/>
      <c r="C104"/>
      <c r="D104"/>
      <c r="E104"/>
      <c r="F104"/>
      <c r="G104"/>
      <c r="H104"/>
      <c r="I104"/>
    </row>
    <row r="105" spans="1:9">
      <c r="A105" s="4"/>
      <c r="B105"/>
      <c r="C105"/>
      <c r="D105"/>
      <c r="E105"/>
      <c r="F105"/>
      <c r="G105"/>
      <c r="H105"/>
      <c r="I105"/>
    </row>
    <row r="106" spans="1:9">
      <c r="A106" s="4"/>
      <c r="B106"/>
      <c r="C106"/>
      <c r="D106"/>
      <c r="E106"/>
      <c r="F106"/>
      <c r="G106"/>
      <c r="H106"/>
      <c r="I106"/>
    </row>
    <row r="107" spans="1:9">
      <c r="A107" s="4"/>
      <c r="B107"/>
      <c r="C107"/>
      <c r="D107"/>
      <c r="E107"/>
      <c r="F107"/>
      <c r="G107"/>
      <c r="H107"/>
      <c r="I107"/>
    </row>
    <row r="108" spans="1:9">
      <c r="A108" s="4"/>
      <c r="B108"/>
      <c r="C108"/>
      <c r="D108"/>
      <c r="E108"/>
      <c r="F108"/>
      <c r="G108"/>
      <c r="H108"/>
      <c r="I108"/>
    </row>
    <row r="109" spans="1:9">
      <c r="A109" s="4"/>
      <c r="B109"/>
      <c r="C109"/>
      <c r="D109"/>
      <c r="E109"/>
      <c r="F109"/>
      <c r="G109"/>
      <c r="H109"/>
      <c r="I109"/>
    </row>
    <row r="110" spans="1:9">
      <c r="A110" s="4"/>
      <c r="B110"/>
      <c r="C110"/>
      <c r="D110"/>
      <c r="E110"/>
      <c r="F110"/>
      <c r="G110"/>
      <c r="H110"/>
      <c r="I110"/>
    </row>
    <row r="111" spans="1:9">
      <c r="A111" s="4"/>
      <c r="B111"/>
      <c r="C111"/>
      <c r="D111"/>
      <c r="E111"/>
      <c r="F111"/>
      <c r="G111"/>
      <c r="H111"/>
      <c r="I111"/>
    </row>
    <row r="112" spans="1:9">
      <c r="A112" s="4"/>
      <c r="B112"/>
      <c r="C112"/>
      <c r="D112"/>
      <c r="E112"/>
      <c r="F112"/>
      <c r="G112"/>
      <c r="H112"/>
      <c r="I112"/>
    </row>
    <row r="113" spans="1:9">
      <c r="A113" s="4"/>
      <c r="B113"/>
      <c r="C113"/>
      <c r="D113"/>
      <c r="E113"/>
      <c r="F113"/>
      <c r="G113"/>
      <c r="H113"/>
      <c r="I113"/>
    </row>
    <row r="114" spans="1:9">
      <c r="A114" s="4"/>
      <c r="B114"/>
      <c r="C114"/>
      <c r="D114"/>
      <c r="E114"/>
      <c r="F114"/>
      <c r="G114"/>
      <c r="H114"/>
      <c r="I114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8"/>
  <sheetViews>
    <sheetView zoomScale="87" zoomScaleNormal="70" workbookViewId="0">
      <selection activeCell="F38" sqref="F38"/>
    </sheetView>
  </sheetViews>
  <sheetFormatPr baseColWidth="10" defaultColWidth="8.83203125" defaultRowHeight="14"/>
  <cols>
    <col min="1" max="1" width="12.83203125" style="2" bestFit="1" customWidth="1"/>
    <col min="2" max="2" width="6.6640625" style="1" customWidth="1"/>
    <col min="3" max="3" width="10" style="1" bestFit="1" customWidth="1"/>
    <col min="4" max="4" width="10.33203125" style="1" bestFit="1" customWidth="1"/>
    <col min="5" max="5" width="13.6640625" style="1" bestFit="1" customWidth="1"/>
    <col min="6" max="7" width="10.33203125" style="1" bestFit="1" customWidth="1"/>
    <col min="8" max="8" width="9" style="1" bestFit="1" customWidth="1"/>
    <col min="9" max="9" width="13.6640625" style="1" bestFit="1" customWidth="1"/>
    <col min="10" max="10" width="1" style="1" customWidth="1"/>
    <col min="11" max="11" width="15.33203125" bestFit="1" customWidth="1"/>
    <col min="12" max="12" width="7" bestFit="1" customWidth="1"/>
    <col min="13" max="13" width="10" bestFit="1" customWidth="1"/>
    <col min="14" max="14" width="13.6640625" bestFit="1" customWidth="1"/>
    <col min="15" max="15" width="7" bestFit="1" customWidth="1"/>
    <col min="16" max="16" width="8" bestFit="1" customWidth="1"/>
    <col min="17" max="17" width="7" bestFit="1" customWidth="1"/>
    <col min="18" max="18" width="13.6640625" bestFit="1" customWidth="1"/>
    <col min="19" max="19" width="5.5" customWidth="1"/>
    <col min="20" max="31" width="6.1640625" customWidth="1"/>
  </cols>
  <sheetData>
    <row r="1" spans="1:27">
      <c r="A1" s="8" t="s">
        <v>14</v>
      </c>
      <c r="B1" s="1" t="s">
        <v>10</v>
      </c>
      <c r="C1" s="6"/>
      <c r="D1" s="6"/>
      <c r="E1" s="6"/>
      <c r="F1" s="6"/>
      <c r="G1" s="6"/>
      <c r="H1" s="6"/>
      <c r="I1" s="6"/>
      <c r="J1" s="6"/>
      <c r="K1" t="s">
        <v>9</v>
      </c>
      <c r="L1" s="2"/>
      <c r="M1" s="2"/>
      <c r="N1" s="2"/>
      <c r="O1" s="2"/>
      <c r="P1" s="2"/>
      <c r="Q1" s="2"/>
      <c r="R1" s="2"/>
    </row>
    <row r="2" spans="1:27">
      <c r="A2" s="3"/>
      <c r="B2" s="9" t="s">
        <v>26</v>
      </c>
      <c r="D2" s="10" t="s">
        <v>2</v>
      </c>
      <c r="E2" s="1" t="s">
        <v>12</v>
      </c>
      <c r="F2" s="10" t="s">
        <v>4</v>
      </c>
      <c r="G2" s="1" t="s">
        <v>5</v>
      </c>
      <c r="H2" s="10" t="s">
        <v>6</v>
      </c>
      <c r="I2" s="1" t="s">
        <v>7</v>
      </c>
      <c r="J2" s="7"/>
      <c r="K2" s="9" t="s">
        <v>26</v>
      </c>
      <c r="L2" s="1"/>
      <c r="M2" s="10" t="s">
        <v>2</v>
      </c>
      <c r="N2" s="1" t="s">
        <v>12</v>
      </c>
      <c r="O2" s="10" t="s">
        <v>4</v>
      </c>
      <c r="P2" s="1" t="s">
        <v>5</v>
      </c>
      <c r="Q2" s="10" t="s">
        <v>6</v>
      </c>
      <c r="R2" s="1" t="s">
        <v>7</v>
      </c>
    </row>
    <row r="3" spans="1:27">
      <c r="A3" s="4">
        <v>1966</v>
      </c>
      <c r="B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K3" s="5">
        <v>5.7571249492890164E-2</v>
      </c>
      <c r="L3" s="5"/>
      <c r="M3" s="5">
        <v>0.19270653852695208</v>
      </c>
      <c r="N3" s="5">
        <v>0.14428760453711253</v>
      </c>
      <c r="O3" s="5">
        <v>0.18535956481269833</v>
      </c>
      <c r="P3" s="5">
        <v>6.9968080561328083E-2</v>
      </c>
      <c r="Q3" s="5">
        <v>8.4669794442749913E-2</v>
      </c>
      <c r="R3" s="5">
        <v>4.9432994744012859E-2</v>
      </c>
      <c r="T3" s="5">
        <v>0.94242875050710984</v>
      </c>
      <c r="U3" s="5">
        <v>0.94242875050710984</v>
      </c>
      <c r="V3" s="5">
        <v>0.80729346147304792</v>
      </c>
      <c r="W3" s="5">
        <v>0.85571239546288747</v>
      </c>
      <c r="X3" s="5">
        <v>0.81464043518730167</v>
      </c>
      <c r="Y3" s="5">
        <v>0.93003191943867192</v>
      </c>
      <c r="Z3" s="5">
        <v>0.91533020555725009</v>
      </c>
      <c r="AA3" s="5">
        <v>0.95056700525598714</v>
      </c>
    </row>
    <row r="4" spans="1:27">
      <c r="A4" s="4">
        <v>1967</v>
      </c>
      <c r="B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K4" s="5">
        <v>5.7571249492890164E-2</v>
      </c>
      <c r="L4" s="5"/>
      <c r="M4" s="5">
        <v>0.19270653852695208</v>
      </c>
      <c r="N4" s="5">
        <v>0.14428760453711253</v>
      </c>
      <c r="O4" s="5">
        <v>0.18535956481269833</v>
      </c>
      <c r="P4" s="5">
        <v>6.9968080561328083E-2</v>
      </c>
      <c r="Q4" s="5">
        <v>8.4669794442749913E-2</v>
      </c>
      <c r="R4" s="5">
        <v>4.9432994744012859E-2</v>
      </c>
      <c r="T4" s="5">
        <f>1-T3</f>
        <v>5.7571249492890164E-2</v>
      </c>
      <c r="U4" s="5">
        <f t="shared" ref="U4:AA4" si="0">1-U3</f>
        <v>5.7571249492890164E-2</v>
      </c>
      <c r="V4" s="5">
        <f t="shared" si="0"/>
        <v>0.19270653852695208</v>
      </c>
      <c r="W4" s="5">
        <f t="shared" si="0"/>
        <v>0.14428760453711253</v>
      </c>
      <c r="X4" s="5">
        <f t="shared" si="0"/>
        <v>0.18535956481269833</v>
      </c>
      <c r="Y4" s="5">
        <f t="shared" si="0"/>
        <v>6.9968080561328083E-2</v>
      </c>
      <c r="Z4" s="5">
        <f t="shared" si="0"/>
        <v>8.4669794442749913E-2</v>
      </c>
      <c r="AA4" s="5">
        <f t="shared" si="0"/>
        <v>4.9432994744012859E-2</v>
      </c>
    </row>
    <row r="5" spans="1:27">
      <c r="A5" s="4">
        <v>1968</v>
      </c>
      <c r="B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K5" s="5">
        <v>5.7571249492890164E-2</v>
      </c>
      <c r="L5" s="5"/>
      <c r="M5" s="5">
        <v>0.19270653852695208</v>
      </c>
      <c r="N5" s="5">
        <v>0.14428760453711253</v>
      </c>
      <c r="O5" s="5">
        <v>0.18535956481269833</v>
      </c>
      <c r="P5" s="5">
        <v>6.9968080561328083E-2</v>
      </c>
      <c r="Q5" s="5">
        <v>8.4669794442749913E-2</v>
      </c>
      <c r="R5" s="5">
        <v>4.9432994744012859E-2</v>
      </c>
    </row>
    <row r="6" spans="1:27">
      <c r="A6" s="4">
        <v>1969</v>
      </c>
      <c r="B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K6" s="5">
        <v>5.7571249492890164E-2</v>
      </c>
      <c r="L6" s="5"/>
      <c r="M6" s="5">
        <v>0.19270653852695208</v>
      </c>
      <c r="N6" s="5">
        <v>0.14428760453711253</v>
      </c>
      <c r="O6" s="5">
        <v>0.18535956481269833</v>
      </c>
      <c r="P6" s="5">
        <v>6.9968080561328083E-2</v>
      </c>
      <c r="Q6" s="5">
        <v>8.4669794442749913E-2</v>
      </c>
      <c r="R6" s="5">
        <v>4.9432994744012859E-2</v>
      </c>
    </row>
    <row r="7" spans="1:27">
      <c r="A7" s="4">
        <v>1970</v>
      </c>
      <c r="B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K7" s="5">
        <v>5.7571249492890164E-2</v>
      </c>
      <c r="L7" s="5"/>
      <c r="M7" s="5">
        <v>0.19270653852695208</v>
      </c>
      <c r="N7" s="5">
        <v>0.14428760453711253</v>
      </c>
      <c r="O7" s="5">
        <v>0.18535956481269833</v>
      </c>
      <c r="P7" s="5">
        <v>6.9968080561328083E-2</v>
      </c>
      <c r="Q7" s="5">
        <v>8.4669794442749913E-2</v>
      </c>
      <c r="R7" s="5">
        <v>4.9432994744012859E-2</v>
      </c>
    </row>
    <row r="8" spans="1:27">
      <c r="A8" s="4">
        <v>1971</v>
      </c>
      <c r="B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K8" s="5">
        <v>5.7571249492890164E-2</v>
      </c>
      <c r="L8" s="5"/>
      <c r="M8" s="5">
        <v>0.19270653852695208</v>
      </c>
      <c r="N8" s="5">
        <v>0.14428760453711253</v>
      </c>
      <c r="O8" s="5">
        <v>0.18535956481269833</v>
      </c>
      <c r="P8" s="5">
        <v>6.9968080561328083E-2</v>
      </c>
      <c r="Q8" s="5">
        <v>8.4669794442749913E-2</v>
      </c>
      <c r="R8" s="5">
        <v>4.9432994744012859E-2</v>
      </c>
    </row>
    <row r="9" spans="1:27">
      <c r="A9" s="4">
        <v>1972</v>
      </c>
      <c r="B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K9" s="5">
        <v>5.7571249492890164E-2</v>
      </c>
      <c r="L9" s="5"/>
      <c r="M9" s="5">
        <v>0.19270653852695208</v>
      </c>
      <c r="N9" s="5">
        <v>0.14428760453711253</v>
      </c>
      <c r="O9" s="5">
        <v>0.18535956481269833</v>
      </c>
      <c r="P9" s="5">
        <v>6.9968080561328083E-2</v>
      </c>
      <c r="Q9" s="5">
        <v>8.4669794442749913E-2</v>
      </c>
      <c r="R9" s="5">
        <v>4.9432994744012859E-2</v>
      </c>
    </row>
    <row r="10" spans="1:27">
      <c r="A10" s="4">
        <v>1973</v>
      </c>
      <c r="B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K10" s="5">
        <v>5.7571249492890164E-2</v>
      </c>
      <c r="L10" s="5"/>
      <c r="M10" s="5">
        <v>0.19270653852695208</v>
      </c>
      <c r="N10" s="5">
        <v>0.14428760453711253</v>
      </c>
      <c r="O10" s="5">
        <v>0.18535956481269833</v>
      </c>
      <c r="P10" s="5">
        <v>6.9968080561328083E-2</v>
      </c>
      <c r="Q10" s="5">
        <v>8.4669794442749913E-2</v>
      </c>
      <c r="R10" s="5">
        <v>4.9432994744012859E-2</v>
      </c>
    </row>
    <row r="11" spans="1:27">
      <c r="A11" s="4">
        <v>1974</v>
      </c>
      <c r="B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K11" s="5">
        <v>5.7571249492890164E-2</v>
      </c>
      <c r="L11" s="5"/>
      <c r="M11" s="5">
        <v>0.19270653852695208</v>
      </c>
      <c r="N11" s="5">
        <v>0.14428760453711253</v>
      </c>
      <c r="O11" s="5">
        <v>0.18535956481269833</v>
      </c>
      <c r="P11" s="5">
        <v>6.9968080561328083E-2</v>
      </c>
      <c r="Q11" s="5">
        <v>8.4669794442749913E-2</v>
      </c>
      <c r="R11" s="5">
        <v>4.9432994744012859E-2</v>
      </c>
    </row>
    <row r="12" spans="1:27">
      <c r="A12" s="4">
        <v>1975</v>
      </c>
      <c r="B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K12" s="5">
        <v>5.7571249492890164E-2</v>
      </c>
      <c r="L12" s="5"/>
      <c r="M12" s="5">
        <v>0.19270653852695208</v>
      </c>
      <c r="N12" s="5">
        <v>0.14428760453711253</v>
      </c>
      <c r="O12" s="5">
        <v>0.18535956481269833</v>
      </c>
      <c r="P12" s="5">
        <v>6.9968080561328083E-2</v>
      </c>
      <c r="Q12" s="5">
        <v>8.4669794442749913E-2</v>
      </c>
      <c r="R12" s="5">
        <v>4.9432994744012859E-2</v>
      </c>
    </row>
    <row r="13" spans="1:27">
      <c r="A13" s="4">
        <v>1976</v>
      </c>
      <c r="B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K13" s="5">
        <v>5.7571249492890164E-2</v>
      </c>
      <c r="L13" s="5"/>
      <c r="M13" s="5">
        <v>0.19270653852695208</v>
      </c>
      <c r="N13" s="5">
        <v>0.14428760453711253</v>
      </c>
      <c r="O13" s="5">
        <v>0.18535956481269833</v>
      </c>
      <c r="P13" s="5">
        <v>6.9968080561328083E-2</v>
      </c>
      <c r="Q13" s="5">
        <v>8.4669794442749913E-2</v>
      </c>
      <c r="R13" s="5">
        <v>4.9432994744012859E-2</v>
      </c>
    </row>
    <row r="14" spans="1:27">
      <c r="A14" s="4">
        <v>1977</v>
      </c>
      <c r="B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K14" s="5">
        <v>5.7571249492890164E-2</v>
      </c>
      <c r="L14" s="5"/>
      <c r="M14" s="5">
        <v>0.19270653852695208</v>
      </c>
      <c r="N14" s="5">
        <v>0.14428760453711253</v>
      </c>
      <c r="O14" s="5">
        <v>0.18535956481269833</v>
      </c>
      <c r="P14" s="5">
        <v>6.9968080561328083E-2</v>
      </c>
      <c r="Q14" s="5">
        <v>8.4669794442749913E-2</v>
      </c>
      <c r="R14" s="5">
        <v>4.9432994744012859E-2</v>
      </c>
    </row>
    <row r="15" spans="1:27">
      <c r="A15" s="4">
        <v>1978</v>
      </c>
      <c r="B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K15" s="5">
        <v>5.7571249492890164E-2</v>
      </c>
      <c r="L15" s="5"/>
      <c r="M15" s="5">
        <v>0.19270653852695208</v>
      </c>
      <c r="N15" s="5">
        <v>0.14428760453711253</v>
      </c>
      <c r="O15" s="5">
        <v>0.18535956481269833</v>
      </c>
      <c r="P15" s="5">
        <v>6.9968080561328083E-2</v>
      </c>
      <c r="Q15" s="5">
        <v>8.4669794442749913E-2</v>
      </c>
      <c r="R15" s="5">
        <v>4.9432994744012859E-2</v>
      </c>
    </row>
    <row r="16" spans="1:27">
      <c r="A16" s="4">
        <v>1979</v>
      </c>
      <c r="B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K16" s="5">
        <v>5.7571249492890164E-2</v>
      </c>
      <c r="L16" s="5"/>
      <c r="M16" s="5">
        <v>0.19270653852695208</v>
      </c>
      <c r="N16" s="5">
        <v>0.14428760453711253</v>
      </c>
      <c r="O16" s="5">
        <v>0.18535956481269833</v>
      </c>
      <c r="P16" s="5">
        <v>6.9968080561328083E-2</v>
      </c>
      <c r="Q16" s="5">
        <v>8.4669794442749913E-2</v>
      </c>
      <c r="R16" s="5">
        <v>4.9432994744012859E-2</v>
      </c>
    </row>
    <row r="17" spans="1:18">
      <c r="A17" s="4">
        <v>1980</v>
      </c>
      <c r="B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K17" s="5">
        <v>5.7571249492890164E-2</v>
      </c>
      <c r="L17" s="5"/>
      <c r="M17" s="5">
        <v>0.19270653852695208</v>
      </c>
      <c r="N17" s="5">
        <v>0.14428760453711253</v>
      </c>
      <c r="O17" s="5">
        <v>0.18535956481269833</v>
      </c>
      <c r="P17" s="5">
        <v>6.9968080561328083E-2</v>
      </c>
      <c r="Q17" s="5">
        <v>8.4669794442749913E-2</v>
      </c>
      <c r="R17" s="5">
        <v>4.9432994744012859E-2</v>
      </c>
    </row>
    <row r="18" spans="1:18">
      <c r="A18" s="4">
        <v>1981</v>
      </c>
      <c r="B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K18" s="5">
        <v>5.7571249492890164E-2</v>
      </c>
      <c r="L18" s="5"/>
      <c r="M18" s="5">
        <v>0.19270653852695208</v>
      </c>
      <c r="N18" s="5">
        <v>0.14428760453711253</v>
      </c>
      <c r="O18" s="5">
        <v>0.18535956481269833</v>
      </c>
      <c r="P18" s="5">
        <v>6.9968080561328083E-2</v>
      </c>
      <c r="Q18" s="5">
        <v>8.4669794442749913E-2</v>
      </c>
      <c r="R18" s="5">
        <v>4.9432994744012859E-2</v>
      </c>
    </row>
    <row r="19" spans="1:18">
      <c r="A19" s="4">
        <v>1982</v>
      </c>
      <c r="B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K19" s="5">
        <v>5.7571249492890164E-2</v>
      </c>
      <c r="L19" s="5"/>
      <c r="M19" s="5">
        <v>0.19270653852695208</v>
      </c>
      <c r="N19" s="5">
        <v>0.14428760453711253</v>
      </c>
      <c r="O19" s="5">
        <v>0.18535956481269833</v>
      </c>
      <c r="P19" s="5">
        <v>6.9968080561328083E-2</v>
      </c>
      <c r="Q19" s="5">
        <v>8.4669794442749913E-2</v>
      </c>
      <c r="R19" s="5">
        <v>4.9432994744012859E-2</v>
      </c>
    </row>
    <row r="20" spans="1:18">
      <c r="A20" s="4">
        <v>1983</v>
      </c>
      <c r="B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K20" s="5">
        <v>5.7571249492890164E-2</v>
      </c>
      <c r="L20" s="5"/>
      <c r="M20" s="5">
        <v>0.19270653852695208</v>
      </c>
      <c r="N20" s="5">
        <v>0.14428760453711253</v>
      </c>
      <c r="O20" s="5">
        <v>0.18535956481269833</v>
      </c>
      <c r="P20" s="5">
        <v>6.9968080561328083E-2</v>
      </c>
      <c r="Q20" s="5">
        <v>8.4669794442749913E-2</v>
      </c>
      <c r="R20" s="5">
        <v>4.9432994744012859E-2</v>
      </c>
    </row>
    <row r="21" spans="1:18">
      <c r="A21" s="4">
        <v>1984</v>
      </c>
      <c r="B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K21" s="5">
        <v>5.7571249492890164E-2</v>
      </c>
      <c r="L21" s="5"/>
      <c r="M21" s="5">
        <v>0.19270653852695208</v>
      </c>
      <c r="N21" s="5">
        <v>0.14428760453711253</v>
      </c>
      <c r="O21" s="5">
        <v>0.18535956481269833</v>
      </c>
      <c r="P21" s="5">
        <v>6.9968080561328083E-2</v>
      </c>
      <c r="Q21" s="5">
        <v>8.4669794442749913E-2</v>
      </c>
      <c r="R21" s="5">
        <v>4.9432994744012859E-2</v>
      </c>
    </row>
    <row r="22" spans="1:18">
      <c r="A22" s="4">
        <v>1985</v>
      </c>
      <c r="B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K22" s="5">
        <v>5.7571249492890164E-2</v>
      </c>
      <c r="L22" s="5"/>
      <c r="M22" s="5">
        <v>0.19270653852695208</v>
      </c>
      <c r="N22" s="5">
        <v>0.14428760453711253</v>
      </c>
      <c r="O22" s="5">
        <v>0.18535956481269833</v>
      </c>
      <c r="P22" s="5">
        <v>6.9968080561328083E-2</v>
      </c>
      <c r="Q22" s="5">
        <v>8.4669794442749913E-2</v>
      </c>
      <c r="R22" s="5">
        <v>4.9432994744012859E-2</v>
      </c>
    </row>
    <row r="23" spans="1:18">
      <c r="A23" s="4">
        <v>1986</v>
      </c>
      <c r="B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K23" s="5">
        <v>5.7571249492890164E-2</v>
      </c>
      <c r="L23" s="5"/>
      <c r="M23" s="5">
        <v>0.19270653852695208</v>
      </c>
      <c r="N23" s="5">
        <v>0.14428760453711253</v>
      </c>
      <c r="O23" s="5">
        <v>0.18535956481269833</v>
      </c>
      <c r="P23" s="5">
        <v>6.9968080561328083E-2</v>
      </c>
      <c r="Q23" s="5">
        <v>8.4669794442749913E-2</v>
      </c>
      <c r="R23" s="5">
        <v>4.9432994744012859E-2</v>
      </c>
    </row>
    <row r="24" spans="1:18">
      <c r="A24" s="4">
        <v>1987</v>
      </c>
      <c r="B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K24" s="5">
        <v>5.7571249492890164E-2</v>
      </c>
      <c r="L24" s="5"/>
      <c r="M24" s="5">
        <v>0.19270653852695208</v>
      </c>
      <c r="N24" s="5">
        <v>0.14428760453711253</v>
      </c>
      <c r="O24" s="5">
        <v>0.18535956481269833</v>
      </c>
      <c r="P24" s="5">
        <v>6.9968080561328083E-2</v>
      </c>
      <c r="Q24" s="5">
        <v>8.4669794442749913E-2</v>
      </c>
      <c r="R24" s="5">
        <v>4.9432994744012859E-2</v>
      </c>
    </row>
    <row r="25" spans="1:18">
      <c r="A25" s="4">
        <v>1988</v>
      </c>
      <c r="B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K25" s="5">
        <v>5.7571249492890164E-2</v>
      </c>
      <c r="L25" s="5"/>
      <c r="M25" s="5">
        <v>0.19270653852695208</v>
      </c>
      <c r="N25" s="5">
        <v>0.14428760453711253</v>
      </c>
      <c r="O25" s="5">
        <v>0.18535956481269833</v>
      </c>
      <c r="P25" s="5">
        <v>6.9968080561328083E-2</v>
      </c>
      <c r="Q25" s="5">
        <v>8.4669794442749913E-2</v>
      </c>
      <c r="R25" s="5">
        <v>4.9432994744012859E-2</v>
      </c>
    </row>
    <row r="26" spans="1:18">
      <c r="A26" s="4">
        <v>1989</v>
      </c>
      <c r="B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K26" s="5">
        <v>5.7571249492890164E-2</v>
      </c>
      <c r="L26" s="5"/>
      <c r="M26" s="5">
        <v>0.19270653852695208</v>
      </c>
      <c r="N26" s="5">
        <v>0.14428760453711253</v>
      </c>
      <c r="O26" s="5">
        <v>0.18535956481269833</v>
      </c>
      <c r="P26" s="5">
        <v>6.9968080561328083E-2</v>
      </c>
      <c r="Q26" s="5">
        <v>8.4669794442749913E-2</v>
      </c>
      <c r="R26" s="5">
        <v>4.9432994744012859E-2</v>
      </c>
    </row>
    <row r="27" spans="1:18">
      <c r="A27" s="4">
        <v>1990</v>
      </c>
      <c r="B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K27" s="5">
        <v>5.7571249492890164E-2</v>
      </c>
      <c r="L27" s="5"/>
      <c r="M27" s="5">
        <v>0.19270653852695208</v>
      </c>
      <c r="N27" s="5">
        <v>0.14428760453711253</v>
      </c>
      <c r="O27" s="5">
        <v>0.18535956481269833</v>
      </c>
      <c r="P27" s="5">
        <v>6.9968080561328083E-2</v>
      </c>
      <c r="Q27" s="5">
        <v>8.4669794442749913E-2</v>
      </c>
      <c r="R27" s="5">
        <v>4.9432994744012859E-2</v>
      </c>
    </row>
    <row r="28" spans="1:18">
      <c r="A28" s="4">
        <v>1991</v>
      </c>
      <c r="B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K28" s="5">
        <v>5.7571249492890164E-2</v>
      </c>
      <c r="L28" s="5"/>
      <c r="M28" s="5">
        <v>0.19270653852695208</v>
      </c>
      <c r="N28" s="5">
        <v>0.14428760453711253</v>
      </c>
      <c r="O28" s="5">
        <v>0.18535956481269833</v>
      </c>
      <c r="P28" s="5">
        <v>6.9968080561328083E-2</v>
      </c>
      <c r="Q28" s="5">
        <v>8.4669794442749913E-2</v>
      </c>
      <c r="R28" s="5">
        <v>4.9432994744012859E-2</v>
      </c>
    </row>
    <row r="29" spans="1:18">
      <c r="A29" s="4">
        <v>1992</v>
      </c>
      <c r="B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K29" s="5">
        <v>5.7571249492890164E-2</v>
      </c>
      <c r="L29" s="5"/>
      <c r="M29" s="5">
        <v>0.19270653852695208</v>
      </c>
      <c r="N29" s="5">
        <v>0.14428760453711253</v>
      </c>
      <c r="O29" s="5">
        <v>0.18535956481269833</v>
      </c>
      <c r="P29" s="5">
        <v>6.9968080561328083E-2</v>
      </c>
      <c r="Q29" s="5">
        <v>8.4669794442749913E-2</v>
      </c>
      <c r="R29" s="5">
        <v>4.9432994744012859E-2</v>
      </c>
    </row>
    <row r="30" spans="1:18">
      <c r="A30" s="4">
        <v>1993</v>
      </c>
      <c r="B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K30" s="5">
        <v>5.7571249492890164E-2</v>
      </c>
      <c r="L30" s="5"/>
      <c r="M30" s="5">
        <v>0.19270653852695208</v>
      </c>
      <c r="N30" s="5">
        <v>0.14428760453711253</v>
      </c>
      <c r="O30" s="5">
        <v>0.18535956481269833</v>
      </c>
      <c r="P30" s="5">
        <v>6.9968080561328083E-2</v>
      </c>
      <c r="Q30" s="5">
        <v>8.4669794442749913E-2</v>
      </c>
      <c r="R30" s="5">
        <v>4.9432994744012859E-2</v>
      </c>
    </row>
    <row r="31" spans="1:18">
      <c r="A31" s="4">
        <v>1994</v>
      </c>
      <c r="B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K31" s="5">
        <v>5.7571249492890164E-2</v>
      </c>
      <c r="L31" s="5"/>
      <c r="M31" s="5">
        <v>0.19270653852695208</v>
      </c>
      <c r="N31" s="5">
        <v>0.14428760453711253</v>
      </c>
      <c r="O31" s="5">
        <v>0.18535956481269833</v>
      </c>
      <c r="P31" s="5">
        <v>6.9968080561328083E-2</v>
      </c>
      <c r="Q31" s="5">
        <v>8.4669794442749913E-2</v>
      </c>
      <c r="R31" s="5">
        <v>4.9432994744012859E-2</v>
      </c>
    </row>
    <row r="32" spans="1:18">
      <c r="A32" s="4">
        <v>1995</v>
      </c>
      <c r="B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K32" s="5">
        <v>5.7571249492890164E-2</v>
      </c>
      <c r="L32" s="5"/>
      <c r="M32" s="5">
        <v>0.19270653852695208</v>
      </c>
      <c r="N32" s="5">
        <v>0.14428760453711253</v>
      </c>
      <c r="O32" s="5">
        <v>0.18535956481269833</v>
      </c>
      <c r="P32" s="5">
        <v>6.9968080561328083E-2</v>
      </c>
      <c r="Q32" s="5">
        <v>8.4669794442749913E-2</v>
      </c>
      <c r="R32" s="5">
        <v>4.9432994744012859E-2</v>
      </c>
    </row>
    <row r="33" spans="1:18">
      <c r="A33" s="4">
        <v>1996</v>
      </c>
      <c r="B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K33" s="5">
        <v>5.7571249492890164E-2</v>
      </c>
      <c r="L33" s="5"/>
      <c r="M33" s="5">
        <v>0.19270653852695208</v>
      </c>
      <c r="N33" s="5">
        <v>0.14428760453711253</v>
      </c>
      <c r="O33" s="5">
        <v>0.18535956481269833</v>
      </c>
      <c r="P33" s="5">
        <v>6.9968080561328083E-2</v>
      </c>
      <c r="Q33" s="5">
        <v>8.4669794442749913E-2</v>
      </c>
      <c r="R33" s="5">
        <v>4.9432994744012859E-2</v>
      </c>
    </row>
    <row r="34" spans="1:18">
      <c r="A34" s="4">
        <v>1997</v>
      </c>
      <c r="B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K34" s="5">
        <v>5.7571249492890164E-2</v>
      </c>
      <c r="L34" s="5"/>
      <c r="M34" s="5">
        <v>0.19270653852695208</v>
      </c>
      <c r="N34" s="5">
        <v>0.14428760453711253</v>
      </c>
      <c r="O34" s="5">
        <v>0.18535956481269833</v>
      </c>
      <c r="P34" s="5">
        <v>6.9968080561328083E-2</v>
      </c>
      <c r="Q34" s="5">
        <v>8.4669794442749913E-2</v>
      </c>
      <c r="R34" s="5">
        <v>4.9432994744012859E-2</v>
      </c>
    </row>
    <row r="35" spans="1:18">
      <c r="A35" s="4">
        <v>1998</v>
      </c>
      <c r="B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K35" s="5">
        <v>5.7571249492890164E-2</v>
      </c>
      <c r="L35" s="5"/>
      <c r="M35" s="5">
        <v>0.19270653852695208</v>
      </c>
      <c r="N35" s="5">
        <v>0.14428760453711253</v>
      </c>
      <c r="O35" s="5">
        <v>0.18535956481269833</v>
      </c>
      <c r="P35" s="5">
        <v>6.9968080561328083E-2</v>
      </c>
      <c r="Q35" s="5">
        <v>8.4669794442749913E-2</v>
      </c>
      <c r="R35" s="5">
        <v>4.9432994744012859E-2</v>
      </c>
    </row>
    <row r="36" spans="1:18">
      <c r="A36" s="4">
        <v>1999</v>
      </c>
      <c r="B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K36" s="5">
        <v>5.7571249492890164E-2</v>
      </c>
      <c r="L36" s="5"/>
      <c r="M36" s="5">
        <v>0.19270653852695208</v>
      </c>
      <c r="N36" s="5">
        <v>0.14428760453711253</v>
      </c>
      <c r="O36" s="5">
        <v>0.18535956481269833</v>
      </c>
      <c r="P36" s="5">
        <v>6.9968080561328083E-2</v>
      </c>
      <c r="Q36" s="5">
        <v>8.4669794442749913E-2</v>
      </c>
      <c r="R36" s="5">
        <v>4.9432994744012859E-2</v>
      </c>
    </row>
    <row r="37" spans="1:18">
      <c r="A37" s="4">
        <v>2000</v>
      </c>
      <c r="B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K37" s="5">
        <v>5.7571249492890164E-2</v>
      </c>
      <c r="L37" s="5"/>
      <c r="M37" s="5">
        <v>0.19270653852695208</v>
      </c>
      <c r="N37" s="5">
        <v>0.14428760453711253</v>
      </c>
      <c r="O37" s="5">
        <v>0.18535956481269833</v>
      </c>
      <c r="P37" s="5">
        <v>6.9968080561328083E-2</v>
      </c>
      <c r="Q37" s="5">
        <v>8.4669794442749913E-2</v>
      </c>
      <c r="R37" s="5">
        <v>4.9432994744012859E-2</v>
      </c>
    </row>
    <row r="38" spans="1:18">
      <c r="A38" s="4">
        <v>2001</v>
      </c>
      <c r="B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K38" s="5">
        <v>5.7571249492890164E-2</v>
      </c>
      <c r="L38" s="5"/>
      <c r="M38" s="5">
        <v>0.19270653852695208</v>
      </c>
      <c r="N38" s="5">
        <v>0.14428760453711253</v>
      </c>
      <c r="O38" s="5">
        <v>0.18535956481269833</v>
      </c>
      <c r="P38" s="5">
        <v>6.9968080561328083E-2</v>
      </c>
      <c r="Q38" s="5">
        <v>8.4669794442749913E-2</v>
      </c>
      <c r="R38" s="5">
        <v>4.9432994744012859E-2</v>
      </c>
    </row>
    <row r="39" spans="1:18">
      <c r="A39" s="4">
        <v>2002</v>
      </c>
      <c r="B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K39" s="5">
        <v>5.7571249492890164E-2</v>
      </c>
      <c r="L39" s="5"/>
      <c r="M39" s="5">
        <v>0.19270653852695208</v>
      </c>
      <c r="N39" s="5">
        <v>0.14428760453711253</v>
      </c>
      <c r="O39" s="5">
        <v>0.18535956481269833</v>
      </c>
      <c r="P39" s="5">
        <v>6.9968080561328083E-2</v>
      </c>
      <c r="Q39" s="5">
        <v>8.4669794442749913E-2</v>
      </c>
      <c r="R39" s="5">
        <v>4.9432994744012859E-2</v>
      </c>
    </row>
    <row r="40" spans="1:18">
      <c r="A40" s="4">
        <v>2003</v>
      </c>
      <c r="B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K40" s="5">
        <v>5.7571249492890164E-2</v>
      </c>
      <c r="L40" s="5"/>
      <c r="M40" s="5">
        <v>0.19270653852695208</v>
      </c>
      <c r="N40" s="5">
        <v>0.14428760453711253</v>
      </c>
      <c r="O40" s="5">
        <v>0.18535956481269833</v>
      </c>
      <c r="P40" s="5">
        <v>6.9968080561328083E-2</v>
      </c>
      <c r="Q40" s="5">
        <v>8.4669794442749913E-2</v>
      </c>
      <c r="R40" s="5">
        <v>4.9432994744012859E-2</v>
      </c>
    </row>
    <row r="41" spans="1:18">
      <c r="A41" s="4">
        <v>2004</v>
      </c>
      <c r="B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K41" s="5">
        <v>5.7571249492890164E-2</v>
      </c>
      <c r="L41" s="5"/>
      <c r="M41" s="5">
        <v>0.19270653852695208</v>
      </c>
      <c r="N41" s="5">
        <v>0.14428760453711253</v>
      </c>
      <c r="O41" s="5">
        <v>0.18535956481269833</v>
      </c>
      <c r="P41" s="5">
        <v>6.9968080561328083E-2</v>
      </c>
      <c r="Q41" s="5">
        <v>8.4669794442749913E-2</v>
      </c>
      <c r="R41" s="5">
        <v>4.9432994744012859E-2</v>
      </c>
    </row>
    <row r="42" spans="1:18">
      <c r="A42" s="4">
        <v>2005</v>
      </c>
      <c r="B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K42" s="5">
        <v>5.7571249492890164E-2</v>
      </c>
      <c r="L42" s="5"/>
      <c r="M42" s="5">
        <v>0.19270653852695208</v>
      </c>
      <c r="N42" s="5">
        <v>0.14428760453711253</v>
      </c>
      <c r="O42" s="5">
        <v>0.18535956481269833</v>
      </c>
      <c r="P42" s="5">
        <v>6.9968080561328083E-2</v>
      </c>
      <c r="Q42" s="5">
        <v>8.4669794442749913E-2</v>
      </c>
      <c r="R42" s="5">
        <v>4.9432994744012859E-2</v>
      </c>
    </row>
    <row r="43" spans="1:18">
      <c r="A43" s="4">
        <v>2006</v>
      </c>
      <c r="B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K43" s="5">
        <v>5.7571249492890164E-2</v>
      </c>
      <c r="L43" s="5"/>
      <c r="M43" s="5">
        <v>0.19270653852695208</v>
      </c>
      <c r="N43" s="5">
        <v>0.14428760453711253</v>
      </c>
      <c r="O43" s="5">
        <v>0.18535956481269833</v>
      </c>
      <c r="P43" s="5">
        <v>6.9968080561328083E-2</v>
      </c>
      <c r="Q43" s="5">
        <v>8.4669794442749913E-2</v>
      </c>
      <c r="R43" s="5">
        <v>4.9432994744012859E-2</v>
      </c>
    </row>
    <row r="44" spans="1:18">
      <c r="A44" s="4">
        <v>2007</v>
      </c>
      <c r="B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K44" s="5">
        <v>5.7571249492890164E-2</v>
      </c>
      <c r="L44" s="5"/>
      <c r="M44" s="5">
        <v>0.19270653852695208</v>
      </c>
      <c r="N44" s="5">
        <v>0.14428760453711253</v>
      </c>
      <c r="O44" s="5">
        <v>0.18535956481269833</v>
      </c>
      <c r="P44" s="5">
        <v>6.9968080561328083E-2</v>
      </c>
      <c r="Q44" s="5">
        <v>8.4669794442749913E-2</v>
      </c>
      <c r="R44" s="5">
        <v>4.9432994744012859E-2</v>
      </c>
    </row>
    <row r="45" spans="1:18">
      <c r="A45" s="4">
        <v>2008</v>
      </c>
      <c r="B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K45" s="5">
        <v>5.7571249492890164E-2</v>
      </c>
      <c r="L45" s="5"/>
      <c r="M45" s="5">
        <v>0.19270653852695208</v>
      </c>
      <c r="N45" s="5">
        <v>0.14428760453711253</v>
      </c>
      <c r="O45" s="5">
        <v>0.18535956481269833</v>
      </c>
      <c r="P45" s="5">
        <v>6.9968080561328083E-2</v>
      </c>
      <c r="Q45" s="5">
        <v>8.4669794442749913E-2</v>
      </c>
      <c r="R45" s="5">
        <v>4.9432994744012859E-2</v>
      </c>
    </row>
    <row r="46" spans="1:18">
      <c r="A46" s="4">
        <v>2009</v>
      </c>
      <c r="B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K46" s="5">
        <v>5.7571249492890164E-2</v>
      </c>
      <c r="L46" s="5"/>
      <c r="M46" s="5">
        <v>0.19270653852695208</v>
      </c>
      <c r="N46" s="5">
        <v>0.14428760453711253</v>
      </c>
      <c r="O46" s="5">
        <v>0.18535956481269833</v>
      </c>
      <c r="P46" s="5">
        <v>6.9968080561328083E-2</v>
      </c>
      <c r="Q46" s="5">
        <v>8.4669794442749913E-2</v>
      </c>
      <c r="R46" s="5">
        <v>4.9432994744012859E-2</v>
      </c>
    </row>
    <row r="47" spans="1:18">
      <c r="A47" s="4">
        <v>2010</v>
      </c>
      <c r="B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K47" s="5">
        <v>5.7571249492890164E-2</v>
      </c>
      <c r="L47" s="5"/>
      <c r="M47" s="5">
        <v>0.19270653852695208</v>
      </c>
      <c r="N47" s="5">
        <v>0.14428760453711253</v>
      </c>
      <c r="O47" s="5">
        <v>0.18535956481269833</v>
      </c>
      <c r="P47" s="5">
        <v>6.9968080561328083E-2</v>
      </c>
      <c r="Q47" s="5">
        <v>8.4669794442749913E-2</v>
      </c>
      <c r="R47" s="5">
        <v>4.9432994744012859E-2</v>
      </c>
    </row>
    <row r="48" spans="1:18">
      <c r="A48" s="4">
        <v>2011</v>
      </c>
      <c r="B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K48" s="5">
        <v>5.7571249492890164E-2</v>
      </c>
      <c r="L48" s="5"/>
      <c r="M48" s="5">
        <v>0.19270653852695208</v>
      </c>
      <c r="N48" s="5">
        <v>0.14428760453711253</v>
      </c>
      <c r="O48" s="5">
        <v>0.18535956481269833</v>
      </c>
      <c r="P48" s="5">
        <v>6.9968080561328083E-2</v>
      </c>
      <c r="Q48" s="5">
        <v>8.4669794442749913E-2</v>
      </c>
      <c r="R48" s="5">
        <v>4.9432994744012859E-2</v>
      </c>
    </row>
    <row r="49" spans="1:18">
      <c r="A49" s="4">
        <v>2012</v>
      </c>
      <c r="B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K49" s="5">
        <v>5.7571249492890164E-2</v>
      </c>
      <c r="L49" s="5"/>
      <c r="M49" s="5">
        <v>0.19270653852695208</v>
      </c>
      <c r="N49" s="5">
        <v>0.14428760453711253</v>
      </c>
      <c r="O49" s="5">
        <v>0.18535956481269833</v>
      </c>
      <c r="P49" s="5">
        <v>6.9968080561328083E-2</v>
      </c>
      <c r="Q49" s="5">
        <v>8.4669794442749913E-2</v>
      </c>
      <c r="R49" s="5">
        <v>4.9432994744012859E-2</v>
      </c>
    </row>
    <row r="50" spans="1:18">
      <c r="A50" s="4"/>
      <c r="K50" s="5"/>
      <c r="L50" s="5"/>
      <c r="M50" s="5"/>
      <c r="N50" s="5"/>
      <c r="O50" s="5"/>
      <c r="P50" s="5"/>
      <c r="Q50" s="5"/>
      <c r="R50" s="5"/>
    </row>
    <row r="51" spans="1:18">
      <c r="A51" s="4"/>
      <c r="K51" s="5"/>
      <c r="L51" s="5"/>
      <c r="M51" s="5"/>
      <c r="N51" s="5"/>
      <c r="O51" s="5"/>
      <c r="P51" s="5"/>
      <c r="Q51" s="5"/>
      <c r="R51" s="5"/>
    </row>
    <row r="52" spans="1:18">
      <c r="A52" s="4"/>
      <c r="K52" s="5"/>
      <c r="L52" s="5"/>
      <c r="M52" s="5"/>
      <c r="N52" s="5"/>
      <c r="O52" s="5"/>
      <c r="P52" s="5"/>
      <c r="Q52" s="5"/>
      <c r="R52" s="5"/>
    </row>
    <row r="53" spans="1:18">
      <c r="A53" s="4"/>
      <c r="K53" s="5"/>
      <c r="L53" s="5"/>
      <c r="M53" s="5"/>
      <c r="N53" s="5"/>
      <c r="O53" s="5"/>
      <c r="P53" s="5"/>
      <c r="Q53" s="5"/>
      <c r="R53" s="5"/>
    </row>
    <row r="54" spans="1:18">
      <c r="A54" s="4"/>
      <c r="K54" s="5"/>
      <c r="L54" s="5"/>
      <c r="M54" s="5"/>
      <c r="N54" s="5"/>
      <c r="O54" s="5"/>
      <c r="P54" s="5"/>
      <c r="Q54" s="5"/>
      <c r="R54" s="5"/>
    </row>
    <row r="55" spans="1:18">
      <c r="A55" s="4"/>
      <c r="K55" s="5"/>
      <c r="L55" s="5"/>
      <c r="M55" s="5"/>
      <c r="N55" s="5"/>
      <c r="O55" s="5"/>
      <c r="P55" s="5"/>
      <c r="Q55" s="5"/>
      <c r="R55" s="5"/>
    </row>
    <row r="56" spans="1:18">
      <c r="A56" s="4"/>
      <c r="K56" s="5"/>
      <c r="L56" s="5"/>
      <c r="M56" s="5"/>
      <c r="N56" s="5"/>
      <c r="O56" s="5"/>
      <c r="P56" s="5"/>
      <c r="Q56" s="5"/>
      <c r="R56" s="5"/>
    </row>
    <row r="57" spans="1:18">
      <c r="A57" s="4"/>
      <c r="K57" s="5"/>
      <c r="L57" s="5"/>
      <c r="M57" s="5"/>
      <c r="N57" s="5"/>
      <c r="O57" s="5"/>
      <c r="P57" s="5"/>
      <c r="Q57" s="5"/>
      <c r="R57" s="5"/>
    </row>
    <row r="58" spans="1:18">
      <c r="A58" s="4"/>
      <c r="K58" s="5"/>
      <c r="L58" s="5"/>
      <c r="M58" s="5"/>
      <c r="N58" s="5"/>
      <c r="O58" s="5"/>
      <c r="P58" s="5"/>
      <c r="Q58" s="5"/>
      <c r="R58" s="5"/>
    </row>
    <row r="59" spans="1:18">
      <c r="A59" s="4"/>
      <c r="K59" s="5"/>
      <c r="L59" s="5"/>
      <c r="M59" s="5"/>
      <c r="N59" s="5"/>
      <c r="O59" s="5"/>
      <c r="P59" s="5"/>
      <c r="Q59" s="5"/>
      <c r="R59" s="5"/>
    </row>
    <row r="60" spans="1:18">
      <c r="A60" s="4"/>
      <c r="K60" s="5"/>
      <c r="L60" s="5"/>
      <c r="M60" s="5"/>
      <c r="N60" s="5"/>
      <c r="O60" s="5"/>
      <c r="P60" s="5"/>
      <c r="Q60" s="5"/>
      <c r="R60" s="5"/>
    </row>
    <row r="61" spans="1:18">
      <c r="A61" s="4"/>
      <c r="K61" s="5"/>
      <c r="L61" s="5"/>
      <c r="M61" s="5"/>
      <c r="N61" s="5"/>
      <c r="O61" s="5"/>
      <c r="P61" s="5"/>
      <c r="Q61" s="5"/>
      <c r="R61" s="5"/>
    </row>
    <row r="62" spans="1:18">
      <c r="A62" s="4"/>
      <c r="K62" s="5"/>
      <c r="L62" s="5"/>
      <c r="M62" s="5"/>
      <c r="N62" s="5"/>
      <c r="O62" s="5"/>
      <c r="P62" s="5"/>
      <c r="Q62" s="5"/>
      <c r="R62" s="5"/>
    </row>
    <row r="63" spans="1:18">
      <c r="A63" s="4"/>
      <c r="K63" s="5"/>
      <c r="L63" s="5"/>
      <c r="M63" s="5"/>
      <c r="N63" s="5"/>
      <c r="O63" s="5"/>
      <c r="P63" s="5"/>
      <c r="Q63" s="5"/>
      <c r="R63" s="5"/>
    </row>
    <row r="64" spans="1:18">
      <c r="A64" s="4"/>
      <c r="K64" s="5"/>
      <c r="L64" s="5"/>
      <c r="M64" s="5"/>
      <c r="N64" s="5"/>
      <c r="O64" s="5"/>
      <c r="P64" s="5"/>
      <c r="Q64" s="5"/>
      <c r="R64" s="5"/>
    </row>
    <row r="65" spans="1:18">
      <c r="A65" s="4"/>
      <c r="K65" s="5"/>
      <c r="L65" s="5"/>
      <c r="M65" s="5"/>
      <c r="N65" s="5"/>
      <c r="O65" s="5"/>
      <c r="P65" s="5"/>
      <c r="Q65" s="5"/>
      <c r="R65" s="5"/>
    </row>
    <row r="66" spans="1:18">
      <c r="A66" s="4"/>
      <c r="K66" s="5"/>
      <c r="L66" s="5"/>
      <c r="M66" s="5"/>
      <c r="N66" s="5"/>
      <c r="O66" s="5"/>
      <c r="P66" s="5"/>
      <c r="Q66" s="5"/>
      <c r="R66" s="5"/>
    </row>
    <row r="67" spans="1:18">
      <c r="A67" s="4"/>
      <c r="K67" s="5"/>
      <c r="L67" s="5"/>
      <c r="M67" s="5"/>
      <c r="N67" s="5"/>
      <c r="O67" s="5"/>
      <c r="P67" s="5"/>
      <c r="Q67" s="5"/>
      <c r="R67" s="5"/>
    </row>
    <row r="68" spans="1:18">
      <c r="A68" s="4"/>
      <c r="K68" s="5"/>
      <c r="L68" s="5"/>
      <c r="M68" s="5"/>
      <c r="N68" s="5"/>
      <c r="O68" s="5"/>
      <c r="P68" s="5"/>
      <c r="Q68" s="5"/>
      <c r="R68" s="5"/>
    </row>
    <row r="69" spans="1:18">
      <c r="A69" s="4"/>
      <c r="K69" s="5"/>
      <c r="L69" s="5"/>
      <c r="M69" s="5"/>
      <c r="N69" s="5"/>
      <c r="O69" s="5"/>
      <c r="P69" s="5"/>
      <c r="Q69" s="5"/>
      <c r="R69" s="5"/>
    </row>
    <row r="70" spans="1:18">
      <c r="A70" s="4"/>
      <c r="K70" s="5"/>
      <c r="L70" s="5"/>
      <c r="M70" s="5"/>
      <c r="N70" s="5"/>
      <c r="O70" s="5"/>
      <c r="P70" s="5"/>
      <c r="Q70" s="5"/>
      <c r="R70" s="5"/>
    </row>
    <row r="71" spans="1:18">
      <c r="A71" s="4"/>
      <c r="K71" s="5"/>
      <c r="L71" s="5"/>
      <c r="M71" s="5"/>
      <c r="N71" s="5"/>
      <c r="O71" s="5"/>
      <c r="P71" s="5"/>
      <c r="Q71" s="5"/>
      <c r="R71" s="5"/>
    </row>
    <row r="72" spans="1:18">
      <c r="A72" s="4"/>
      <c r="K72" s="5"/>
      <c r="L72" s="5"/>
      <c r="M72" s="5"/>
      <c r="N72" s="5"/>
      <c r="O72" s="5"/>
      <c r="P72" s="5"/>
      <c r="Q72" s="5"/>
      <c r="R72" s="5"/>
    </row>
    <row r="73" spans="1:18">
      <c r="A73" s="4"/>
      <c r="K73" s="5"/>
      <c r="L73" s="5"/>
      <c r="M73" s="5"/>
      <c r="N73" s="5"/>
      <c r="O73" s="5"/>
      <c r="P73" s="5"/>
      <c r="Q73" s="5"/>
      <c r="R73" s="5"/>
    </row>
    <row r="74" spans="1:18">
      <c r="A74" s="4"/>
      <c r="K74" s="5"/>
      <c r="L74" s="5"/>
      <c r="M74" s="5"/>
      <c r="N74" s="5"/>
      <c r="O74" s="5"/>
      <c r="P74" s="5"/>
      <c r="Q74" s="5"/>
      <c r="R74" s="5"/>
    </row>
    <row r="75" spans="1:18">
      <c r="A75" s="4"/>
      <c r="K75" s="5"/>
      <c r="L75" s="5"/>
      <c r="M75" s="5"/>
      <c r="N75" s="5"/>
      <c r="O75" s="5"/>
      <c r="P75" s="5"/>
      <c r="Q75" s="5"/>
      <c r="R75" s="5"/>
    </row>
    <row r="76" spans="1:18">
      <c r="A76" s="4"/>
      <c r="K76" s="5"/>
      <c r="L76" s="5"/>
      <c r="M76" s="5"/>
      <c r="N76" s="5"/>
      <c r="O76" s="5"/>
      <c r="P76" s="5"/>
      <c r="Q76" s="5"/>
      <c r="R76" s="5"/>
    </row>
    <row r="77" spans="1:18">
      <c r="A77" s="4"/>
      <c r="K77" s="5"/>
      <c r="L77" s="5"/>
      <c r="M77" s="5"/>
      <c r="N77" s="5"/>
      <c r="O77" s="5"/>
      <c r="P77" s="5"/>
      <c r="Q77" s="5"/>
      <c r="R77" s="5"/>
    </row>
    <row r="78" spans="1:18">
      <c r="A78" s="4"/>
      <c r="K78" s="5"/>
      <c r="L78" s="5"/>
      <c r="M78" s="5"/>
      <c r="N78" s="5"/>
      <c r="O78" s="5"/>
      <c r="P78" s="5"/>
      <c r="Q78" s="5"/>
      <c r="R78" s="5"/>
    </row>
    <row r="79" spans="1:18">
      <c r="A79" s="4"/>
      <c r="K79" s="5"/>
      <c r="L79" s="5"/>
      <c r="M79" s="5"/>
      <c r="N79" s="5"/>
      <c r="O79" s="5"/>
      <c r="P79" s="5"/>
      <c r="Q79" s="5"/>
      <c r="R79" s="5"/>
    </row>
    <row r="80" spans="1:18">
      <c r="A80" s="4"/>
      <c r="K80" s="5"/>
      <c r="L80" s="5"/>
      <c r="M80" s="5"/>
      <c r="N80" s="5"/>
      <c r="O80" s="5"/>
      <c r="P80" s="5"/>
      <c r="Q80" s="5"/>
      <c r="R80" s="5"/>
    </row>
    <row r="81" spans="1:18">
      <c r="A81" s="4"/>
      <c r="K81" s="5"/>
      <c r="L81" s="5"/>
      <c r="M81" s="5"/>
      <c r="N81" s="5"/>
      <c r="O81" s="5"/>
      <c r="P81" s="5"/>
      <c r="Q81" s="5"/>
      <c r="R81" s="5"/>
    </row>
    <row r="82" spans="1:18">
      <c r="A82" s="4"/>
      <c r="K82" s="5"/>
      <c r="L82" s="5"/>
      <c r="M82" s="5"/>
      <c r="N82" s="5"/>
      <c r="O82" s="5"/>
      <c r="P82" s="5"/>
      <c r="Q82" s="5"/>
      <c r="R82" s="5"/>
    </row>
    <row r="83" spans="1:18">
      <c r="A83" s="4"/>
      <c r="K83" s="5"/>
      <c r="L83" s="5"/>
      <c r="M83" s="5"/>
      <c r="N83" s="5"/>
      <c r="O83" s="5"/>
      <c r="P83" s="5"/>
      <c r="Q83" s="5"/>
      <c r="R83" s="5"/>
    </row>
    <row r="84" spans="1:18">
      <c r="A84" s="4"/>
      <c r="K84" s="5"/>
      <c r="L84" s="5"/>
      <c r="M84" s="5"/>
      <c r="N84" s="5"/>
      <c r="O84" s="5"/>
      <c r="P84" s="5"/>
      <c r="Q84" s="5"/>
      <c r="R84" s="5"/>
    </row>
    <row r="85" spans="1:18">
      <c r="A85" s="4"/>
      <c r="K85" s="5"/>
      <c r="L85" s="5"/>
      <c r="M85" s="5"/>
      <c r="N85" s="5"/>
      <c r="O85" s="5"/>
      <c r="P85" s="5"/>
      <c r="Q85" s="5"/>
      <c r="R85" s="5"/>
    </row>
    <row r="86" spans="1:18">
      <c r="A86" s="4"/>
      <c r="K86" s="5"/>
      <c r="L86" s="5"/>
      <c r="M86" s="5"/>
      <c r="N86" s="5"/>
      <c r="O86" s="5"/>
      <c r="P86" s="5"/>
      <c r="Q86" s="5"/>
      <c r="R86" s="5"/>
    </row>
    <row r="87" spans="1:18">
      <c r="A87" s="4"/>
      <c r="K87" s="5"/>
      <c r="L87" s="5"/>
      <c r="M87" s="5"/>
      <c r="N87" s="5"/>
      <c r="O87" s="5"/>
      <c r="P87" s="5"/>
      <c r="Q87" s="5"/>
      <c r="R87" s="5"/>
    </row>
    <row r="88" spans="1:18">
      <c r="A88" s="4"/>
      <c r="K88" s="5"/>
      <c r="L88" s="5"/>
      <c r="M88" s="5"/>
      <c r="N88" s="5"/>
      <c r="O88" s="5"/>
      <c r="P88" s="5"/>
      <c r="Q88" s="5"/>
      <c r="R88" s="5"/>
    </row>
    <row r="89" spans="1:18">
      <c r="A89" s="4"/>
      <c r="K89" s="5"/>
      <c r="L89" s="5"/>
      <c r="M89" s="5"/>
      <c r="N89" s="5"/>
      <c r="O89" s="5"/>
      <c r="P89" s="5"/>
      <c r="Q89" s="5"/>
      <c r="R89" s="5"/>
    </row>
    <row r="90" spans="1:18">
      <c r="A90" s="4"/>
      <c r="K90" s="5"/>
      <c r="L90" s="5"/>
      <c r="M90" s="5"/>
      <c r="N90" s="5"/>
      <c r="O90" s="5"/>
      <c r="P90" s="5"/>
      <c r="Q90" s="5"/>
      <c r="R90" s="5"/>
    </row>
    <row r="91" spans="1:18">
      <c r="A91" s="4"/>
      <c r="K91" s="5"/>
      <c r="L91" s="5"/>
      <c r="M91" s="5"/>
      <c r="N91" s="5"/>
      <c r="O91" s="5"/>
      <c r="P91" s="5"/>
      <c r="Q91" s="5"/>
      <c r="R91" s="5"/>
    </row>
    <row r="92" spans="1:18">
      <c r="A92" s="4"/>
      <c r="K92" s="5"/>
      <c r="L92" s="5"/>
      <c r="M92" s="5"/>
      <c r="N92" s="5"/>
      <c r="O92" s="5"/>
      <c r="P92" s="5"/>
      <c r="Q92" s="5"/>
      <c r="R92" s="5"/>
    </row>
    <row r="93" spans="1:18">
      <c r="A93" s="4"/>
      <c r="K93" s="5"/>
      <c r="L93" s="5"/>
      <c r="M93" s="5"/>
      <c r="N93" s="5"/>
      <c r="O93" s="5"/>
      <c r="P93" s="5"/>
      <c r="Q93" s="5"/>
      <c r="R93" s="5"/>
    </row>
    <row r="96" spans="1:18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7" spans="1:1">
      <c r="A127" s="3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"/>
  <sheetViews>
    <sheetView workbookViewId="0">
      <selection activeCell="G27" sqref="G27"/>
    </sheetView>
  </sheetViews>
  <sheetFormatPr baseColWidth="10" defaultColWidth="8.83203125" defaultRowHeight="14"/>
  <cols>
    <col min="1" max="1" width="13" bestFit="1" customWidth="1"/>
    <col min="2" max="2" width="11.5" customWidth="1"/>
    <col min="3" max="3" width="5.6640625" bestFit="1" customWidth="1"/>
    <col min="4" max="4" width="9.33203125" bestFit="1" customWidth="1"/>
    <col min="5" max="5" width="12.83203125" bestFit="1" customWidth="1"/>
    <col min="6" max="6" width="5.6640625" bestFit="1" customWidth="1"/>
    <col min="7" max="7" width="7.5" bestFit="1" customWidth="1"/>
    <col min="8" max="8" width="5.6640625" bestFit="1" customWidth="1"/>
    <col min="9" max="9" width="12.83203125" bestFit="1" customWidth="1"/>
  </cols>
  <sheetData>
    <row r="1" spans="1:9">
      <c r="A1" s="8" t="s">
        <v>13</v>
      </c>
      <c r="B1" s="9" t="s">
        <v>0</v>
      </c>
      <c r="C1" s="1" t="s">
        <v>1</v>
      </c>
      <c r="D1" s="10" t="s">
        <v>2</v>
      </c>
      <c r="E1" s="1" t="s">
        <v>12</v>
      </c>
      <c r="F1" s="10" t="s">
        <v>4</v>
      </c>
      <c r="G1" s="1" t="s">
        <v>5</v>
      </c>
      <c r="H1" s="10" t="s">
        <v>6</v>
      </c>
      <c r="I1" s="1" t="s">
        <v>7</v>
      </c>
    </row>
    <row r="2" spans="1:9">
      <c r="A2" t="s">
        <v>20</v>
      </c>
      <c r="B2" s="25">
        <v>34</v>
      </c>
      <c r="C2" s="25">
        <v>31</v>
      </c>
      <c r="D2" s="25">
        <v>17</v>
      </c>
      <c r="E2" s="25">
        <v>15</v>
      </c>
      <c r="F2" s="25">
        <v>60</v>
      </c>
      <c r="G2" s="25">
        <v>15</v>
      </c>
      <c r="H2" s="25">
        <v>1</v>
      </c>
      <c r="I2" s="25">
        <v>11</v>
      </c>
    </row>
    <row r="4" spans="1:9">
      <c r="B4" t="s">
        <v>25</v>
      </c>
    </row>
    <row r="5" spans="1:9">
      <c r="B5">
        <v>33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3"/>
  <sheetViews>
    <sheetView zoomScale="115" zoomScaleNormal="75" workbookViewId="0">
      <selection activeCell="F25" sqref="F25"/>
    </sheetView>
  </sheetViews>
  <sheetFormatPr baseColWidth="10" defaultColWidth="8.83203125" defaultRowHeight="14"/>
  <cols>
    <col min="1" max="1" width="9.33203125" style="19" bestFit="1" customWidth="1"/>
    <col min="2" max="2" width="11.83203125" style="11" customWidth="1"/>
    <col min="3" max="3" width="12.1640625" style="11" bestFit="1" customWidth="1"/>
    <col min="4" max="4" width="11.1640625" style="11" bestFit="1" customWidth="1"/>
    <col min="5" max="5" width="11.1640625" style="15" bestFit="1" customWidth="1"/>
    <col min="6" max="7" width="11.1640625" style="11" bestFit="1" customWidth="1"/>
    <col min="8" max="8" width="10.1640625" style="11" bestFit="1" customWidth="1"/>
    <col min="9" max="9" width="12.83203125" style="11" bestFit="1" customWidth="1"/>
    <col min="10" max="10" width="13.6640625" style="11" bestFit="1" customWidth="1"/>
    <col min="11" max="16384" width="8.83203125" style="11"/>
  </cols>
  <sheetData>
    <row r="1" spans="1:10">
      <c r="A1" s="16" t="s">
        <v>18</v>
      </c>
      <c r="B1" s="11" t="s">
        <v>21</v>
      </c>
    </row>
    <row r="2" spans="1:10">
      <c r="A2" s="17"/>
      <c r="B2" s="12" t="s">
        <v>26</v>
      </c>
      <c r="D2" s="13" t="s">
        <v>2</v>
      </c>
      <c r="E2" s="15" t="s">
        <v>3</v>
      </c>
      <c r="F2" s="13" t="s">
        <v>4</v>
      </c>
      <c r="G2" s="11" t="s">
        <v>5</v>
      </c>
      <c r="H2" s="13" t="s">
        <v>6</v>
      </c>
      <c r="I2" s="11" t="s">
        <v>7</v>
      </c>
      <c r="J2" s="11" t="s">
        <v>19</v>
      </c>
    </row>
    <row r="3" spans="1:10">
      <c r="A3" s="18">
        <v>1966</v>
      </c>
      <c r="F3" s="11">
        <f>SUM(国内投入量!F$3:F3)</f>
        <v>0</v>
      </c>
      <c r="H3" s="11">
        <f>国内投入量!H3</f>
        <v>0</v>
      </c>
    </row>
    <row r="4" spans="1:10">
      <c r="A4" s="18">
        <v>1967</v>
      </c>
      <c r="F4" s="11">
        <f>SUM(国内投入量!F$3:F4)</f>
        <v>863.20595592999621</v>
      </c>
      <c r="H4" s="11">
        <f>国内投入量!H4</f>
        <v>9698.9843733693669</v>
      </c>
    </row>
    <row r="5" spans="1:10">
      <c r="A5" s="18">
        <v>1968</v>
      </c>
      <c r="F5" s="11">
        <f>SUM(国内投入量!F$3:F5)</f>
        <v>1233.1513656142802</v>
      </c>
      <c r="H5" s="11">
        <f>国内投入量!H5</f>
        <v>4156.7075885868717</v>
      </c>
    </row>
    <row r="6" spans="1:10">
      <c r="A6" s="18">
        <v>1969</v>
      </c>
      <c r="F6" s="11">
        <f>SUM(国内投入量!F$3:F6)</f>
        <v>2047.0312669197051</v>
      </c>
      <c r="H6" s="11">
        <f>国内投入量!H6</f>
        <v>9144.7566948911153</v>
      </c>
    </row>
    <row r="7" spans="1:10">
      <c r="A7" s="18">
        <v>1970</v>
      </c>
      <c r="F7" s="11">
        <f>SUM(国内投入量!F$3:F7)</f>
        <v>5820.4744456994031</v>
      </c>
      <c r="H7" s="11">
        <f>国内投入量!H7</f>
        <v>42398.417403586092</v>
      </c>
    </row>
    <row r="8" spans="1:10">
      <c r="A8" s="18">
        <v>1971</v>
      </c>
      <c r="F8" s="11">
        <f>SUM(国内投入量!F$3:F8)</f>
        <v>10013.189088787956</v>
      </c>
      <c r="H8" s="11">
        <f>国内投入量!H8</f>
        <v>47109.352670651206</v>
      </c>
    </row>
    <row r="9" spans="1:10">
      <c r="A9" s="18">
        <v>1972</v>
      </c>
      <c r="F9" s="11">
        <f>SUM(国内投入量!F$3:F9)</f>
        <v>16992.825818164783</v>
      </c>
      <c r="H9" s="11">
        <f>国内投入量!H9</f>
        <v>78423.216504672309</v>
      </c>
    </row>
    <row r="10" spans="1:10">
      <c r="A10" s="18">
        <v>1973</v>
      </c>
      <c r="F10" s="11">
        <f>SUM(国内投入量!F$3:F10)</f>
        <v>24983.646667345318</v>
      </c>
      <c r="H10" s="11">
        <f>国内投入量!H10</f>
        <v>89784.883913476442</v>
      </c>
    </row>
    <row r="11" spans="1:10">
      <c r="A11" s="18">
        <v>1974</v>
      </c>
      <c r="F11" s="11">
        <f>SUM(国内投入量!F$3:F11)</f>
        <v>33023.793571150425</v>
      </c>
      <c r="H11" s="11">
        <f>国内投入量!H11</f>
        <v>90339.111591954686</v>
      </c>
    </row>
    <row r="12" spans="1:10">
      <c r="A12" s="18">
        <v>1975</v>
      </c>
      <c r="F12" s="11">
        <f>SUM(国内投入量!F$3:F12)</f>
        <v>39682.593650072718</v>
      </c>
      <c r="H12" s="11">
        <f>国内投入量!H12</f>
        <v>74818.295062940437</v>
      </c>
    </row>
    <row r="13" spans="1:10">
      <c r="A13" s="18">
        <v>1976</v>
      </c>
      <c r="F13" s="11">
        <f>SUM(国内投入量!F$3:F13)</f>
        <v>49431.714510303362</v>
      </c>
      <c r="H13" s="11">
        <f>国内投入量!H13</f>
        <v>109541.14742592743</v>
      </c>
      <c r="I13" s="11">
        <f>SUM(国内投入量!I3:I13)</f>
        <v>865194.4121075545</v>
      </c>
    </row>
    <row r="14" spans="1:10">
      <c r="A14" s="18">
        <v>1977</v>
      </c>
      <c r="F14" s="11">
        <f>SUM(国内投入量!F$3:F14)</f>
        <v>61013.776349705433</v>
      </c>
      <c r="H14" s="11">
        <f>国内投入量!H14</f>
        <v>130136.07705096557</v>
      </c>
      <c r="I14" s="11">
        <f>SUM(国内投入量!I4:I14)</f>
        <v>1067913.1582284509</v>
      </c>
    </row>
    <row r="15" spans="1:10">
      <c r="A15" s="18">
        <v>1978</v>
      </c>
      <c r="F15" s="11">
        <f>SUM(国内投入量!F$3:F15)</f>
        <v>74065.732887380247</v>
      </c>
      <c r="H15" s="11">
        <f>国内投入量!H15</f>
        <v>146651.81771645506</v>
      </c>
      <c r="I15" s="11">
        <f>SUM(国内投入量!I5:I15)</f>
        <v>1281250.6683344422</v>
      </c>
    </row>
    <row r="16" spans="1:10">
      <c r="A16" s="18">
        <v>1979</v>
      </c>
      <c r="F16" s="11">
        <f>SUM(国内投入量!F$3:F16)</f>
        <v>93200.928326942842</v>
      </c>
      <c r="H16" s="11">
        <f>国内投入量!H16</f>
        <v>215003.10589230625</v>
      </c>
      <c r="I16" s="11">
        <f>SUM(国内投入量!I6:I16)</f>
        <v>1609695.4659403949</v>
      </c>
    </row>
    <row r="17" spans="1:10">
      <c r="A17" s="18">
        <v>1980</v>
      </c>
      <c r="E17" s="15">
        <f>SUM(国内投入量!E3:E17)</f>
        <v>452466.65969559399</v>
      </c>
      <c r="F17" s="11">
        <f>SUM(国内投入量!F$3:F17)</f>
        <v>107687.36041353442</v>
      </c>
      <c r="G17" s="11">
        <f>SUM(国内投入量!G3:G17)</f>
        <v>614704.83282392204</v>
      </c>
      <c r="H17" s="11">
        <f>国内投入量!H17</f>
        <v>162769.58872735445</v>
      </c>
      <c r="I17" s="11">
        <f>SUM(国内投入量!I7:I17)</f>
        <v>1849003.6887513362</v>
      </c>
    </row>
    <row r="18" spans="1:10">
      <c r="A18" s="18">
        <v>1981</v>
      </c>
      <c r="E18" s="15">
        <f>SUM(国内投入量!E4:E18)</f>
        <v>509613.36575781117</v>
      </c>
      <c r="F18" s="11">
        <f>SUM(国内投入量!F$3:F18)</f>
        <v>121288.31376622675</v>
      </c>
      <c r="G18" s="11">
        <f>SUM(国内投入量!G4:G18)</f>
        <v>692342.28001184599</v>
      </c>
      <c r="H18" s="11">
        <f>国内投入量!H18</f>
        <v>152820.34736260175</v>
      </c>
      <c r="I18" s="11">
        <f>SUM(国内投入量!I8:I18)</f>
        <v>2021012.832509178</v>
      </c>
    </row>
    <row r="19" spans="1:10">
      <c r="A19" s="18">
        <v>1982</v>
      </c>
      <c r="B19" s="11">
        <f>SUM(国内投入量!B$3:B19)</f>
        <v>8444639.5433705654</v>
      </c>
      <c r="D19" s="11">
        <f>SUM(国内投入量!D3:D19)</f>
        <v>263045.77533667878</v>
      </c>
      <c r="E19" s="15">
        <f>SUM(国内投入量!E5:E19)</f>
        <v>554017.96873208077</v>
      </c>
      <c r="F19" s="11">
        <f>SUM(国内投入量!F$3:F19)</f>
        <v>132719.84422086595</v>
      </c>
      <c r="G19" s="11">
        <f>SUM(国内投入量!G5:G19)</f>
        <v>752668.76697615569</v>
      </c>
      <c r="H19" s="11">
        <f>国内投入量!H19</f>
        <v>128444.70601895759</v>
      </c>
      <c r="I19" s="11">
        <f>SUM(国内投入量!I9:I19)</f>
        <v>2147712.5242450167</v>
      </c>
      <c r="J19" s="11">
        <f t="shared" ref="J19:J34" si="0">SUM(B19:I19)</f>
        <v>12423249.128900321</v>
      </c>
    </row>
    <row r="20" spans="1:10">
      <c r="A20" s="18">
        <v>1983</v>
      </c>
      <c r="B20" s="11">
        <f>SUM(国内投入量!B$3:B20)</f>
        <v>9386658.5422470197</v>
      </c>
      <c r="D20" s="11">
        <f>SUM(国内投入量!D4:D20)</f>
        <v>292389.13767543825</v>
      </c>
      <c r="E20" s="15">
        <f>SUM(国内投入量!E6:E20)</f>
        <v>614670.15117987245</v>
      </c>
      <c r="F20" s="11">
        <f>SUM(国内投入量!F$3:F20)</f>
        <v>147525.04865166126</v>
      </c>
      <c r="G20" s="11">
        <f>SUM(国内投入量!G6:G20)</f>
        <v>835068.62754722801</v>
      </c>
      <c r="H20" s="11">
        <f>国内投入量!H20</f>
        <v>166351.31561866542</v>
      </c>
      <c r="I20" s="11">
        <f>SUM(国内投入量!I10:I20)</f>
        <v>2284682.0288213831</v>
      </c>
      <c r="J20" s="11">
        <f t="shared" si="0"/>
        <v>13727344.851741269</v>
      </c>
    </row>
    <row r="21" spans="1:10">
      <c r="A21" s="18">
        <v>1984</v>
      </c>
      <c r="B21" s="11">
        <f>SUM(国内投入量!B$3:B21)</f>
        <v>10500978.101814013</v>
      </c>
      <c r="D21" s="11">
        <f>SUM(国内投入量!D5:D21)</f>
        <v>322496.18800062453</v>
      </c>
      <c r="E21" s="15">
        <f>SUM(国内投入量!E7:E21)</f>
        <v>678702.95680429821</v>
      </c>
      <c r="F21" s="11">
        <f>SUM(国内投入量!F$3:F21)</f>
        <v>171605.64282005111</v>
      </c>
      <c r="G21" s="11">
        <f>SUM(国内投入量!G7:G21)</f>
        <v>912897.43332993903</v>
      </c>
      <c r="H21" s="11">
        <f>国内投入量!H21</f>
        <v>162341.7713486701</v>
      </c>
      <c r="I21" s="11">
        <f>SUM(国内投入量!I11:I21)</f>
        <v>2350876.1909987419</v>
      </c>
      <c r="J21" s="11">
        <f t="shared" si="0"/>
        <v>15099898.285116339</v>
      </c>
    </row>
    <row r="22" spans="1:10">
      <c r="A22" s="18">
        <v>1985</v>
      </c>
      <c r="B22" s="11">
        <f>SUM(国内投入量!B$3:B22)</f>
        <v>11615604.975103999</v>
      </c>
      <c r="D22" s="11">
        <f>SUM(国内投入量!D6:D22)</f>
        <v>351141.43206728593</v>
      </c>
      <c r="E22" s="15">
        <f>SUM(国内投入量!E8:E22)</f>
        <v>725129.1774597133</v>
      </c>
      <c r="F22" s="11">
        <f>SUM(国内投入量!F$3:F22)</f>
        <v>201251.47083099771</v>
      </c>
      <c r="G22" s="11">
        <f>SUM(国内投入量!G8:G22)</f>
        <v>959047.87961343164</v>
      </c>
      <c r="H22" s="11">
        <f>国内投入量!H22</f>
        <v>133240.24035676839</v>
      </c>
      <c r="I22" s="11">
        <f>SUM(国内投入量!I12:I22)</f>
        <v>2331224.2513900795</v>
      </c>
      <c r="J22" s="11">
        <f t="shared" si="0"/>
        <v>16316639.426822273</v>
      </c>
    </row>
    <row r="23" spans="1:10">
      <c r="A23" s="18">
        <v>1986</v>
      </c>
      <c r="B23" s="11">
        <f>SUM(国内投入量!B$3:B23)</f>
        <v>12774009.816160535</v>
      </c>
      <c r="D23" s="11">
        <f>SUM(国内投入量!D7:D23)</f>
        <v>396532.06710289349</v>
      </c>
      <c r="E23" s="15">
        <f>SUM(国内投入量!E9:E23)</f>
        <v>768407.37243157264</v>
      </c>
      <c r="F23" s="11">
        <f>SUM(国内投入量!F$3:F23)</f>
        <v>227602.29501611766</v>
      </c>
      <c r="G23" s="11">
        <f>SUM(国内投入量!G9:G23)</f>
        <v>1013331.5679780343</v>
      </c>
      <c r="H23" s="11">
        <f>国内投入量!H23</f>
        <v>183568.31617009515</v>
      </c>
      <c r="I23" s="11">
        <f>SUM(国内投入量!I13:I23)</f>
        <v>2325367.7679353142</v>
      </c>
      <c r="J23" s="11">
        <f t="shared" si="0"/>
        <v>17688819.202794563</v>
      </c>
    </row>
    <row r="24" spans="1:10">
      <c r="A24" s="18">
        <v>1987</v>
      </c>
      <c r="B24" s="11">
        <f>SUM(国内投入量!B$3:B24)</f>
        <v>14479246.499384757</v>
      </c>
      <c r="D24" s="11">
        <f>SUM(国内投入量!D8:D24)</f>
        <v>483802.77981762891</v>
      </c>
      <c r="E24" s="15">
        <f>SUM(国内投入量!E10:E24)</f>
        <v>822774.84537309385</v>
      </c>
      <c r="F24" s="11">
        <f>SUM(国内投入量!F$3:F24)</f>
        <v>259472.90427186259</v>
      </c>
      <c r="G24" s="11">
        <f>SUM(国内投入量!G10:G24)</f>
        <v>1100837.6207691364</v>
      </c>
      <c r="H24" s="11">
        <f>国内投入量!H24</f>
        <v>340193.33632584958</v>
      </c>
      <c r="I24" s="11">
        <f>SUM(国内投入量!I14:I24)</f>
        <v>2294187.0442467197</v>
      </c>
      <c r="J24" s="11">
        <f t="shared" si="0"/>
        <v>19780515.030189048</v>
      </c>
    </row>
    <row r="25" spans="1:10">
      <c r="A25" s="18">
        <v>1988</v>
      </c>
      <c r="B25" s="11">
        <f>SUM(国内投入量!B$3:B25)</f>
        <v>16660817.052171538</v>
      </c>
      <c r="D25" s="11">
        <f>SUM(国内投入量!D9:D25)</f>
        <v>631222.48884634115</v>
      </c>
      <c r="E25" s="15">
        <f>SUM(国内投入量!E11:E25)</f>
        <v>888241.86882592831</v>
      </c>
      <c r="F25" s="11">
        <f>SUM(国内投入量!F$3:F25)</f>
        <v>290902.25783586298</v>
      </c>
      <c r="G25" s="11">
        <f>SUM(国内投入量!G11:G25)</f>
        <v>1234630.2894609263</v>
      </c>
      <c r="H25" s="11">
        <f>国内投入量!H25</f>
        <v>529710.44799022796</v>
      </c>
      <c r="I25" s="11">
        <f>SUM(国内投入量!I15:I25)</f>
        <v>2238162.25145307</v>
      </c>
      <c r="J25" s="11">
        <f t="shared" si="0"/>
        <v>22473686.65658389</v>
      </c>
    </row>
    <row r="26" spans="1:10">
      <c r="A26" s="18">
        <v>1989</v>
      </c>
      <c r="B26" s="11">
        <f>SUM(国内投入量!B$3:B26)</f>
        <v>19455405.417295344</v>
      </c>
      <c r="D26" s="11">
        <f>SUM(国内投入量!D10:D26)</f>
        <v>850306.29397350119</v>
      </c>
      <c r="E26" s="15">
        <f>SUM(国内投入量!E12:E26)</f>
        <v>950471.37583336351</v>
      </c>
      <c r="F26" s="11">
        <f>SUM(国内投入量!F$3:F26)</f>
        <v>317017.46949290682</v>
      </c>
      <c r="G26" s="11">
        <f>SUM(国内投入量!G12:G26)</f>
        <v>1486878.8019039109</v>
      </c>
      <c r="H26" s="11">
        <f>国内投入量!H26</f>
        <v>557518.11401998857</v>
      </c>
      <c r="I26" s="11">
        <f>SUM(国内投入量!I16:I26)</f>
        <v>2146843.1590610407</v>
      </c>
      <c r="J26" s="11">
        <f t="shared" si="0"/>
        <v>25764440.631580058</v>
      </c>
    </row>
    <row r="27" spans="1:10">
      <c r="A27" s="18">
        <v>1990</v>
      </c>
      <c r="B27" s="11">
        <f>SUM(国内投入量!B$3:B27)</f>
        <v>23294637.206726782</v>
      </c>
      <c r="D27" s="11">
        <f>SUM(国内投入量!D11:D27)</f>
        <v>1197959.1768960936</v>
      </c>
      <c r="E27" s="15">
        <f>SUM(国内投入量!E13:E27)</f>
        <v>1014229.3502674459</v>
      </c>
      <c r="F27" s="11">
        <f>SUM(国内投入量!F$3:F27)</f>
        <v>334484.06118928833</v>
      </c>
      <c r="G27" s="11">
        <f>SUM(国内投入量!G13:G27)</f>
        <v>1947385.9112237245</v>
      </c>
      <c r="H27" s="11">
        <f>国内投入量!H27</f>
        <v>608389.47662705218</v>
      </c>
      <c r="I27" s="11">
        <f>SUM(国内投入量!I17:I27)</f>
        <v>1934209.1191675777</v>
      </c>
      <c r="J27" s="11">
        <f t="shared" si="0"/>
        <v>30331294.302097969</v>
      </c>
    </row>
    <row r="28" spans="1:10">
      <c r="A28" s="18">
        <v>1991</v>
      </c>
      <c r="B28" s="11">
        <f>SUM(国内投入量!B$3:B28)</f>
        <v>27406159.969557423</v>
      </c>
      <c r="D28" s="11">
        <f>SUM(国内投入量!D12:D28)</f>
        <v>1615497.0918976841</v>
      </c>
      <c r="E28" s="15">
        <f>SUM(国内投入量!E14:E28)</f>
        <v>1030700.7137356056</v>
      </c>
      <c r="F28" s="11">
        <f>SUM(国内投入量!F$3:F28)</f>
        <v>362530.89311932563</v>
      </c>
      <c r="G28" s="11">
        <f>SUM(国内投入量!G14:G28)</f>
        <v>2515957.0554745281</v>
      </c>
      <c r="H28" s="11">
        <f>国内投入量!H28</f>
        <v>491483.10908286925</v>
      </c>
      <c r="I28" s="11">
        <f>SUM(国内投入量!I18:I28)</f>
        <v>1744456.124774287</v>
      </c>
      <c r="J28" s="11">
        <f t="shared" si="0"/>
        <v>35166784.957641721</v>
      </c>
    </row>
    <row r="29" spans="1:10">
      <c r="A29" s="18">
        <v>1992</v>
      </c>
      <c r="B29" s="11">
        <f>SUM(国内投入量!B$3:B29)</f>
        <v>32244102.759821955</v>
      </c>
      <c r="D29" s="11">
        <f>SUM(国内投入量!D13:D29)</f>
        <v>2128550.7687705583</v>
      </c>
      <c r="E29" s="15">
        <f>SUM(国内投入量!E15:E29)</f>
        <v>1051763.4802718938</v>
      </c>
      <c r="F29" s="11">
        <f>SUM(国内投入量!F$3:F29)</f>
        <v>391729.95248089184</v>
      </c>
      <c r="G29" s="11">
        <f>SUM(国内投入量!G15:G29)</f>
        <v>3359235.1278866269</v>
      </c>
      <c r="H29" s="11">
        <f>国内投入量!H29</f>
        <v>596677.18690002942</v>
      </c>
      <c r="I29" s="11">
        <f>SUM(国内投入量!I19:I29)</f>
        <v>1583856.9626604768</v>
      </c>
      <c r="J29" s="11">
        <f t="shared" si="0"/>
        <v>41355916.238792427</v>
      </c>
    </row>
    <row r="30" spans="1:10">
      <c r="A30" s="18">
        <v>1993</v>
      </c>
      <c r="B30" s="11">
        <f>SUM(国内投入量!B$3:B30)</f>
        <v>36646643.467352204</v>
      </c>
      <c r="D30" s="11">
        <f>SUM(国内投入量!D14:D30)</f>
        <v>2782667.3724846831</v>
      </c>
      <c r="E30" s="15">
        <f>SUM(国内投入量!E16:E30)</f>
        <v>1068306.4531457517</v>
      </c>
      <c r="F30" s="11">
        <f>SUM(国内投入量!F$3:F30)</f>
        <v>422081.23927398701</v>
      </c>
      <c r="G30" s="11">
        <f>SUM(国内投入量!G16:G30)</f>
        <v>4448471.4243902192</v>
      </c>
      <c r="H30" s="11">
        <f>国内投入量!H30</f>
        <v>610850.04169575451</v>
      </c>
      <c r="I30" s="11">
        <f>SUM(国内投入量!I20:I30)</f>
        <v>1621659.9992324049</v>
      </c>
      <c r="J30" s="11">
        <f t="shared" si="0"/>
        <v>47600679.997575</v>
      </c>
    </row>
    <row r="31" spans="1:10">
      <c r="A31" s="18">
        <v>1994</v>
      </c>
      <c r="B31" s="11">
        <f>SUM(国内投入量!B$3:B31)</f>
        <v>41113528.957088672</v>
      </c>
      <c r="D31" s="11">
        <f>SUM(国内投入量!D15:D31)</f>
        <v>3518093.1336841919</v>
      </c>
      <c r="E31" s="15">
        <f>SUM(国内投入量!E17:E31)</f>
        <v>1060985.4466319531</v>
      </c>
      <c r="F31" s="11">
        <f>SUM(国内投入量!F$3:F31)</f>
        <v>453584.7534986111</v>
      </c>
      <c r="G31" s="11">
        <f>SUM(国内投入量!G17:G31)</f>
        <v>5570341.8884716034</v>
      </c>
      <c r="H31" s="11">
        <f>国内投入量!H31</f>
        <v>625361.42813900672</v>
      </c>
      <c r="I31" s="11">
        <f>SUM(国内投入量!I21:I31)</f>
        <v>1565475.765044739</v>
      </c>
      <c r="J31" s="11">
        <f t="shared" si="0"/>
        <v>53907371.372558787</v>
      </c>
    </row>
    <row r="32" spans="1:10">
      <c r="A32" s="18">
        <v>1995</v>
      </c>
      <c r="B32" s="11">
        <f>SUM(国内投入量!B$3:B32)</f>
        <v>46107749.655321218</v>
      </c>
      <c r="D32" s="11">
        <f>SUM(国内投入量!D16:D32)</f>
        <v>4425627.6492304523</v>
      </c>
      <c r="E32" s="15">
        <f>SUM(国内投入量!E18:E32)</f>
        <v>1082567.0515289949</v>
      </c>
      <c r="F32" s="11">
        <f>SUM(国内投入量!F$3:F32)</f>
        <v>486240.4951547641</v>
      </c>
      <c r="G32" s="11">
        <f>SUM(国内投入量!G18:G32)</f>
        <v>6921402.9573195837</v>
      </c>
      <c r="H32" s="11">
        <f>国内投入量!H32</f>
        <v>705544.31248783111</v>
      </c>
      <c r="I32" s="11">
        <f>SUM(国内投入量!I22:I32)</f>
        <v>1542595.9865512082</v>
      </c>
      <c r="J32" s="11">
        <f t="shared" si="0"/>
        <v>61271728.10759405</v>
      </c>
    </row>
    <row r="33" spans="1:10">
      <c r="A33" s="18">
        <v>1996</v>
      </c>
      <c r="B33" s="11">
        <f>SUM(国内投入量!B$3:B33)</f>
        <v>50953638.083726607</v>
      </c>
      <c r="D33" s="11">
        <f>SUM(国内投入量!D17:D33)</f>
        <v>5293382.6114320736</v>
      </c>
      <c r="E33" s="15">
        <f>SUM(国内投入量!E19:E33)</f>
        <v>1105420.3511192016</v>
      </c>
      <c r="F33" s="11">
        <f>SUM(国内投入量!F$3:F33)</f>
        <v>520048.464242446</v>
      </c>
      <c r="G33" s="11">
        <f>SUM(国内投入量!G19:G33)</f>
        <v>8234934.9583064765</v>
      </c>
      <c r="H33" s="11">
        <f>国内投入量!H33</f>
        <v>684589.09331379703</v>
      </c>
      <c r="I33" s="11">
        <f>SUM(国内投入量!I23:I33)</f>
        <v>1599258.4855347259</v>
      </c>
      <c r="J33" s="11">
        <f t="shared" si="0"/>
        <v>68391272.047675326</v>
      </c>
    </row>
    <row r="34" spans="1:10">
      <c r="A34" s="18">
        <v>1997</v>
      </c>
      <c r="B34" s="11">
        <f>SUM(国内投入量!B$3:B34)</f>
        <v>55154363.851545483</v>
      </c>
      <c r="D34" s="11">
        <f>SUM(国内投入量!D18:D34)</f>
        <v>6049772.5234870594</v>
      </c>
      <c r="E34" s="15">
        <f>SUM(国内投入量!E20:E34)</f>
        <v>1126737.9596389199</v>
      </c>
      <c r="F34" s="11">
        <f>SUM(国内投入量!F$3:F34)</f>
        <v>555008.66076165682</v>
      </c>
      <c r="G34" s="11">
        <f>SUM(国内投入量!G20:G34)</f>
        <v>9375635.6691209953</v>
      </c>
      <c r="H34" s="11">
        <f>国内投入量!H34</f>
        <v>593445.57497320278</v>
      </c>
      <c r="I34" s="11">
        <f>SUM(国内投入量!I24:I34)</f>
        <v>1642639.9425161276</v>
      </c>
      <c r="J34" s="11">
        <f t="shared" si="0"/>
        <v>74497604.182043448</v>
      </c>
    </row>
    <row r="35" spans="1:10">
      <c r="A35" s="18">
        <v>1998</v>
      </c>
      <c r="B35" s="11">
        <f>SUM(国内投入量!B$3:B35)</f>
        <v>57330805.558212288</v>
      </c>
      <c r="D35" s="11">
        <f>SUM(国内投入量!D19:D35)</f>
        <v>6409059.7533520572</v>
      </c>
      <c r="E35" s="15">
        <f>SUM(国内投入量!E21:E35)</f>
        <v>1099616.9936285657</v>
      </c>
      <c r="F35" s="11">
        <f>SUM(国内投入量!F$3:F35)</f>
        <v>566068.78899161925</v>
      </c>
      <c r="G35" s="11">
        <f>SUM(国内投入量!G21:G35)</f>
        <v>9787608.4221963193</v>
      </c>
      <c r="H35" s="11">
        <f>国内投入量!H35</f>
        <v>300240.25724240497</v>
      </c>
      <c r="I35" s="11">
        <f>SUM(国内投入量!I25:I35)</f>
        <v>1619849.8406008873</v>
      </c>
      <c r="J35" s="11">
        <f>SUM(B35:I35)</f>
        <v>77113249.614224151</v>
      </c>
    </row>
    <row r="36" spans="1:10">
      <c r="A36" s="18">
        <v>1999</v>
      </c>
      <c r="B36" s="11">
        <f>SUM(国内投入量!B4:B36)</f>
        <v>61043033.724116683</v>
      </c>
      <c r="D36" s="11">
        <f>SUM(国内投入量!D20:D36)</f>
        <v>7011578.4218987152</v>
      </c>
      <c r="E36" s="15">
        <f>SUM(国内投入量!E22:E36)</f>
        <v>1090624.1334134329</v>
      </c>
      <c r="F36" s="11">
        <f>SUM(国内投入量!F$3:F36)</f>
        <v>603047.9859169136</v>
      </c>
      <c r="G36" s="11">
        <f>SUM(国内投入量!G22:G36)</f>
        <v>10341769.087404268</v>
      </c>
      <c r="H36" s="11">
        <f>国内投入量!H36</f>
        <v>500260.01719259139</v>
      </c>
      <c r="I36" s="11">
        <f>SUM(国内投入量!I26:I36)</f>
        <v>1732483.474989685</v>
      </c>
      <c r="J36" s="11">
        <f t="shared" ref="J36:J49" si="1">SUM(B36:I36)</f>
        <v>82322796.844932288</v>
      </c>
    </row>
    <row r="37" spans="1:10">
      <c r="A37" s="18">
        <v>2000</v>
      </c>
      <c r="B37" s="11">
        <f>SUM(国内投入量!B5:B37)</f>
        <v>64974020.243519418</v>
      </c>
      <c r="D37" s="11">
        <f>SUM(国内投入量!D21:D37)</f>
        <v>7618812.2787182415</v>
      </c>
      <c r="E37" s="15">
        <f>SUM(国内投入量!E23:E37)</f>
        <v>1089684.7100227615</v>
      </c>
      <c r="F37" s="11">
        <f>SUM(国内投入量!F$3:F37)</f>
        <v>661445.30841756857</v>
      </c>
      <c r="G37" s="11">
        <f>SUM(国内投入量!G23:G37)</f>
        <v>10740762.889886061</v>
      </c>
      <c r="H37" s="11">
        <f>国内投入量!H37</f>
        <v>524921.97440435342</v>
      </c>
      <c r="I37" s="11">
        <f>SUM(国内投入量!I27:I37)</f>
        <v>1936062.4642524344</v>
      </c>
      <c r="J37" s="11">
        <f t="shared" si="1"/>
        <v>87545709.869220838</v>
      </c>
    </row>
    <row r="38" spans="1:10">
      <c r="A38" s="18">
        <v>2001</v>
      </c>
      <c r="B38" s="11">
        <f>SUM(国内投入量!B6:B38)</f>
        <v>69378615.556527093</v>
      </c>
      <c r="D38" s="11">
        <f>SUM(国内投入量!D22:D38)</f>
        <v>8305614.7765661497</v>
      </c>
      <c r="E38" s="15">
        <f>SUM(国内投入量!E24:E38)</f>
        <v>1171060.5092014186</v>
      </c>
      <c r="F38" s="11">
        <f>SUM(国内投入量!F$3:F38)</f>
        <v>711920.50837019552</v>
      </c>
      <c r="G38" s="11">
        <f>SUM(国内投入量!G24:G38)</f>
        <v>11395726.595045019</v>
      </c>
      <c r="H38" s="11">
        <f>国内投入量!H38</f>
        <v>453711.58270638698</v>
      </c>
      <c r="I38" s="11">
        <f>SUM(国内投入量!I28:I38)</f>
        <v>2227235.1264394587</v>
      </c>
      <c r="J38" s="11">
        <f t="shared" si="1"/>
        <v>93643884.654855713</v>
      </c>
    </row>
    <row r="39" spans="1:10">
      <c r="A39" s="18">
        <v>2002</v>
      </c>
      <c r="B39" s="11">
        <f>SUM(国内投入量!B7:B39)</f>
        <v>75026341.214921355</v>
      </c>
      <c r="D39" s="11">
        <f>SUM(国内投入量!D23:D39)</f>
        <v>9217017.9457060695</v>
      </c>
      <c r="E39" s="15">
        <f>SUM(国内投入量!E25:E39)</f>
        <v>1373295.8666586427</v>
      </c>
      <c r="F39" s="11">
        <f>SUM(国内投入量!F$3:F39)</f>
        <v>756913.08879656182</v>
      </c>
      <c r="G39" s="11">
        <f>SUM(国内投入量!G25:G39)</f>
        <v>12509886.905142128</v>
      </c>
      <c r="H39" s="11">
        <f>国内投入量!H39</f>
        <v>404429.40086319885</v>
      </c>
      <c r="I39" s="11">
        <f>SUM(国内投入量!I29:I39)</f>
        <v>2744082.526580987</v>
      </c>
      <c r="J39" s="11">
        <f>SUM(B39:I39)</f>
        <v>102031966.94866894</v>
      </c>
    </row>
    <row r="40" spans="1:10">
      <c r="A40" s="18">
        <v>2003</v>
      </c>
      <c r="B40" s="11">
        <f>SUM(国内投入量!B8:B40)</f>
        <v>80875860.347667754</v>
      </c>
      <c r="D40" s="11">
        <f>SUM(国内投入量!D24:D40)</f>
        <v>10193473.662635403</v>
      </c>
      <c r="E40" s="15">
        <f>SUM(国内投入量!E26:E40)</f>
        <v>1698472.4518641259</v>
      </c>
      <c r="F40" s="11">
        <f>SUM(国内投入量!F$3:F40)</f>
        <v>781919.71536074043</v>
      </c>
      <c r="G40" s="11">
        <f>SUM(国内投入量!G26:G40)</f>
        <v>14000867.735227523</v>
      </c>
      <c r="H40" s="11">
        <f>国内投入量!H40</f>
        <v>224779.61706401431</v>
      </c>
      <c r="I40" s="11">
        <f>SUM(国内投入量!I30:I40)</f>
        <v>3342998.1683711773</v>
      </c>
      <c r="J40" s="11">
        <f t="shared" si="1"/>
        <v>111118371.69819073</v>
      </c>
    </row>
    <row r="41" spans="1:10">
      <c r="A41" s="18">
        <v>2004</v>
      </c>
      <c r="B41" s="11">
        <f>SUM(国内投入量!B9:B41)</f>
        <v>87388684.978841707</v>
      </c>
      <c r="D41" s="11">
        <f>SUM(国内投入量!D25:D41)</f>
        <v>11260217.59413931</v>
      </c>
      <c r="E41" s="15">
        <f>SUM(国内投入量!E27:E41)</f>
        <v>2218039.0121654011</v>
      </c>
      <c r="F41" s="11">
        <f>SUM(国内投入量!F$3:F41)</f>
        <v>824945.50390065368</v>
      </c>
      <c r="G41" s="11">
        <f>SUM(国内投入量!G27:G41)</f>
        <v>15977465.990325823</v>
      </c>
      <c r="H41" s="11">
        <f>国内投入量!H41</f>
        <v>0</v>
      </c>
      <c r="I41" s="11">
        <f>SUM(国内投入量!I31:I41)</f>
        <v>3925688.0767301512</v>
      </c>
      <c r="J41" s="11">
        <f t="shared" si="1"/>
        <v>121595041.15610303</v>
      </c>
    </row>
    <row r="42" spans="1:10">
      <c r="A42" s="18">
        <v>2005</v>
      </c>
      <c r="B42" s="11">
        <f>SUM(国内投入量!B10:B42)</f>
        <v>94374781.684600666</v>
      </c>
      <c r="D42" s="11">
        <f>SUM(国内投入量!D26:D42)</f>
        <v>12377443.08936234</v>
      </c>
      <c r="E42" s="15">
        <f>SUM(国内投入量!E28:E42)</f>
        <v>2800954.3946748939</v>
      </c>
      <c r="F42" s="11">
        <f>SUM(国内投入量!F$3:F42)</f>
        <v>869123.5198720959</v>
      </c>
      <c r="G42" s="11">
        <f>SUM(国内投入量!G28:G42)</f>
        <v>17971983.989231929</v>
      </c>
      <c r="H42" s="11">
        <f>国内投入量!H42</f>
        <v>0</v>
      </c>
      <c r="I42" s="11">
        <f>SUM(国内投入量!I32:I42)</f>
        <v>4622062.2816394493</v>
      </c>
      <c r="J42" s="11">
        <f t="shared" si="1"/>
        <v>133016348.95938137</v>
      </c>
    </row>
    <row r="43" spans="1:10">
      <c r="A43" s="18">
        <v>2006</v>
      </c>
      <c r="B43" s="11">
        <f>SUM(国内投入量!B11:B43)</f>
        <v>100607923.66152497</v>
      </c>
      <c r="D43" s="11">
        <f>SUM(国内投入量!D27:D43)</f>
        <v>13299505.982131636</v>
      </c>
      <c r="E43" s="15">
        <f>SUM(国内投入量!E29:E43)</f>
        <v>3355646.533775575</v>
      </c>
      <c r="F43" s="11">
        <f>SUM(国内投入量!F$3:F43)</f>
        <v>914453.76327506697</v>
      </c>
      <c r="G43" s="11">
        <f>SUM(国内投入量!G29:G43)</f>
        <v>19609748.153152242</v>
      </c>
      <c r="H43" s="11">
        <f>国内投入量!H43</f>
        <v>0</v>
      </c>
      <c r="I43" s="11">
        <f>SUM(国内投入量!I33:I43)</f>
        <v>5254861.3560735993</v>
      </c>
      <c r="J43" s="11">
        <f t="shared" si="1"/>
        <v>143042139.44993308</v>
      </c>
    </row>
    <row r="44" spans="1:10">
      <c r="A44" s="18">
        <v>2007</v>
      </c>
      <c r="B44" s="11">
        <f>SUM(国内投入量!B12:B44)</f>
        <v>106906467.41482769</v>
      </c>
      <c r="D44" s="11">
        <f>SUM(国内投入量!D28:D44)</f>
        <v>14102738.118287509</v>
      </c>
      <c r="E44" s="15">
        <f>SUM(国内投入量!E30:E44)</f>
        <v>3904269.2211250551</v>
      </c>
      <c r="F44" s="11">
        <f>SUM(国内投入量!F$3:F44)</f>
        <v>960936.23410956701</v>
      </c>
      <c r="G44" s="11">
        <f>SUM(国内投入量!G30:G44)</f>
        <v>20985339.682734601</v>
      </c>
      <c r="H44" s="11">
        <f>国内投入量!H44</f>
        <v>0</v>
      </c>
      <c r="I44" s="11">
        <f>SUM(国内投入量!I34:I44)</f>
        <v>5901396.7672510138</v>
      </c>
      <c r="J44" s="11">
        <f t="shared" si="1"/>
        <v>152761147.43833542</v>
      </c>
    </row>
    <row r="45" spans="1:10">
      <c r="A45" s="18">
        <v>2008</v>
      </c>
      <c r="B45" s="11">
        <f>SUM(国内投入量!B13:B45)</f>
        <v>113692364.17010951</v>
      </c>
      <c r="D45" s="11">
        <f>SUM(国内投入量!D29:D45)</f>
        <v>14904423.928404517</v>
      </c>
      <c r="E45" s="15">
        <f>SUM(国内投入量!E31:E45)</f>
        <v>4487506.2276971638</v>
      </c>
      <c r="F45" s="11">
        <f>SUM(国内投入量!F$3:F45)</f>
        <v>1008570.9323755959</v>
      </c>
      <c r="G45" s="11">
        <f>SUM(国内投入量!G31:G45)</f>
        <v>22240612.764709879</v>
      </c>
      <c r="H45" s="11">
        <f>国内投入量!H45</f>
        <v>0</v>
      </c>
      <c r="I45" s="11">
        <f>SUM(国内投入量!I35:I45)</f>
        <v>6619944.5239049429</v>
      </c>
      <c r="J45" s="11">
        <f t="shared" si="1"/>
        <v>162953422.5472016</v>
      </c>
    </row>
    <row r="46" spans="1:10">
      <c r="A46" s="18">
        <v>2009</v>
      </c>
      <c r="B46" s="11">
        <f>SUM(国内投入量!B14:B46)</f>
        <v>118828363.39067823</v>
      </c>
      <c r="D46" s="11">
        <f>SUM(国内投入量!D30:D46)</f>
        <v>15364355.111926353</v>
      </c>
      <c r="E46" s="15">
        <f>SUM(国内投入量!E32:E46)</f>
        <v>4937092.7154711448</v>
      </c>
      <c r="F46" s="11">
        <f>SUM(国内投入量!F$3:F46)</f>
        <v>1057357.8580731538</v>
      </c>
      <c r="G46" s="11">
        <f>SUM(国内投入量!G32:G46)</f>
        <v>22940915.60982357</v>
      </c>
      <c r="H46" s="11">
        <f>国内投入量!H46</f>
        <v>0</v>
      </c>
      <c r="I46" s="11">
        <f>SUM(国内投入量!I36:I46)</f>
        <v>7200000.6470767623</v>
      </c>
      <c r="J46" s="11">
        <f t="shared" si="1"/>
        <v>170328085.33304921</v>
      </c>
    </row>
    <row r="47" spans="1:10">
      <c r="A47" s="18">
        <v>2010</v>
      </c>
      <c r="B47" s="11">
        <f>SUM(国内投入量!B15:B47)</f>
        <v>125633532.44140644</v>
      </c>
      <c r="D47" s="11">
        <f>SUM(国内投入量!D31:D47)</f>
        <v>15983044.342534071</v>
      </c>
      <c r="E47" s="15">
        <f>SUM(国内投入量!E33:E47)</f>
        <v>5539456.9323186176</v>
      </c>
      <c r="F47" s="11">
        <f>SUM(国内投入量!F$3:F47)</f>
        <v>1107297.0112022406</v>
      </c>
      <c r="G47" s="11">
        <f>SUM(国内投入量!G33:G47)</f>
        <v>24037747.719645381</v>
      </c>
      <c r="H47" s="11">
        <f>国内投入量!H47</f>
        <v>0</v>
      </c>
      <c r="I47" s="11">
        <f>SUM(国内投入量!I37:I47)</f>
        <v>7853541.4413400758</v>
      </c>
      <c r="J47" s="11">
        <f t="shared" si="1"/>
        <v>180154619.88844687</v>
      </c>
    </row>
    <row r="48" spans="1:10">
      <c r="A48" s="18">
        <v>2011</v>
      </c>
      <c r="B48" s="11">
        <f>SUM(国内投入量!B16:B48)</f>
        <v>132596311.52561253</v>
      </c>
      <c r="D48" s="11">
        <f>SUM(国内投入量!D32:D48)</f>
        <v>16559816.667060558</v>
      </c>
      <c r="E48" s="15">
        <f>SUM(国内投入量!E34:E48)</f>
        <v>6167072.7336870385</v>
      </c>
      <c r="F48" s="11">
        <f>SUM(国内投入量!F$3:F48)</f>
        <v>1158388.3917628564</v>
      </c>
      <c r="G48" s="11">
        <f>SUM(国内投入量!G34:G48)</f>
        <v>25261426.424239621</v>
      </c>
      <c r="H48" s="11">
        <f>国内投入量!H48</f>
        <v>0</v>
      </c>
      <c r="I48" s="11">
        <f>SUM(国内投入量!I38:I48)</f>
        <v>8456100.4180581793</v>
      </c>
      <c r="J48" s="11">
        <f t="shared" si="1"/>
        <v>190199116.16042081</v>
      </c>
    </row>
    <row r="49" spans="1:10">
      <c r="A49" s="18">
        <v>2012</v>
      </c>
      <c r="B49" s="11">
        <f>SUM(国内投入量!B17:B49)</f>
        <v>140149798.804362</v>
      </c>
      <c r="D49" s="11">
        <f>SUM(国内投入量!D33:D49)</f>
        <v>17129080.354091503</v>
      </c>
      <c r="E49" s="15">
        <f>SUM(国内投入量!E35:E49)</f>
        <v>6894119.5844112393</v>
      </c>
      <c r="F49" s="11">
        <f>SUM(国内投入量!F$3:F49)</f>
        <v>1210631.9997550009</v>
      </c>
      <c r="G49" s="11">
        <f>SUM(国内投入量!G35:G49)</f>
        <v>26998388.755776409</v>
      </c>
      <c r="H49" s="11">
        <f>国内投入量!H49</f>
        <v>0</v>
      </c>
      <c r="I49" s="11">
        <f>SUM(国内投入量!I39:I49)</f>
        <v>9104252.4246690851</v>
      </c>
      <c r="J49" s="11">
        <f t="shared" si="1"/>
        <v>201486271.92306522</v>
      </c>
    </row>
    <row r="50" spans="1:10">
      <c r="A50" s="18"/>
    </row>
    <row r="51" spans="1:10">
      <c r="A51" s="18"/>
    </row>
    <row r="52" spans="1:10">
      <c r="A52" s="18"/>
    </row>
    <row r="53" spans="1:10">
      <c r="A53" s="18"/>
    </row>
    <row r="54" spans="1:10">
      <c r="A54" s="18"/>
    </row>
    <row r="55" spans="1:10">
      <c r="A55" s="18"/>
    </row>
    <row r="56" spans="1:10">
      <c r="A56" s="18"/>
    </row>
    <row r="57" spans="1:10">
      <c r="A57" s="18"/>
    </row>
    <row r="58" spans="1:10">
      <c r="A58" s="18"/>
    </row>
    <row r="59" spans="1:10">
      <c r="A59" s="18"/>
    </row>
    <row r="60" spans="1:10">
      <c r="A60" s="18"/>
    </row>
    <row r="61" spans="1:10">
      <c r="A61" s="18"/>
    </row>
    <row r="62" spans="1:10">
      <c r="A62" s="18"/>
    </row>
    <row r="63" spans="1:10">
      <c r="A63" s="18"/>
    </row>
    <row r="64" spans="1:10">
      <c r="A64" s="18"/>
    </row>
    <row r="65" spans="1:1">
      <c r="A65" s="18"/>
    </row>
    <row r="66" spans="1:1">
      <c r="A66" s="18"/>
    </row>
    <row r="67" spans="1:1">
      <c r="A67" s="18"/>
    </row>
    <row r="68" spans="1:1">
      <c r="A68" s="18"/>
    </row>
    <row r="69" spans="1:1">
      <c r="A69" s="18"/>
    </row>
    <row r="70" spans="1:1">
      <c r="A70" s="18"/>
    </row>
    <row r="71" spans="1:1">
      <c r="A71" s="18"/>
    </row>
    <row r="72" spans="1:1">
      <c r="A72" s="18"/>
    </row>
    <row r="73" spans="1:1">
      <c r="A73" s="18"/>
    </row>
    <row r="74" spans="1:1">
      <c r="A74" s="18"/>
    </row>
    <row r="75" spans="1:1">
      <c r="A75" s="18"/>
    </row>
    <row r="76" spans="1:1">
      <c r="A76" s="18"/>
    </row>
    <row r="77" spans="1:1">
      <c r="A77" s="18"/>
    </row>
    <row r="78" spans="1:1">
      <c r="A78" s="18"/>
    </row>
    <row r="79" spans="1:1">
      <c r="A79" s="18"/>
    </row>
    <row r="80" spans="1:1">
      <c r="A80" s="18"/>
    </row>
    <row r="81" spans="1:1">
      <c r="A81" s="18"/>
    </row>
    <row r="82" spans="1:1">
      <c r="A82" s="18"/>
    </row>
    <row r="83" spans="1:1">
      <c r="A83" s="18"/>
    </row>
    <row r="84" spans="1:1">
      <c r="A84" s="18"/>
    </row>
    <row r="85" spans="1:1">
      <c r="A85" s="18"/>
    </row>
    <row r="86" spans="1:1">
      <c r="A86" s="18"/>
    </row>
    <row r="87" spans="1:1">
      <c r="A87" s="18"/>
    </row>
    <row r="88" spans="1:1">
      <c r="A88" s="18"/>
    </row>
    <row r="89" spans="1:1">
      <c r="A89" s="18"/>
    </row>
    <row r="90" spans="1:1">
      <c r="A90" s="18"/>
    </row>
    <row r="91" spans="1:1">
      <c r="A91" s="18"/>
    </row>
    <row r="92" spans="1:1">
      <c r="A92" s="18"/>
    </row>
    <row r="93" spans="1:1">
      <c r="A93" s="18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2"/>
  <sheetViews>
    <sheetView topLeftCell="C1" zoomScale="88" zoomScaleNormal="63" workbookViewId="0">
      <selection activeCell="G25" sqref="G25"/>
    </sheetView>
  </sheetViews>
  <sheetFormatPr baseColWidth="10" defaultColWidth="8.83203125" defaultRowHeight="14"/>
  <cols>
    <col min="1" max="1" width="8.83203125" style="23"/>
    <col min="2" max="2" width="5.6640625" style="11" bestFit="1" customWidth="1"/>
    <col min="3" max="4" width="14.33203125" style="11" bestFit="1" customWidth="1"/>
    <col min="5" max="5" width="14.33203125" style="11" customWidth="1"/>
    <col min="6" max="6" width="14.5" style="11" bestFit="1" customWidth="1"/>
    <col min="7" max="7" width="29" style="24" customWidth="1"/>
    <col min="8" max="16384" width="8.83203125" style="11"/>
  </cols>
  <sheetData>
    <row r="1" spans="1:7" ht="15">
      <c r="A1" s="22"/>
      <c r="B1" s="14"/>
      <c r="C1" s="20" t="s">
        <v>28</v>
      </c>
      <c r="D1" s="20" t="s">
        <v>11</v>
      </c>
      <c r="E1" s="11" t="s">
        <v>29</v>
      </c>
      <c r="F1" s="11" t="s">
        <v>36</v>
      </c>
      <c r="G1" s="24" t="s">
        <v>27</v>
      </c>
    </row>
    <row r="2" spans="1:7">
      <c r="A2" s="23">
        <v>1966</v>
      </c>
      <c r="B2" s="21" t="s">
        <v>15</v>
      </c>
      <c r="C2" s="11">
        <v>33193.199999999997</v>
      </c>
      <c r="D2" s="11">
        <f>C2/1000</f>
        <v>33.193199999999997</v>
      </c>
    </row>
    <row r="3" spans="1:7">
      <c r="A3" s="23">
        <v>1967</v>
      </c>
      <c r="B3" s="21" t="s">
        <v>15</v>
      </c>
      <c r="C3" s="11">
        <v>34191.4</v>
      </c>
      <c r="D3" s="11">
        <f t="shared" ref="D3:D48" si="0">C3/1000</f>
        <v>34.191400000000002</v>
      </c>
    </row>
    <row r="4" spans="1:7">
      <c r="A4" s="23">
        <v>1968</v>
      </c>
      <c r="B4" s="21" t="s">
        <v>15</v>
      </c>
      <c r="C4" s="11">
        <v>35189.599999999999</v>
      </c>
      <c r="D4" s="11">
        <f t="shared" si="0"/>
        <v>35.189599999999999</v>
      </c>
    </row>
    <row r="5" spans="1:7">
      <c r="A5" s="23">
        <v>1969</v>
      </c>
      <c r="B5" s="21" t="s">
        <v>15</v>
      </c>
      <c r="C5" s="11">
        <v>36187.800000000003</v>
      </c>
      <c r="D5" s="11">
        <f t="shared" si="0"/>
        <v>36.187800000000003</v>
      </c>
    </row>
    <row r="6" spans="1:7">
      <c r="A6" s="23">
        <v>1970</v>
      </c>
      <c r="B6" s="21" t="s">
        <v>15</v>
      </c>
      <c r="C6" s="11">
        <v>37186</v>
      </c>
      <c r="D6" s="11">
        <f t="shared" si="0"/>
        <v>37.186</v>
      </c>
    </row>
    <row r="7" spans="1:7">
      <c r="A7" s="23">
        <v>1971</v>
      </c>
      <c r="B7" s="21" t="s">
        <v>15</v>
      </c>
      <c r="C7" s="11">
        <v>38196</v>
      </c>
      <c r="D7" s="11">
        <f t="shared" si="0"/>
        <v>38.195999999999998</v>
      </c>
    </row>
    <row r="8" spans="1:7">
      <c r="A8" s="23">
        <v>1972</v>
      </c>
      <c r="B8" s="21" t="s">
        <v>15</v>
      </c>
      <c r="C8" s="11">
        <v>39206</v>
      </c>
      <c r="D8" s="11">
        <f t="shared" si="0"/>
        <v>39.206000000000003</v>
      </c>
    </row>
    <row r="9" spans="1:7">
      <c r="A9" s="23">
        <v>1973</v>
      </c>
      <c r="B9" s="21" t="s">
        <v>15</v>
      </c>
      <c r="C9" s="11">
        <v>40216</v>
      </c>
      <c r="D9" s="11">
        <f t="shared" si="0"/>
        <v>40.216000000000001</v>
      </c>
    </row>
    <row r="10" spans="1:7">
      <c r="A10" s="23">
        <v>1974</v>
      </c>
      <c r="B10" s="21" t="s">
        <v>15</v>
      </c>
      <c r="C10" s="11">
        <v>41226</v>
      </c>
      <c r="D10" s="11">
        <f t="shared" si="0"/>
        <v>41.225999999999999</v>
      </c>
    </row>
    <row r="11" spans="1:7">
      <c r="A11" s="23">
        <v>1975</v>
      </c>
      <c r="B11" s="21" t="s">
        <v>15</v>
      </c>
      <c r="C11" s="11">
        <v>42236</v>
      </c>
      <c r="D11" s="11">
        <f t="shared" si="0"/>
        <v>42.235999999999997</v>
      </c>
    </row>
    <row r="12" spans="1:7">
      <c r="A12" s="23">
        <v>1976</v>
      </c>
      <c r="B12" s="21" t="s">
        <v>15</v>
      </c>
      <c r="C12" s="11">
        <v>43241.599999999999</v>
      </c>
      <c r="D12" s="11">
        <f t="shared" si="0"/>
        <v>43.241599999999998</v>
      </c>
    </row>
    <row r="13" spans="1:7">
      <c r="A13" s="23">
        <v>1977</v>
      </c>
      <c r="B13" s="21" t="s">
        <v>15</v>
      </c>
      <c r="C13" s="11">
        <v>44247.199999999997</v>
      </c>
      <c r="D13" s="11">
        <f t="shared" si="0"/>
        <v>44.247199999999999</v>
      </c>
    </row>
    <row r="14" spans="1:7">
      <c r="A14" s="23">
        <v>1978</v>
      </c>
      <c r="B14" s="21" t="s">
        <v>15</v>
      </c>
      <c r="C14" s="11">
        <v>45252.800000000003</v>
      </c>
      <c r="D14" s="11">
        <f t="shared" si="0"/>
        <v>45.252800000000001</v>
      </c>
    </row>
    <row r="15" spans="1:7">
      <c r="A15" s="23">
        <v>1979</v>
      </c>
      <c r="B15" s="21" t="s">
        <v>15</v>
      </c>
      <c r="C15" s="11">
        <v>46258.400000000001</v>
      </c>
      <c r="D15" s="11">
        <f t="shared" si="0"/>
        <v>46.258400000000002</v>
      </c>
    </row>
    <row r="16" spans="1:7">
      <c r="A16" s="23">
        <v>1980</v>
      </c>
      <c r="B16" s="21" t="s">
        <v>15</v>
      </c>
      <c r="C16" s="11">
        <v>47264</v>
      </c>
      <c r="D16" s="11">
        <f t="shared" si="0"/>
        <v>47.264000000000003</v>
      </c>
      <c r="E16" s="27">
        <v>1099.5</v>
      </c>
    </row>
    <row r="17" spans="1:7">
      <c r="A17" s="23">
        <v>1981</v>
      </c>
      <c r="B17" s="21" t="s">
        <v>15</v>
      </c>
      <c r="C17" s="11">
        <v>48320.2</v>
      </c>
      <c r="D17" s="11">
        <f t="shared" si="0"/>
        <v>48.3202</v>
      </c>
      <c r="E17" s="27">
        <v>1236.5</v>
      </c>
    </row>
    <row r="18" spans="1:7">
      <c r="A18" s="23">
        <v>1982</v>
      </c>
      <c r="B18" s="21" t="s">
        <v>15</v>
      </c>
      <c r="C18" s="11">
        <v>49376.4</v>
      </c>
      <c r="D18" s="11">
        <f t="shared" si="0"/>
        <v>49.376400000000004</v>
      </c>
      <c r="E18" s="27">
        <v>1356.04</v>
      </c>
      <c r="F18" s="11">
        <f>ストック量!J19</f>
        <v>12423249.128900321</v>
      </c>
      <c r="G18" s="28">
        <f>F18/(D18*1000000)</f>
        <v>0.2516029748807187</v>
      </c>
    </row>
    <row r="19" spans="1:7">
      <c r="A19" s="23">
        <v>1983</v>
      </c>
      <c r="B19" s="21" t="s">
        <v>15</v>
      </c>
      <c r="C19" s="11">
        <v>50432.6</v>
      </c>
      <c r="D19" s="11">
        <f t="shared" si="0"/>
        <v>50.432600000000001</v>
      </c>
      <c r="E19" s="27">
        <v>1468.1</v>
      </c>
      <c r="F19" s="11">
        <f>ストック量!J20</f>
        <v>13727344.851741269</v>
      </c>
      <c r="G19" s="28">
        <f t="shared" ref="G19:G48" si="1">F19/(D19*1000000)</f>
        <v>0.27219189277850575</v>
      </c>
    </row>
    <row r="20" spans="1:7">
      <c r="A20" s="23">
        <v>1984</v>
      </c>
      <c r="B20" s="21" t="s">
        <v>15</v>
      </c>
      <c r="C20" s="11">
        <v>51488.800000000003</v>
      </c>
      <c r="D20" s="11">
        <f t="shared" si="0"/>
        <v>51.488800000000005</v>
      </c>
      <c r="E20" s="27">
        <v>1574.08</v>
      </c>
      <c r="F20" s="11">
        <f>ストック量!J21</f>
        <v>15099898.285116339</v>
      </c>
      <c r="G20" s="28">
        <f t="shared" si="1"/>
        <v>0.29326568661760105</v>
      </c>
    </row>
    <row r="21" spans="1:7">
      <c r="A21" s="23">
        <v>1985</v>
      </c>
      <c r="B21" s="21" t="s">
        <v>15</v>
      </c>
      <c r="C21" s="11">
        <v>52545</v>
      </c>
      <c r="D21" s="11">
        <f t="shared" si="0"/>
        <v>52.545000000000002</v>
      </c>
      <c r="E21" s="27">
        <v>1659.83</v>
      </c>
      <c r="F21" s="11">
        <f>ストック量!J22</f>
        <v>16316639.426822273</v>
      </c>
      <c r="G21" s="28">
        <f t="shared" si="1"/>
        <v>0.3105269659686416</v>
      </c>
    </row>
    <row r="22" spans="1:7">
      <c r="A22" s="23">
        <v>1986</v>
      </c>
      <c r="B22" s="21" t="s">
        <v>15</v>
      </c>
      <c r="C22" s="11">
        <v>53370.6</v>
      </c>
      <c r="D22" s="11">
        <f t="shared" si="0"/>
        <v>53.370599999999996</v>
      </c>
      <c r="E22" s="27">
        <v>1747.53</v>
      </c>
      <c r="F22" s="11">
        <f>ストック量!J23</f>
        <v>17688819.202794563</v>
      </c>
      <c r="G22" s="28">
        <f t="shared" si="1"/>
        <v>0.33143377070511792</v>
      </c>
    </row>
    <row r="23" spans="1:7">
      <c r="A23" s="23">
        <v>1987</v>
      </c>
      <c r="B23" s="21" t="s">
        <v>15</v>
      </c>
      <c r="C23" s="11">
        <v>54196.2</v>
      </c>
      <c r="D23" s="11">
        <f t="shared" si="0"/>
        <v>54.196199999999997</v>
      </c>
      <c r="E23" s="27">
        <v>1929.91</v>
      </c>
      <c r="F23" s="11">
        <f>ストック量!J24</f>
        <v>19780515.030189048</v>
      </c>
      <c r="G23" s="28">
        <f t="shared" si="1"/>
        <v>0.36497974083402618</v>
      </c>
    </row>
    <row r="24" spans="1:7">
      <c r="A24" s="23">
        <v>1988</v>
      </c>
      <c r="B24" s="21" t="s">
        <v>15</v>
      </c>
      <c r="C24" s="11">
        <v>55021.8</v>
      </c>
      <c r="D24" s="11">
        <f t="shared" si="0"/>
        <v>55.021800000000006</v>
      </c>
      <c r="E24" s="27">
        <v>2218.04</v>
      </c>
      <c r="F24" s="11">
        <f>ストック量!J25</f>
        <v>22473686.65658389</v>
      </c>
      <c r="G24" s="28">
        <f t="shared" si="1"/>
        <v>0.4084505897041516</v>
      </c>
    </row>
    <row r="25" spans="1:7">
      <c r="A25" s="23">
        <v>1989</v>
      </c>
      <c r="B25" s="21" t="s">
        <v>15</v>
      </c>
      <c r="C25" s="11">
        <v>55847.4</v>
      </c>
      <c r="D25" s="11">
        <f t="shared" si="0"/>
        <v>55.8474</v>
      </c>
      <c r="E25" s="27">
        <v>2569.81</v>
      </c>
      <c r="F25" s="11">
        <f>ストック量!J26</f>
        <v>25764440.631580058</v>
      </c>
      <c r="G25" s="28">
        <f t="shared" si="1"/>
        <v>0.46133643878819891</v>
      </c>
    </row>
    <row r="26" spans="1:7">
      <c r="A26" s="23">
        <v>1990</v>
      </c>
      <c r="B26" s="21" t="s">
        <v>15</v>
      </c>
      <c r="C26" s="11">
        <v>56673</v>
      </c>
      <c r="D26" s="11">
        <f t="shared" si="0"/>
        <v>56.673000000000002</v>
      </c>
      <c r="E26" s="27">
        <v>2921.08</v>
      </c>
      <c r="F26" s="11">
        <f>ストック量!J27</f>
        <v>30331294.302097969</v>
      </c>
      <c r="G26" s="28">
        <f t="shared" si="1"/>
        <v>0.5351983184602539</v>
      </c>
    </row>
    <row r="27" spans="1:7">
      <c r="A27" s="23">
        <v>1991</v>
      </c>
      <c r="B27" s="21" t="s">
        <v>15</v>
      </c>
      <c r="C27" s="11">
        <v>57366.400000000001</v>
      </c>
      <c r="D27" s="11">
        <f t="shared" si="0"/>
        <v>57.366399999999999</v>
      </c>
      <c r="E27" s="27">
        <v>3225.46</v>
      </c>
      <c r="F27" s="11">
        <f>ストック量!J28</f>
        <v>35166784.957641721</v>
      </c>
      <c r="G27" s="28">
        <f t="shared" si="1"/>
        <v>0.61302060017086168</v>
      </c>
    </row>
    <row r="28" spans="1:7">
      <c r="A28" s="23">
        <v>1992</v>
      </c>
      <c r="B28" s="21" t="s">
        <v>15</v>
      </c>
      <c r="C28" s="11">
        <v>58059.8</v>
      </c>
      <c r="D28" s="11">
        <f t="shared" si="0"/>
        <v>58.059800000000003</v>
      </c>
      <c r="E28" s="27">
        <v>3514.57</v>
      </c>
      <c r="F28" s="11">
        <f>ストック量!J29</f>
        <v>41355916.238792427</v>
      </c>
      <c r="G28" s="28">
        <f t="shared" si="1"/>
        <v>0.712298634146043</v>
      </c>
    </row>
    <row r="29" spans="1:7">
      <c r="A29" s="23">
        <v>1993</v>
      </c>
      <c r="B29" s="21" t="s">
        <v>15</v>
      </c>
      <c r="C29" s="11">
        <v>58753.2</v>
      </c>
      <c r="D29" s="11">
        <f t="shared" si="0"/>
        <v>58.7532</v>
      </c>
      <c r="E29" s="27">
        <v>3858.59</v>
      </c>
      <c r="F29" s="11">
        <f>ストック量!J30</f>
        <v>47600679.997575</v>
      </c>
      <c r="G29" s="28">
        <f t="shared" si="1"/>
        <v>0.81018021141954821</v>
      </c>
    </row>
    <row r="30" spans="1:7">
      <c r="A30" s="23">
        <v>1994</v>
      </c>
      <c r="B30" s="21" t="s">
        <v>15</v>
      </c>
      <c r="C30" s="11">
        <v>59446.6</v>
      </c>
      <c r="D30" s="11">
        <f t="shared" si="0"/>
        <v>59.446599999999997</v>
      </c>
      <c r="E30" s="27">
        <v>4239.6899999999996</v>
      </c>
      <c r="F30" s="11">
        <f>ストック量!J31</f>
        <v>53907371.372558787</v>
      </c>
      <c r="G30" s="28">
        <f t="shared" si="1"/>
        <v>0.90682009353871862</v>
      </c>
    </row>
    <row r="31" spans="1:7">
      <c r="A31" s="23">
        <v>1995</v>
      </c>
      <c r="B31" s="21" t="s">
        <v>15</v>
      </c>
      <c r="C31" s="11">
        <v>60140</v>
      </c>
      <c r="D31" s="11">
        <f t="shared" si="0"/>
        <v>60.14</v>
      </c>
      <c r="E31" s="27">
        <v>4698.95</v>
      </c>
      <c r="F31" s="11">
        <f>ストック量!J32</f>
        <v>61271728.10759405</v>
      </c>
      <c r="G31" s="28">
        <f t="shared" si="1"/>
        <v>1.0188182259327245</v>
      </c>
    </row>
    <row r="32" spans="1:7">
      <c r="A32" s="23">
        <v>1996</v>
      </c>
      <c r="B32" s="21" t="s">
        <v>15</v>
      </c>
      <c r="C32" s="11">
        <v>60581.4</v>
      </c>
      <c r="D32" s="11">
        <f t="shared" si="0"/>
        <v>60.581400000000002</v>
      </c>
      <c r="E32" s="27">
        <v>5011.8100000000004</v>
      </c>
      <c r="F32" s="11">
        <f>ストック量!J33</f>
        <v>68391272.047675326</v>
      </c>
      <c r="G32" s="28">
        <f t="shared" si="1"/>
        <v>1.1289153444402957</v>
      </c>
    </row>
    <row r="33" spans="1:7">
      <c r="A33" s="23">
        <v>1997</v>
      </c>
      <c r="B33" s="21" t="s">
        <v>15</v>
      </c>
      <c r="C33" s="11">
        <v>61022.8</v>
      </c>
      <c r="D33" s="11">
        <f t="shared" si="0"/>
        <v>61.022800000000004</v>
      </c>
      <c r="E33" s="27">
        <v>4969.79</v>
      </c>
      <c r="F33" s="11">
        <f>ストック量!J34</f>
        <v>74497604.182043448</v>
      </c>
      <c r="G33" s="28">
        <f t="shared" si="1"/>
        <v>1.220815894748249</v>
      </c>
    </row>
    <row r="34" spans="1:7">
      <c r="A34" s="23">
        <v>1998</v>
      </c>
      <c r="B34" s="21" t="s">
        <v>15</v>
      </c>
      <c r="C34" s="11">
        <v>61464.2</v>
      </c>
      <c r="D34" s="11">
        <f t="shared" si="0"/>
        <v>61.464199999999998</v>
      </c>
      <c r="E34" s="27">
        <v>4448.18</v>
      </c>
      <c r="F34" s="11">
        <f>ストック量!J35</f>
        <v>77113249.614224151</v>
      </c>
      <c r="G34" s="28">
        <f t="shared" si="1"/>
        <v>1.2546042999701315</v>
      </c>
    </row>
    <row r="35" spans="1:7">
      <c r="A35" s="23">
        <v>1999</v>
      </c>
      <c r="B35" s="21" t="s">
        <v>15</v>
      </c>
      <c r="C35" s="11">
        <v>61905.599999999999</v>
      </c>
      <c r="D35" s="11">
        <f t="shared" si="0"/>
        <v>61.9056</v>
      </c>
      <c r="E35" s="27">
        <v>4697.45</v>
      </c>
      <c r="F35" s="11">
        <f>ストック量!J36</f>
        <v>82322796.844932288</v>
      </c>
      <c r="G35" s="28">
        <f t="shared" si="1"/>
        <v>1.3298117915815739</v>
      </c>
    </row>
    <row r="36" spans="1:7">
      <c r="A36" s="23">
        <v>2000</v>
      </c>
      <c r="B36" s="21" t="s">
        <v>15</v>
      </c>
      <c r="C36" s="11">
        <v>62347</v>
      </c>
      <c r="D36" s="11">
        <f t="shared" si="0"/>
        <v>62.347000000000001</v>
      </c>
      <c r="E36" s="27">
        <v>5014.7299999999996</v>
      </c>
      <c r="F36" s="11">
        <f>ストック量!J37</f>
        <v>87545709.869220838</v>
      </c>
      <c r="G36" s="28">
        <f t="shared" si="1"/>
        <v>1.4041687630394539</v>
      </c>
    </row>
    <row r="37" spans="1:7">
      <c r="A37" s="23">
        <v>2001</v>
      </c>
      <c r="B37" s="21" t="s">
        <v>15</v>
      </c>
      <c r="C37" s="11">
        <v>63066.8</v>
      </c>
      <c r="D37" s="11">
        <f t="shared" si="0"/>
        <v>63.066800000000001</v>
      </c>
      <c r="E37" s="27">
        <v>5152.71</v>
      </c>
      <c r="F37" s="11">
        <f>ストック量!J38</f>
        <v>93643884.654855713</v>
      </c>
      <c r="G37" s="28">
        <f t="shared" si="1"/>
        <v>1.484836469503062</v>
      </c>
    </row>
    <row r="38" spans="1:7">
      <c r="A38" s="23">
        <v>2002</v>
      </c>
      <c r="B38" s="21" t="s">
        <v>15</v>
      </c>
      <c r="C38" s="11">
        <v>63786.6</v>
      </c>
      <c r="D38" s="11">
        <f t="shared" si="0"/>
        <v>63.7866</v>
      </c>
      <c r="E38" s="27">
        <v>5464.57</v>
      </c>
      <c r="F38" s="11">
        <f>ストック量!J39</f>
        <v>102031966.94866894</v>
      </c>
      <c r="G38" s="28">
        <f t="shared" si="1"/>
        <v>1.5995830934501751</v>
      </c>
    </row>
    <row r="39" spans="1:7">
      <c r="A39" s="23">
        <v>2003</v>
      </c>
      <c r="B39" s="21" t="s">
        <v>15</v>
      </c>
      <c r="C39" s="11">
        <v>64506.400000000001</v>
      </c>
      <c r="D39" s="11">
        <f t="shared" si="0"/>
        <v>64.506399999999999</v>
      </c>
      <c r="E39" s="27">
        <v>5919.62</v>
      </c>
      <c r="F39" s="11">
        <f>ストック量!J40</f>
        <v>111118371.69819073</v>
      </c>
      <c r="G39" s="28">
        <f t="shared" si="1"/>
        <v>1.7225945285768658</v>
      </c>
    </row>
    <row r="40" spans="1:7">
      <c r="A40" s="23">
        <v>2004</v>
      </c>
      <c r="B40" s="21" t="s">
        <v>15</v>
      </c>
      <c r="C40" s="11">
        <v>65226.2</v>
      </c>
      <c r="D40" s="11">
        <f t="shared" si="0"/>
        <v>65.226199999999992</v>
      </c>
      <c r="E40" s="27">
        <v>6350.11</v>
      </c>
      <c r="F40" s="11">
        <f>ストック量!J41</f>
        <v>121595041.15610303</v>
      </c>
      <c r="G40" s="28">
        <f t="shared" si="1"/>
        <v>1.8642055057032763</v>
      </c>
    </row>
    <row r="41" spans="1:7">
      <c r="A41" s="23">
        <v>2005</v>
      </c>
      <c r="B41" s="21" t="s">
        <v>15</v>
      </c>
      <c r="C41" s="11">
        <v>65946</v>
      </c>
      <c r="D41" s="11">
        <f t="shared" si="0"/>
        <v>65.945999999999998</v>
      </c>
      <c r="E41" s="27">
        <v>6835.04</v>
      </c>
      <c r="F41" s="11">
        <f>ストック量!J42</f>
        <v>133016348.95938137</v>
      </c>
      <c r="G41" s="28">
        <f t="shared" si="1"/>
        <v>2.0170495399172257</v>
      </c>
    </row>
    <row r="42" spans="1:7">
      <c r="A42" s="23">
        <v>2006</v>
      </c>
      <c r="B42" s="21" t="s">
        <v>15</v>
      </c>
      <c r="C42" s="11">
        <v>66384.600000000006</v>
      </c>
      <c r="D42" s="11">
        <f t="shared" si="0"/>
        <v>66.384600000000006</v>
      </c>
      <c r="E42" s="27">
        <v>7387.38</v>
      </c>
      <c r="F42" s="11">
        <f>ストック量!J43</f>
        <v>143042139.44993308</v>
      </c>
      <c r="G42" s="28">
        <f t="shared" si="1"/>
        <v>2.1547488340659289</v>
      </c>
    </row>
    <row r="43" spans="1:7">
      <c r="A43" s="23">
        <v>2007</v>
      </c>
      <c r="B43" s="21" t="s">
        <v>15</v>
      </c>
      <c r="C43" s="11">
        <v>66823.199999999997</v>
      </c>
      <c r="D43" s="11">
        <f t="shared" si="0"/>
        <v>66.8232</v>
      </c>
      <c r="E43" s="27">
        <v>7910.28</v>
      </c>
      <c r="F43" s="11">
        <f>ストック量!J44</f>
        <v>152761147.43833542</v>
      </c>
      <c r="G43" s="28">
        <f t="shared" si="1"/>
        <v>2.2860495671912662</v>
      </c>
    </row>
    <row r="44" spans="1:7">
      <c r="A44" s="23">
        <v>2008</v>
      </c>
      <c r="B44" s="21" t="s">
        <v>15</v>
      </c>
      <c r="C44" s="11">
        <v>67261.8</v>
      </c>
      <c r="D44" s="11">
        <f t="shared" si="0"/>
        <v>67.261800000000008</v>
      </c>
      <c r="E44" s="27">
        <v>8192.77</v>
      </c>
      <c r="F44" s="11">
        <f>ストック量!J45</f>
        <v>162953422.5472016</v>
      </c>
      <c r="G44" s="28">
        <f t="shared" si="1"/>
        <v>2.4226741262826978</v>
      </c>
    </row>
    <row r="45" spans="1:7">
      <c r="A45" s="23">
        <v>2009</v>
      </c>
      <c r="B45" s="21" t="s">
        <v>15</v>
      </c>
      <c r="C45" s="11">
        <v>67700.399999999994</v>
      </c>
      <c r="D45" s="11">
        <f t="shared" si="0"/>
        <v>67.700399999999988</v>
      </c>
      <c r="E45" s="27">
        <v>7996.1</v>
      </c>
      <c r="F45" s="11">
        <f>ストック量!J46</f>
        <v>170328085.33304921</v>
      </c>
      <c r="G45" s="28">
        <f t="shared" si="1"/>
        <v>2.5159095859559062</v>
      </c>
    </row>
    <row r="46" spans="1:7">
      <c r="A46" s="23">
        <v>2010</v>
      </c>
      <c r="B46" s="21" t="s">
        <v>15</v>
      </c>
      <c r="C46" s="11">
        <v>68139</v>
      </c>
      <c r="D46" s="11">
        <f t="shared" si="0"/>
        <v>68.138999999999996</v>
      </c>
      <c r="E46" s="27">
        <v>8673.68</v>
      </c>
      <c r="F46" s="11">
        <f>ストック量!J47</f>
        <v>180154619.88844687</v>
      </c>
      <c r="G46" s="28">
        <f t="shared" si="1"/>
        <v>2.6439281452390975</v>
      </c>
    </row>
    <row r="47" spans="1:7">
      <c r="A47" s="23">
        <v>2011</v>
      </c>
      <c r="B47" s="21" t="s">
        <v>15</v>
      </c>
      <c r="C47" s="11">
        <v>68499</v>
      </c>
      <c r="D47" s="11">
        <f t="shared" si="0"/>
        <v>68.498999999999995</v>
      </c>
      <c r="E47" s="27">
        <v>8810.49</v>
      </c>
      <c r="F47" s="11">
        <f>ストック量!J48</f>
        <v>190199116.16042081</v>
      </c>
      <c r="G47" s="28">
        <f t="shared" si="1"/>
        <v>2.7766699683268485</v>
      </c>
    </row>
    <row r="48" spans="1:7">
      <c r="A48" s="23">
        <v>2012</v>
      </c>
      <c r="B48" s="21" t="s">
        <v>15</v>
      </c>
      <c r="C48" s="11">
        <v>68859</v>
      </c>
      <c r="D48" s="11">
        <f t="shared" si="0"/>
        <v>68.858999999999995</v>
      </c>
      <c r="E48" s="27">
        <v>9502.93</v>
      </c>
      <c r="F48" s="11">
        <f>ストック量!J49</f>
        <v>201486271.92306522</v>
      </c>
      <c r="G48" s="28">
        <f t="shared" si="1"/>
        <v>2.9260702583985423</v>
      </c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BE62-3E79-7349-867C-3D13BBE36685}">
  <dimension ref="A1:I32"/>
  <sheetViews>
    <sheetView tabSelected="1" workbookViewId="0">
      <selection activeCell="E30" sqref="E30"/>
    </sheetView>
  </sheetViews>
  <sheetFormatPr baseColWidth="10" defaultRowHeight="14"/>
  <cols>
    <col min="2" max="2" width="19.5" bestFit="1" customWidth="1"/>
    <col min="3" max="3" width="21.83203125" bestFit="1" customWidth="1"/>
    <col min="9" max="9" width="11.83203125" bestFit="1" customWidth="1"/>
  </cols>
  <sheetData>
    <row r="1" spans="1:9">
      <c r="A1" t="s">
        <v>35</v>
      </c>
      <c r="B1" t="s">
        <v>34</v>
      </c>
      <c r="C1" t="s">
        <v>37</v>
      </c>
      <c r="E1" t="s">
        <v>40</v>
      </c>
      <c r="H1" t="s">
        <v>45</v>
      </c>
      <c r="I1" t="s">
        <v>43</v>
      </c>
    </row>
    <row r="2" spans="1:9">
      <c r="A2">
        <v>1982</v>
      </c>
      <c r="B2">
        <f>時系列分析!G18</f>
        <v>0.2516029748807187</v>
      </c>
      <c r="C2">
        <f>時系列分析!E18/1000000</f>
        <v>1.35604E-3</v>
      </c>
      <c r="E2" t="s">
        <v>38</v>
      </c>
      <c r="F2">
        <f>POWER(10,F7)</f>
        <v>8975.6473119097882</v>
      </c>
      <c r="H2">
        <f>C2</f>
        <v>1.35604E-3</v>
      </c>
      <c r="I2">
        <f>LN($F$4/B2-1)</f>
        <v>3.7546595598882098</v>
      </c>
    </row>
    <row r="3" spans="1:9">
      <c r="A3">
        <v>1983</v>
      </c>
      <c r="B3">
        <f>時系列分析!G19</f>
        <v>0.27219189277850575</v>
      </c>
      <c r="C3">
        <f>時系列分析!E19/1000000</f>
        <v>1.4681E-3</v>
      </c>
      <c r="E3" t="s">
        <v>39</v>
      </c>
      <c r="F3">
        <f>-F6</f>
        <v>348.0689349990908</v>
      </c>
      <c r="H3">
        <f t="shared" ref="H3:H32" si="0">C3</f>
        <v>1.4681E-3</v>
      </c>
      <c r="I3">
        <f t="shared" ref="I3:I32" si="1">LN($F$4/B3-1)</f>
        <v>3.6740872319918814</v>
      </c>
    </row>
    <row r="4" spans="1:9">
      <c r="A4">
        <v>1984</v>
      </c>
      <c r="B4">
        <f>時系列分析!G20</f>
        <v>0.29326568661760105</v>
      </c>
      <c r="C4">
        <f>時系列分析!E20/1000000</f>
        <v>1.5740799999999998E-3</v>
      </c>
      <c r="E4" t="s">
        <v>44</v>
      </c>
      <c r="F4" s="29">
        <v>11</v>
      </c>
      <c r="H4">
        <f t="shared" si="0"/>
        <v>1.5740799999999998E-3</v>
      </c>
      <c r="I4">
        <f t="shared" si="1"/>
        <v>3.5975492191539717</v>
      </c>
    </row>
    <row r="5" spans="1:9">
      <c r="A5">
        <v>1985</v>
      </c>
      <c r="B5">
        <f>時系列分析!G21</f>
        <v>0.3105269659686416</v>
      </c>
      <c r="C5">
        <f>時系列分析!E21/1000000</f>
        <v>1.6598299999999999E-3</v>
      </c>
      <c r="H5">
        <f t="shared" si="0"/>
        <v>1.6598299999999999E-3</v>
      </c>
      <c r="I5">
        <f t="shared" si="1"/>
        <v>3.5387439630552899</v>
      </c>
    </row>
    <row r="6" spans="1:9">
      <c r="A6">
        <v>1986</v>
      </c>
      <c r="B6">
        <f>時系列分析!G22</f>
        <v>0.33143377070511792</v>
      </c>
      <c r="C6">
        <f>時系列分析!E22/1000000</f>
        <v>1.74753E-3</v>
      </c>
      <c r="E6" t="s">
        <v>41</v>
      </c>
      <c r="F6">
        <f>INDEX(LINEST(I2:I32,H2:H32),1,1)</f>
        <v>-348.0689349990908</v>
      </c>
      <c r="H6">
        <f t="shared" si="0"/>
        <v>1.74753E-3</v>
      </c>
      <c r="I6">
        <f t="shared" si="1"/>
        <v>3.4716289583007427</v>
      </c>
    </row>
    <row r="7" spans="1:9">
      <c r="A7">
        <v>1987</v>
      </c>
      <c r="B7">
        <f>時系列分析!G23</f>
        <v>0.36497974083402618</v>
      </c>
      <c r="C7">
        <f>時系列分析!E23/1000000</f>
        <v>1.9299100000000002E-3</v>
      </c>
      <c r="E7" t="s">
        <v>42</v>
      </c>
      <c r="F7">
        <f>INDEX(LINEST(I2:I32,H2:H32),1,2)</f>
        <v>3.9530657791281389</v>
      </c>
      <c r="H7">
        <f t="shared" si="0"/>
        <v>1.9299100000000002E-3</v>
      </c>
      <c r="I7">
        <f t="shared" si="1"/>
        <v>3.3720657851069156</v>
      </c>
    </row>
    <row r="8" spans="1:9">
      <c r="A8">
        <v>1988</v>
      </c>
      <c r="B8">
        <f>時系列分析!G24</f>
        <v>0.4084505897041516</v>
      </c>
      <c r="C8">
        <f>時系列分析!E24/1000000</f>
        <v>2.2180400000000001E-3</v>
      </c>
      <c r="H8">
        <f t="shared" si="0"/>
        <v>2.2180400000000001E-3</v>
      </c>
      <c r="I8">
        <f t="shared" si="1"/>
        <v>3.255440785155403</v>
      </c>
    </row>
    <row r="9" spans="1:9">
      <c r="A9">
        <v>1989</v>
      </c>
      <c r="B9">
        <f>時系列分析!G25</f>
        <v>0.46133643878819891</v>
      </c>
      <c r="C9">
        <f>時系列分析!E25/1000000</f>
        <v>2.5698100000000001E-3</v>
      </c>
      <c r="H9">
        <f t="shared" si="0"/>
        <v>2.5698100000000001E-3</v>
      </c>
      <c r="I9">
        <f t="shared" si="1"/>
        <v>3.1286784382428192</v>
      </c>
    </row>
    <row r="10" spans="1:9">
      <c r="A10">
        <v>1990</v>
      </c>
      <c r="B10">
        <f>時系列分析!G26</f>
        <v>0.5351983184602539</v>
      </c>
      <c r="C10">
        <f>時系列分析!E26/1000000</f>
        <v>2.9210799999999999E-3</v>
      </c>
      <c r="H10">
        <f t="shared" si="0"/>
        <v>2.9210799999999999E-3</v>
      </c>
      <c r="I10">
        <f t="shared" si="1"/>
        <v>2.9731353171406498</v>
      </c>
    </row>
    <row r="11" spans="1:9">
      <c r="A11">
        <v>1991</v>
      </c>
      <c r="B11">
        <f>時系列分析!G27</f>
        <v>0.61302060017086168</v>
      </c>
      <c r="C11">
        <f>時系列分析!E27/1000000</f>
        <v>3.2254599999999999E-3</v>
      </c>
      <c r="H11">
        <f t="shared" si="0"/>
        <v>3.2254599999999999E-3</v>
      </c>
      <c r="I11">
        <f t="shared" si="1"/>
        <v>2.8299097790905861</v>
      </c>
    </row>
    <row r="12" spans="1:9">
      <c r="A12">
        <v>1992</v>
      </c>
      <c r="B12">
        <f>時系列分析!G28</f>
        <v>0.712298634146043</v>
      </c>
      <c r="C12">
        <f>時系列分析!E28/1000000</f>
        <v>3.5145700000000003E-3</v>
      </c>
      <c r="H12">
        <f t="shared" si="0"/>
        <v>3.5145700000000003E-3</v>
      </c>
      <c r="I12">
        <f t="shared" si="1"/>
        <v>2.6702071651751189</v>
      </c>
    </row>
    <row r="13" spans="1:9">
      <c r="A13">
        <v>1993</v>
      </c>
      <c r="B13">
        <f>時系列分析!G29</f>
        <v>0.81018021141954821</v>
      </c>
      <c r="C13">
        <f>時系列分析!E29/1000000</f>
        <v>3.8585900000000003E-3</v>
      </c>
      <c r="H13">
        <f t="shared" si="0"/>
        <v>3.8585900000000003E-3</v>
      </c>
      <c r="I13">
        <f t="shared" si="1"/>
        <v>2.5318877347810291</v>
      </c>
    </row>
    <row r="14" spans="1:9">
      <c r="A14">
        <v>1994</v>
      </c>
      <c r="B14">
        <f>時系列分析!G30</f>
        <v>0.90682009353871862</v>
      </c>
      <c r="C14">
        <f>時系列分析!E30/1000000</f>
        <v>4.23969E-3</v>
      </c>
      <c r="H14">
        <f t="shared" si="0"/>
        <v>4.23969E-3</v>
      </c>
      <c r="I14">
        <f t="shared" si="1"/>
        <v>2.4096711408343214</v>
      </c>
    </row>
    <row r="15" spans="1:9">
      <c r="A15">
        <v>1995</v>
      </c>
      <c r="B15">
        <f>時系列分析!G31</f>
        <v>1.0188182259327245</v>
      </c>
      <c r="C15">
        <f>時系列分析!E31/1000000</f>
        <v>4.6989499999999995E-3</v>
      </c>
      <c r="H15">
        <f t="shared" si="0"/>
        <v>4.6989499999999995E-3</v>
      </c>
      <c r="I15">
        <f t="shared" si="1"/>
        <v>2.2820581439769181</v>
      </c>
    </row>
    <row r="16" spans="1:9">
      <c r="A16">
        <v>1996</v>
      </c>
      <c r="B16">
        <f>時系列分析!G32</f>
        <v>1.1289153444402957</v>
      </c>
      <c r="C16">
        <f>時系列分析!E32/1000000</f>
        <v>5.0118100000000002E-3</v>
      </c>
      <c r="H16">
        <f t="shared" si="0"/>
        <v>5.0118100000000002E-3</v>
      </c>
      <c r="I16">
        <f t="shared" si="1"/>
        <v>2.1683524420125662</v>
      </c>
    </row>
    <row r="17" spans="1:9">
      <c r="A17">
        <v>1997</v>
      </c>
      <c r="B17">
        <f>時系列分析!G33</f>
        <v>1.220815894748249</v>
      </c>
      <c r="C17">
        <f>時系列分析!E33/1000000</f>
        <v>4.96979E-3</v>
      </c>
      <c r="H17">
        <f t="shared" si="0"/>
        <v>4.96979E-3</v>
      </c>
      <c r="I17">
        <f t="shared" si="1"/>
        <v>2.0807366543379984</v>
      </c>
    </row>
    <row r="18" spans="1:9">
      <c r="A18">
        <v>1998</v>
      </c>
      <c r="B18">
        <f>時系列分析!G34</f>
        <v>1.2546042999701315</v>
      </c>
      <c r="C18">
        <f>時系列分析!E34/1000000</f>
        <v>4.4481800000000004E-3</v>
      </c>
      <c r="H18">
        <f t="shared" si="0"/>
        <v>4.4481800000000004E-3</v>
      </c>
      <c r="I18">
        <f t="shared" si="1"/>
        <v>2.0499747135388566</v>
      </c>
    </row>
    <row r="19" spans="1:9">
      <c r="A19">
        <v>1999</v>
      </c>
      <c r="B19">
        <f>時系列分析!G35</f>
        <v>1.3298117915815739</v>
      </c>
      <c r="C19">
        <f>時系列分析!E35/1000000</f>
        <v>4.6974499999999997E-3</v>
      </c>
      <c r="H19">
        <f t="shared" si="0"/>
        <v>4.6974499999999997E-3</v>
      </c>
      <c r="I19">
        <f t="shared" si="1"/>
        <v>1.9840103502696422</v>
      </c>
    </row>
    <row r="20" spans="1:9">
      <c r="A20">
        <v>2000</v>
      </c>
      <c r="B20">
        <f>時系列分析!G36</f>
        <v>1.4041687630394539</v>
      </c>
      <c r="C20">
        <f>時系列分析!E36/1000000</f>
        <v>5.0147299999999994E-3</v>
      </c>
      <c r="H20">
        <f t="shared" si="0"/>
        <v>5.0147299999999994E-3</v>
      </c>
      <c r="I20">
        <f t="shared" si="1"/>
        <v>1.9218832580366449</v>
      </c>
    </row>
    <row r="21" spans="1:9">
      <c r="A21">
        <v>2001</v>
      </c>
      <c r="B21">
        <f>時系列分析!G37</f>
        <v>1.484836469503062</v>
      </c>
      <c r="C21">
        <f>時系列分析!E37/1000000</f>
        <v>5.1527100000000004E-3</v>
      </c>
      <c r="H21">
        <f t="shared" si="0"/>
        <v>5.1527100000000004E-3</v>
      </c>
      <c r="I21">
        <f t="shared" si="1"/>
        <v>1.8575820425561276</v>
      </c>
    </row>
    <row r="22" spans="1:9">
      <c r="A22">
        <v>2002</v>
      </c>
      <c r="B22">
        <f>時系列分析!G38</f>
        <v>1.5995830934501751</v>
      </c>
      <c r="C22">
        <f>時系列分析!E38/1000000</f>
        <v>5.4645699999999993E-3</v>
      </c>
      <c r="H22">
        <f t="shared" si="0"/>
        <v>5.4645699999999993E-3</v>
      </c>
      <c r="I22">
        <f t="shared" si="1"/>
        <v>1.7710110113543456</v>
      </c>
    </row>
    <row r="23" spans="1:9">
      <c r="A23">
        <v>2003</v>
      </c>
      <c r="B23">
        <f>時系列分析!G39</f>
        <v>1.7225945285768658</v>
      </c>
      <c r="C23">
        <f>時系列分析!E39/1000000</f>
        <v>5.9196199999999996E-3</v>
      </c>
      <c r="H23">
        <f t="shared" si="0"/>
        <v>5.9196199999999996E-3</v>
      </c>
      <c r="I23">
        <f t="shared" si="1"/>
        <v>1.6837503237775118</v>
      </c>
    </row>
    <row r="24" spans="1:9">
      <c r="A24">
        <v>2004</v>
      </c>
      <c r="B24">
        <f>時系列分析!G40</f>
        <v>1.8642055057032763</v>
      </c>
      <c r="C24">
        <f>時系列分析!E40/1000000</f>
        <v>6.35011E-3</v>
      </c>
      <c r="H24">
        <f t="shared" si="0"/>
        <v>6.35011E-3</v>
      </c>
      <c r="I24">
        <f t="shared" si="1"/>
        <v>1.589365198576675</v>
      </c>
    </row>
    <row r="25" spans="1:9">
      <c r="A25">
        <v>2005</v>
      </c>
      <c r="B25">
        <f>時系列分析!G41</f>
        <v>2.0170495399172257</v>
      </c>
      <c r="C25">
        <f>時系列分析!E41/1000000</f>
        <v>6.8350399999999997E-3</v>
      </c>
      <c r="H25">
        <f t="shared" si="0"/>
        <v>6.8350399999999997E-3</v>
      </c>
      <c r="I25">
        <f t="shared" si="1"/>
        <v>1.4936925675207082</v>
      </c>
    </row>
    <row r="26" spans="1:9">
      <c r="A26">
        <v>2006</v>
      </c>
      <c r="B26">
        <f>時系列分析!G42</f>
        <v>2.1547488340659289</v>
      </c>
      <c r="C26">
        <f>時系列分析!E42/1000000</f>
        <v>7.3873799999999998E-3</v>
      </c>
      <c r="H26">
        <f t="shared" si="0"/>
        <v>7.3873799999999998E-3</v>
      </c>
      <c r="I26">
        <f t="shared" si="1"/>
        <v>1.4122065571375013</v>
      </c>
    </row>
    <row r="27" spans="1:9">
      <c r="A27">
        <v>2007</v>
      </c>
      <c r="B27">
        <f>時系列分析!G43</f>
        <v>2.2860495671912662</v>
      </c>
      <c r="C27">
        <f>時系列分析!E43/1000000</f>
        <v>7.9102800000000004E-3</v>
      </c>
      <c r="H27">
        <f t="shared" si="0"/>
        <v>7.9102800000000004E-3</v>
      </c>
      <c r="I27">
        <f t="shared" si="1"/>
        <v>1.3380999913808718</v>
      </c>
    </row>
    <row r="28" spans="1:9">
      <c r="A28">
        <v>2008</v>
      </c>
      <c r="B28">
        <f>時系列分析!G44</f>
        <v>2.4226741262826978</v>
      </c>
      <c r="C28">
        <f>時系列分析!E44/1000000</f>
        <v>8.1927700000000003E-3</v>
      </c>
      <c r="H28">
        <f t="shared" si="0"/>
        <v>8.1927700000000003E-3</v>
      </c>
      <c r="I28">
        <f t="shared" si="1"/>
        <v>1.2642502542367504</v>
      </c>
    </row>
    <row r="29" spans="1:9">
      <c r="A29">
        <v>2009</v>
      </c>
      <c r="B29">
        <f>時系列分析!G45</f>
        <v>2.5159095859559062</v>
      </c>
      <c r="C29">
        <f>時系列分析!E45/1000000</f>
        <v>7.9961000000000008E-3</v>
      </c>
      <c r="H29">
        <f t="shared" si="0"/>
        <v>7.9961000000000008E-3</v>
      </c>
      <c r="I29">
        <f t="shared" si="1"/>
        <v>1.2155582910893763</v>
      </c>
    </row>
    <row r="30" spans="1:9">
      <c r="A30">
        <v>2010</v>
      </c>
      <c r="B30">
        <f>時系列分析!G46</f>
        <v>2.6439281452390975</v>
      </c>
      <c r="C30">
        <f>時系列分析!E46/1000000</f>
        <v>8.6736799999999996E-3</v>
      </c>
      <c r="H30">
        <f t="shared" si="0"/>
        <v>8.6736799999999996E-3</v>
      </c>
      <c r="I30">
        <f t="shared" si="1"/>
        <v>1.1507226977546234</v>
      </c>
    </row>
    <row r="31" spans="1:9">
      <c r="A31">
        <v>2011</v>
      </c>
      <c r="B31">
        <f>時系列分析!G47</f>
        <v>2.7766699683268485</v>
      </c>
      <c r="C31">
        <f>時系列分析!E47/1000000</f>
        <v>8.8104899999999989E-3</v>
      </c>
      <c r="H31">
        <f t="shared" si="0"/>
        <v>8.8104899999999989E-3</v>
      </c>
      <c r="I31">
        <f t="shared" si="1"/>
        <v>1.0857228837908368</v>
      </c>
    </row>
    <row r="32" spans="1:9">
      <c r="A32">
        <v>2012</v>
      </c>
      <c r="B32">
        <f>時系列分析!G48</f>
        <v>2.9260702583985423</v>
      </c>
      <c r="C32">
        <f>時系列分析!E48/1000000</f>
        <v>9.5029299999999997E-3</v>
      </c>
      <c r="H32">
        <f t="shared" si="0"/>
        <v>9.5029299999999997E-3</v>
      </c>
      <c r="I32">
        <f t="shared" si="1"/>
        <v>1.014980006518974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A95E0-B38E-2942-B1EB-6F26359DDCB4}">
  <dimension ref="A1:J114"/>
  <sheetViews>
    <sheetView zoomScale="87" zoomScaleNormal="56" workbookViewId="0">
      <selection activeCell="I22" sqref="I22"/>
    </sheetView>
  </sheetViews>
  <sheetFormatPr baseColWidth="10" defaultRowHeight="14"/>
  <cols>
    <col min="1" max="1" width="12.5" style="2" bestFit="1" customWidth="1"/>
    <col min="2" max="3" width="11.33203125" style="11" bestFit="1" customWidth="1"/>
    <col min="4" max="9" width="11.1640625" style="11" bestFit="1" customWidth="1"/>
    <col min="10" max="10" width="11.33203125" style="11" bestFit="1" customWidth="1"/>
  </cols>
  <sheetData>
    <row r="1" spans="1:10">
      <c r="A1" s="8" t="s">
        <v>14</v>
      </c>
      <c r="B1" s="11" t="s">
        <v>17</v>
      </c>
    </row>
    <row r="2" spans="1:10">
      <c r="A2" s="3"/>
      <c r="B2" s="12" t="s">
        <v>26</v>
      </c>
      <c r="D2" s="13" t="s">
        <v>2</v>
      </c>
      <c r="E2" s="11" t="s">
        <v>3</v>
      </c>
      <c r="F2" s="13" t="s">
        <v>4</v>
      </c>
      <c r="G2" s="11" t="s">
        <v>5</v>
      </c>
      <c r="H2" s="13" t="s">
        <v>6</v>
      </c>
      <c r="I2" s="11" t="s">
        <v>7</v>
      </c>
      <c r="J2" s="11" t="s">
        <v>16</v>
      </c>
    </row>
    <row r="3" spans="1:10">
      <c r="A3" s="4">
        <v>1920</v>
      </c>
      <c r="B3" s="11">
        <f>鋼材国内消費量!B3*(1-投入量!K3)-投入量!B3</f>
        <v>0</v>
      </c>
      <c r="D3" s="11">
        <f>鋼材国内消費量!D3*(1-投入量!M3)-投入量!D3</f>
        <v>0</v>
      </c>
      <c r="E3" s="11">
        <f>鋼材国内消費量!E3*(1-投入量!N3)-投入量!E3</f>
        <v>0</v>
      </c>
      <c r="F3" s="11">
        <f>鋼材国内消費量!F3*(1-投入量!O3)-投入量!F3</f>
        <v>0</v>
      </c>
      <c r="G3" s="11">
        <f>鋼材国内消費量!G3*(1-投入量!P3)-投入量!G3</f>
        <v>0</v>
      </c>
      <c r="H3" s="11">
        <f>鋼材国内消費量!H3*(1-投入量!Q3)-投入量!H3</f>
        <v>0</v>
      </c>
      <c r="I3" s="11">
        <f>鋼材国内消費量!I3*(1-投入量!R3)-投入量!I3</f>
        <v>0</v>
      </c>
      <c r="J3" s="11">
        <f>SUM(B3:I3)</f>
        <v>0</v>
      </c>
    </row>
    <row r="4" spans="1:10">
      <c r="A4" s="4">
        <v>1921</v>
      </c>
      <c r="B4" s="11">
        <f>鋼材国内消費量!B4*(1-投入量!K4)-投入量!B4</f>
        <v>54923.686750179288</v>
      </c>
      <c r="D4" s="11">
        <f>鋼材国内消費量!D4*(1-投入量!M4)-投入量!D4</f>
        <v>1710.8419715666485</v>
      </c>
      <c r="E4" s="11">
        <f>鋼材国内消費量!E4*(1-投入量!N4)-投入量!E4</f>
        <v>3626.9058319299229</v>
      </c>
      <c r="F4" s="11">
        <f>鋼材国内消費量!F4*(1-投入量!O4)-投入量!F4</f>
        <v>863.20595592999621</v>
      </c>
      <c r="G4" s="11">
        <f>鋼材国内消費量!G4*(1-投入量!P4)-投入量!G4</f>
        <v>4927.3830354362817</v>
      </c>
      <c r="H4" s="11">
        <f>鋼材国内消費量!H4*(1-投入量!Q4)-投入量!H4</f>
        <v>9698.9843733693669</v>
      </c>
      <c r="I4" s="11">
        <f>鋼材国内消費量!I4*(1-投入量!R4)-投入量!I4</f>
        <v>15108.538657159541</v>
      </c>
      <c r="J4" s="11">
        <f t="shared" ref="J4:J49" si="0">SUM(B4:I4)</f>
        <v>90859.546575571047</v>
      </c>
    </row>
    <row r="5" spans="1:10">
      <c r="A5" s="4">
        <v>1922</v>
      </c>
      <c r="B5" s="11">
        <f>鋼材国内消費量!B5*(1-投入量!K5)-投入量!B5</f>
        <v>23538.72289293398</v>
      </c>
      <c r="D5" s="11">
        <f>鋼材国内消費量!D5*(1-投入量!M5)-投入量!D5</f>
        <v>733.21798781427788</v>
      </c>
      <c r="E5" s="11">
        <f>鋼材国内消費量!E5*(1-投入量!N5)-投入量!E5</f>
        <v>1554.3882136842526</v>
      </c>
      <c r="F5" s="11">
        <f>鋼材国内消費量!F5*(1-投入量!O5)-投入量!F5</f>
        <v>369.94540968428407</v>
      </c>
      <c r="G5" s="11">
        <f>鋼材国内消費量!G5*(1-投入量!P5)-投入量!G5</f>
        <v>2111.735586615549</v>
      </c>
      <c r="H5" s="11">
        <f>鋼材国内消費量!H5*(1-投入量!Q5)-投入量!H5</f>
        <v>4156.7075885868717</v>
      </c>
      <c r="I5" s="11">
        <f>鋼材国内消費量!I5*(1-投入量!R5)-投入量!I5</f>
        <v>6475.087995925518</v>
      </c>
      <c r="J5" s="11">
        <f t="shared" si="0"/>
        <v>38939.80567524473</v>
      </c>
    </row>
    <row r="6" spans="1:10">
      <c r="A6" s="4">
        <v>1923</v>
      </c>
      <c r="B6" s="11">
        <f>鋼材国内消費量!B6*(1-投入量!K6)-投入量!B6</f>
        <v>51785.190364454749</v>
      </c>
      <c r="D6" s="11">
        <f>鋼材国内消費量!D6*(1-投入量!M6)-投入量!D6</f>
        <v>1613.0795731914113</v>
      </c>
      <c r="E6" s="11">
        <f>鋼材国内消費量!E6*(1-投入量!N6)-投入量!E6</f>
        <v>3419.6540701053559</v>
      </c>
      <c r="F6" s="11">
        <f>鋼材国内消費量!F6*(1-投入量!O6)-投入量!F6</f>
        <v>813.87990130542494</v>
      </c>
      <c r="G6" s="11">
        <f>鋼材国内消費量!G6*(1-投入量!P6)-投入量!G6</f>
        <v>4645.818290554208</v>
      </c>
      <c r="H6" s="11">
        <f>鋼材国内消費量!H6*(1-投入量!Q6)-投入量!H6</f>
        <v>9144.7566948911153</v>
      </c>
      <c r="I6" s="11">
        <f>鋼材国内消費量!I6*(1-投入量!R6)-投入量!I6</f>
        <v>14245.193591036139</v>
      </c>
      <c r="J6" s="11">
        <f t="shared" si="0"/>
        <v>85667.572485538389</v>
      </c>
    </row>
    <row r="7" spans="1:10">
      <c r="A7" s="4">
        <v>1924</v>
      </c>
      <c r="B7" s="11">
        <f>鋼材国内消費量!B7*(1-投入量!K7)-投入量!B7</f>
        <v>240094.97350792662</v>
      </c>
      <c r="D7" s="11">
        <f>鋼材国内消費量!D7*(1-投入量!M7)-投入量!D7</f>
        <v>7478.8234757056362</v>
      </c>
      <c r="E7" s="11">
        <f>鋼材国内消費量!E7*(1-投入量!N7)-投入量!E7</f>
        <v>15854.759779579379</v>
      </c>
      <c r="F7" s="11">
        <f>鋼材国内消費量!F7*(1-投入量!O7)-投入量!F7</f>
        <v>3773.443178779698</v>
      </c>
      <c r="G7" s="11">
        <f>鋼材国内消費量!G7*(1-投入量!P7)-投入量!G7</f>
        <v>21539.702983478604</v>
      </c>
      <c r="H7" s="11">
        <f>鋼材国内消費量!H7*(1-投入量!Q7)-投入量!H7</f>
        <v>42398.417403586092</v>
      </c>
      <c r="I7" s="11">
        <f>鋼材国内消費量!I7*(1-投入量!R7)-投入量!I7</f>
        <v>66045.89755844028</v>
      </c>
      <c r="J7" s="11">
        <f t="shared" si="0"/>
        <v>397186.01788749627</v>
      </c>
    </row>
    <row r="8" spans="1:10">
      <c r="A8" s="4">
        <v>1925</v>
      </c>
      <c r="B8" s="11">
        <f>鋼材国内消費量!B8*(1-投入量!K8)-投入量!B8</f>
        <v>266772.19278658507</v>
      </c>
      <c r="D8" s="11">
        <f>鋼材国内消費量!D8*(1-投入量!M8)-投入量!D8</f>
        <v>8309.8038618951505</v>
      </c>
      <c r="E8" s="11">
        <f>鋼材国内消費量!E8*(1-投入量!N8)-投入量!E8</f>
        <v>17616.399755088198</v>
      </c>
      <c r="F8" s="11">
        <f>鋼材国内消費量!F8*(1-投入量!O8)-投入量!F8</f>
        <v>4192.7146430885532</v>
      </c>
      <c r="G8" s="11">
        <f>鋼材国内消費量!G8*(1-投入量!P8)-投入量!G8</f>
        <v>23933.003314976224</v>
      </c>
      <c r="H8" s="11">
        <f>鋼材国内消費量!H8*(1-投入量!Q8)-投入量!H8</f>
        <v>47109.352670651206</v>
      </c>
      <c r="I8" s="11">
        <f>鋼材国内消費量!I8*(1-投入量!R8)-投入量!I8</f>
        <v>73384.3306204892</v>
      </c>
      <c r="J8" s="11">
        <f t="shared" si="0"/>
        <v>441317.79765277368</v>
      </c>
    </row>
    <row r="9" spans="1:10">
      <c r="A9" s="4">
        <v>1926</v>
      </c>
      <c r="B9" s="11">
        <f>鋼材国内消費量!B9*(1-投入量!K9)-投入量!B9</f>
        <v>444097.23858002113</v>
      </c>
      <c r="D9" s="11">
        <f>鋼材国内消費量!D9*(1-投入量!M9)-投入量!D9</f>
        <v>13833.379370096043</v>
      </c>
      <c r="E9" s="11">
        <f>鋼材国内消費量!E9*(1-投入量!N9)-投入量!E9</f>
        <v>29326.124298176233</v>
      </c>
      <c r="F9" s="11">
        <f>鋼材国内消費量!F9*(1-投入量!O9)-投入量!F9</f>
        <v>6979.6367293768262</v>
      </c>
      <c r="G9" s="11">
        <f>鋼材国内消費量!G9*(1-投入量!P9)-投入量!G9</f>
        <v>39841.411400813362</v>
      </c>
      <c r="H9" s="11">
        <f>鋼材国内消費量!H9*(1-投入量!Q9)-投入量!H9</f>
        <v>78423.216504672309</v>
      </c>
      <c r="I9" s="11">
        <f>鋼材国内消費量!I9*(1-投入量!R9)-投入量!I9</f>
        <v>122163.32685646144</v>
      </c>
      <c r="J9" s="11">
        <f t="shared" si="0"/>
        <v>734664.33373961726</v>
      </c>
    </row>
    <row r="10" spans="1:10">
      <c r="A10" s="4">
        <v>1927</v>
      </c>
      <c r="B10" s="11">
        <f>鋼材国内消費量!B10*(1-投入量!K10)-投入量!B10</f>
        <v>508436.41448737407</v>
      </c>
      <c r="D10" s="11">
        <f>鋼材国内消費量!D10*(1-投入量!M10)-投入量!D10</f>
        <v>15837.508536788404</v>
      </c>
      <c r="E10" s="11">
        <f>鋼材国内消費量!E10*(1-投入量!N10)-投入量!E10</f>
        <v>33574.785415579856</v>
      </c>
      <c r="F10" s="11">
        <f>鋼材国内消費量!F10*(1-投入量!O10)-投入量!F10</f>
        <v>7990.8208491805362</v>
      </c>
      <c r="G10" s="11">
        <f>鋼材国内消費量!G10*(1-投入量!P10)-投入量!G10</f>
        <v>45613.488670895866</v>
      </c>
      <c r="H10" s="11">
        <f>鋼材国内消費量!H10*(1-投入量!Q10)-投入量!H10</f>
        <v>89784.883913476442</v>
      </c>
      <c r="I10" s="11">
        <f>鋼材国内消費量!I10*(1-投入量!R10)-投入量!I10</f>
        <v>139861.90071199121</v>
      </c>
      <c r="J10" s="11">
        <f t="shared" si="0"/>
        <v>841099.80258528644</v>
      </c>
    </row>
    <row r="11" spans="1:10">
      <c r="A11" s="4">
        <v>1928</v>
      </c>
      <c r="B11" s="11">
        <f>鋼材国内消費量!B11*(1-投入量!K11)-投入量!B11</f>
        <v>511574.91087309853</v>
      </c>
      <c r="D11" s="11">
        <f>鋼材国内消費量!D11*(1-投入量!M11)-投入量!D11</f>
        <v>15935.27093516364</v>
      </c>
      <c r="E11" s="11">
        <f>鋼材国内消費量!E11*(1-投入量!N11)-投入量!E11</f>
        <v>33782.037177404425</v>
      </c>
      <c r="F11" s="11">
        <f>鋼材国内消費量!F11*(1-投入量!O11)-投入量!F11</f>
        <v>8040.1469038051073</v>
      </c>
      <c r="G11" s="11">
        <f>鋼材国内消費量!G11*(1-投入量!P11)-投入量!G11</f>
        <v>45895.05341577794</v>
      </c>
      <c r="H11" s="11">
        <f>鋼材国内消費量!H11*(1-投入量!Q11)-投入量!H11</f>
        <v>90339.111591954686</v>
      </c>
      <c r="I11" s="11">
        <f>鋼材国内消費量!I11*(1-投入量!R11)-投入量!I11</f>
        <v>140725.24577811459</v>
      </c>
      <c r="J11" s="11">
        <f t="shared" si="0"/>
        <v>846291.77667531883</v>
      </c>
    </row>
    <row r="12" spans="1:10">
      <c r="A12" s="4">
        <v>1929</v>
      </c>
      <c r="B12" s="11">
        <f>鋼材国内消費量!B12*(1-投入量!K12)-投入量!B12</f>
        <v>423683.18609754415</v>
      </c>
      <c r="D12" s="11">
        <f>鋼材国内消費量!D12*(1-投入量!M12)-投入量!D12</f>
        <v>13197.493109298523</v>
      </c>
      <c r="E12" s="11">
        <f>鋼材国内消費量!E12*(1-投入量!N12)-投入量!E12</f>
        <v>27978.074842960494</v>
      </c>
      <c r="F12" s="11">
        <f>鋼材国内消費量!F12*(1-投入量!O12)-投入量!F12</f>
        <v>6658.8000789222924</v>
      </c>
      <c r="G12" s="11">
        <f>鋼材国内消費量!G12*(1-投入量!P12)-投入量!G12</f>
        <v>38010.000185754419</v>
      </c>
      <c r="H12" s="11">
        <f>鋼材国内消費量!H12*(1-投入量!Q12)-投入量!H12</f>
        <v>74818.295062940437</v>
      </c>
      <c r="I12" s="11">
        <f>鋼材国内消費量!I12*(1-投入量!R12)-投入量!I12</f>
        <v>116547.7806444297</v>
      </c>
      <c r="J12" s="11">
        <f t="shared" si="0"/>
        <v>700893.63002185011</v>
      </c>
    </row>
    <row r="13" spans="1:10">
      <c r="A13" s="4">
        <v>1930</v>
      </c>
      <c r="B13" s="11">
        <f>鋼材国内消費量!B13*(1-投入量!K13)-投入量!B13</f>
        <v>620312.74985823943</v>
      </c>
      <c r="D13" s="11">
        <f>鋼材国内消費量!D13*(1-投入量!M13)-投入量!D13</f>
        <v>19322.393501778821</v>
      </c>
      <c r="E13" s="11">
        <f>鋼材国内消費量!E13*(1-投入量!N13)-投入量!E13</f>
        <v>40962.580321940834</v>
      </c>
      <c r="F13" s="11">
        <f>鋼材国内消費量!F13*(1-投入量!O13)-投入量!F13</f>
        <v>9749.1208602306433</v>
      </c>
      <c r="G13" s="11">
        <f>鋼材国内消費量!G13*(1-投入量!P13)-投入量!G13</f>
        <v>55650.279527281396</v>
      </c>
      <c r="H13" s="11">
        <f>鋼材国内消費量!H13*(1-投入量!Q13)-投入量!H13</f>
        <v>109541.14742592743</v>
      </c>
      <c r="I13" s="11">
        <f>鋼材国内消費量!I13*(1-投入量!R13)-投入量!I13</f>
        <v>170637.10969350682</v>
      </c>
      <c r="J13" s="11">
        <f t="shared" si="0"/>
        <v>1026175.3811889054</v>
      </c>
    </row>
    <row r="14" spans="1:10">
      <c r="A14" s="4">
        <v>1931</v>
      </c>
      <c r="B14" s="11">
        <f>鋼材国内消費量!B14*(1-投入量!K14)-投入量!B14</f>
        <v>736938.30773349432</v>
      </c>
      <c r="D14" s="11">
        <f>鋼材国内消費量!D14*(1-投入量!M14)-投入量!D14</f>
        <v>22955.214078407538</v>
      </c>
      <c r="E14" s="11">
        <f>鋼材国内消費量!E14*(1-投入量!N14)-投入量!E14</f>
        <v>48663.99188110682</v>
      </c>
      <c r="F14" s="11">
        <f>鋼材国内消費量!F14*(1-投入量!O14)-投入量!F14</f>
        <v>11582.061839402071</v>
      </c>
      <c r="G14" s="11">
        <f>鋼材国内消費量!G14*(1-投入量!P14)-投入量!G14</f>
        <v>66113.138620966463</v>
      </c>
      <c r="H14" s="11">
        <f>鋼材国内消費量!H14*(1-投入量!Q14)-投入量!H14</f>
        <v>130136.07705096557</v>
      </c>
      <c r="I14" s="11">
        <f>鋼材国内消費量!I14*(1-投入量!R14)-投入量!I14</f>
        <v>202718.74612089634</v>
      </c>
      <c r="J14" s="11">
        <f t="shared" si="0"/>
        <v>1219107.5373252393</v>
      </c>
    </row>
    <row r="15" spans="1:10">
      <c r="A15" s="4">
        <v>1932</v>
      </c>
      <c r="B15" s="11">
        <f>鋼材国内消費量!B15*(1-投入量!K15)-投入量!B15</f>
        <v>830464.11743055866</v>
      </c>
      <c r="D15" s="11">
        <f>鋼材国内消費量!D15*(1-投入量!M15)-投入量!D15</f>
        <v>25868.490482853751</v>
      </c>
      <c r="E15" s="11">
        <f>鋼材国内消費量!E15*(1-投入量!N15)-投入量!E15</f>
        <v>54840.003083143311</v>
      </c>
      <c r="F15" s="11">
        <f>鋼材国内消費量!F15*(1-投入量!O15)-投入量!F15</f>
        <v>13051.956537674811</v>
      </c>
      <c r="G15" s="11">
        <f>鋼材国内消費量!G15*(1-投入量!P15)-投入量!G15</f>
        <v>74503.643981119691</v>
      </c>
      <c r="H15" s="11">
        <f>鋼材国内消費量!H15*(1-投入量!Q15)-投入量!H15</f>
        <v>146651.81771645506</v>
      </c>
      <c r="I15" s="11">
        <f>鋼材国内消費量!I15*(1-投入量!R15)-投入量!I15</f>
        <v>228446.04876315079</v>
      </c>
      <c r="J15" s="11">
        <f t="shared" si="0"/>
        <v>1373826.0779949559</v>
      </c>
    </row>
    <row r="16" spans="1:10">
      <c r="A16" s="4">
        <v>1933</v>
      </c>
      <c r="B16" s="11">
        <f>鋼材国内消費量!B16*(1-投入量!K16)-投入量!B16</f>
        <v>1217525.7515382885</v>
      </c>
      <c r="D16" s="11">
        <f>鋼材国内消費量!D16*(1-投入量!M16)-投入量!D16</f>
        <v>37925.242831375144</v>
      </c>
      <c r="E16" s="11">
        <f>鋼材国内消費量!E16*(1-投入量!N16)-投入量!E16</f>
        <v>80399.760286752164</v>
      </c>
      <c r="F16" s="11">
        <f>鋼材国内消費量!F16*(1-投入量!O16)-投入量!F16</f>
        <v>19135.195439562598</v>
      </c>
      <c r="G16" s="11">
        <f>鋼材国内消費量!G16*(1-投入量!P16)-投入量!G16</f>
        <v>109228.20532103098</v>
      </c>
      <c r="H16" s="11">
        <f>鋼材国内消費量!H16*(1-投入量!Q16)-投入量!H16</f>
        <v>215003.10589230625</v>
      </c>
      <c r="I16" s="11">
        <f>鋼材国内消費量!I16*(1-投入量!R16)-投入量!I16</f>
        <v>334919.88560187846</v>
      </c>
      <c r="J16" s="11">
        <f t="shared" si="0"/>
        <v>2014137.1469111941</v>
      </c>
    </row>
    <row r="17" spans="1:10">
      <c r="A17" s="4">
        <v>1934</v>
      </c>
      <c r="B17" s="11">
        <f>鋼材国内消費量!B17*(1-投入量!K17)-投入量!B17</f>
        <v>921736.29315901885</v>
      </c>
      <c r="D17" s="11">
        <f>鋼材国内消費量!D17*(1-投入量!M17)-投入量!D17</f>
        <v>28711.567455867527</v>
      </c>
      <c r="E17" s="11">
        <f>鋼材国内消費量!E17*(1-投入量!N17)-投入量!E17</f>
        <v>60867.194738142774</v>
      </c>
      <c r="F17" s="11">
        <f>鋼材国内消費量!F17*(1-投入量!O17)-投入量!F17</f>
        <v>14486.43208659158</v>
      </c>
      <c r="G17" s="11">
        <f>鋼材国内消費量!G17*(1-投入量!P17)-投入量!G17</f>
        <v>82691.968489221035</v>
      </c>
      <c r="H17" s="11">
        <f>鋼材国内消費量!H17*(1-投入量!Q17)-投入量!H17</f>
        <v>162769.58872735445</v>
      </c>
      <c r="I17" s="11">
        <f>鋼材国内消費量!I17*(1-投入量!R17)-投入量!I17</f>
        <v>253553.41640197742</v>
      </c>
      <c r="J17" s="11">
        <f t="shared" si="0"/>
        <v>1524816.4610581738</v>
      </c>
    </row>
    <row r="18" spans="1:10">
      <c r="A18" s="4">
        <v>1935</v>
      </c>
      <c r="B18" s="11">
        <f>鋼材国内消費量!B18*(1-投入量!K18)-投入量!B18</f>
        <v>865395.44394391996</v>
      </c>
      <c r="D18" s="11">
        <f>鋼材国内消費量!D18*(1-投入量!M18)-投入量!D18</f>
        <v>26956.581670056559</v>
      </c>
      <c r="E18" s="11">
        <f>鋼材国内消費量!E18*(1-投入量!N18)-投入量!E18</f>
        <v>57146.706062217185</v>
      </c>
      <c r="F18" s="11">
        <f>鋼材国内消費量!F18*(1-投入量!O18)-投入量!F18</f>
        <v>13600.953352692341</v>
      </c>
      <c r="G18" s="11">
        <f>鋼材国内消費量!G18*(1-投入量!P18)-投入量!G18</f>
        <v>77637.447187923914</v>
      </c>
      <c r="H18" s="11">
        <f>鋼材国内消費量!H18*(1-投入量!Q18)-投入量!H18</f>
        <v>152820.34736260175</v>
      </c>
      <c r="I18" s="11">
        <f>鋼材国内消費量!I18*(1-投入量!R18)-投入量!I18</f>
        <v>238055.04131628198</v>
      </c>
      <c r="J18" s="11">
        <f t="shared" si="0"/>
        <v>1431612.5208956937</v>
      </c>
    </row>
    <row r="19" spans="1:10">
      <c r="A19" s="4">
        <v>1936</v>
      </c>
      <c r="B19" s="11">
        <f>鋼材国内消費量!B19*(1-投入量!K19)-投入量!B19</f>
        <v>727360.36336692749</v>
      </c>
      <c r="D19" s="11">
        <f>鋼材国内消費量!D19*(1-投入量!M19)-投入量!D19</f>
        <v>22656.866494819671</v>
      </c>
      <c r="E19" s="11">
        <f>鋼材国内消費量!E19*(1-投入量!N19)-投入量!E19</f>
        <v>48031.508806199468</v>
      </c>
      <c r="F19" s="11">
        <f>鋼材国内消費量!F19*(1-投入量!O19)-投入量!F19</f>
        <v>11431.5304546392</v>
      </c>
      <c r="G19" s="11">
        <f>鋼材国内消費量!G19*(1-投入量!P19)-投入量!G19</f>
        <v>65253.869999745941</v>
      </c>
      <c r="H19" s="11">
        <f>鋼材国内消費量!H19*(1-投入量!Q19)-投入量!H19</f>
        <v>128444.70601895759</v>
      </c>
      <c r="I19" s="11">
        <f>鋼材国内消費量!I19*(1-投入量!R19)-投入量!I19</f>
        <v>200084.02235632812</v>
      </c>
      <c r="J19" s="11">
        <f t="shared" si="0"/>
        <v>1203262.8674976174</v>
      </c>
    </row>
    <row r="20" spans="1:10">
      <c r="A20" s="4">
        <v>1937</v>
      </c>
      <c r="B20" s="11">
        <f>鋼材国内消費量!B20*(1-投入量!K20)-投入量!B20</f>
        <v>942018.99887645454</v>
      </c>
      <c r="D20" s="11">
        <f>鋼材国内消費量!D20*(1-投入量!M20)-投入量!D20</f>
        <v>29343.362338759478</v>
      </c>
      <c r="E20" s="11">
        <f>鋼材国内消費量!E20*(1-投入量!N20)-投入量!E20</f>
        <v>62206.570661475991</v>
      </c>
      <c r="F20" s="11">
        <f>鋼材国内消費量!F20*(1-投入量!O20)-投入量!F20</f>
        <v>14805.204430795307</v>
      </c>
      <c r="G20" s="11">
        <f>鋼材国内消費量!G20*(1-投入量!P20)-投入量!G20</f>
        <v>84511.596157688007</v>
      </c>
      <c r="H20" s="11">
        <f>鋼材国内消費量!H20*(1-投入量!Q20)-投入量!H20</f>
        <v>166351.31561866542</v>
      </c>
      <c r="I20" s="11">
        <f>鋼材国内消費量!I20*(1-投入量!R20)-投入量!I20</f>
        <v>259132.83143282778</v>
      </c>
      <c r="J20" s="11">
        <f t="shared" si="0"/>
        <v>1558369.8795166665</v>
      </c>
    </row>
    <row r="21" spans="1:10">
      <c r="A21" s="4">
        <v>1938</v>
      </c>
      <c r="B21" s="11">
        <f>鋼材国内消費量!B21*(1-投入量!K21)-投入量!B21</f>
        <v>1114319.559566994</v>
      </c>
      <c r="D21" s="11">
        <f>鋼材国内消費量!D21*(1-投入量!M21)-投入量!D21</f>
        <v>31817.892296752954</v>
      </c>
      <c r="E21" s="11">
        <f>鋼材国内消費量!E21*(1-投入量!N21)-投入量!E21</f>
        <v>67452.459694531091</v>
      </c>
      <c r="F21" s="11">
        <f>鋼材国内消費量!F21*(1-投入量!O21)-投入量!F21</f>
        <v>24080.594168389856</v>
      </c>
      <c r="G21" s="11">
        <f>鋼材国内消費量!G21*(1-投入量!P21)-投入量!G21</f>
        <v>82474.624073265266</v>
      </c>
      <c r="H21" s="11">
        <f>鋼材国内消費量!H21*(1-投入量!Q21)-投入量!H21</f>
        <v>162341.7713486701</v>
      </c>
      <c r="I21" s="11">
        <f>鋼材国内消費量!I21*(1-投入量!R21)-投入量!I21</f>
        <v>206056.06288934944</v>
      </c>
      <c r="J21" s="11">
        <f t="shared" si="0"/>
        <v>1688542.9640379527</v>
      </c>
    </row>
    <row r="22" spans="1:10">
      <c r="A22" s="4">
        <v>1939</v>
      </c>
      <c r="B22" s="11">
        <f>鋼材国内消費量!B22*(1-投入量!K22)-投入量!B22</f>
        <v>1114626.8732899851</v>
      </c>
      <c r="D22" s="11">
        <f>鋼材国内消費量!D22*(1-投入量!M22)-投入量!D22</f>
        <v>29378.462054475702</v>
      </c>
      <c r="E22" s="11">
        <f>鋼材国内消費量!E22*(1-投入量!N22)-投入量!E22</f>
        <v>62280.980434994504</v>
      </c>
      <c r="F22" s="11">
        <f>鋼材国内消費量!F22*(1-投入量!O22)-投入量!F22</f>
        <v>29645.828010946589</v>
      </c>
      <c r="G22" s="11">
        <f>鋼材国内消費量!G22*(1-投入量!P22)-投入量!G22</f>
        <v>67690.149266971173</v>
      </c>
      <c r="H22" s="11">
        <f>鋼材国内消費量!H22*(1-投入量!Q22)-投入量!H22</f>
        <v>133240.24035676839</v>
      </c>
      <c r="I22" s="11">
        <f>鋼材国内消費量!I22*(1-投入量!R22)-投入量!I22</f>
        <v>121073.3061694528</v>
      </c>
      <c r="J22" s="11">
        <f t="shared" si="0"/>
        <v>1557935.8395835944</v>
      </c>
    </row>
    <row r="23" spans="1:10">
      <c r="A23" s="4">
        <v>1940</v>
      </c>
      <c r="B23" s="11">
        <f>鋼材国内消費量!B23*(1-投入量!K23)-投入量!B23</f>
        <v>1158404.8410565369</v>
      </c>
      <c r="D23" s="11">
        <f>鋼材国内消費量!D23*(1-投入量!M23)-投入量!D23</f>
        <v>47003.714608798968</v>
      </c>
      <c r="E23" s="11">
        <f>鋼材国内消費量!E23*(1-投入量!N23)-投入量!E23</f>
        <v>60894.594726947435</v>
      </c>
      <c r="F23" s="11">
        <f>鋼材国内消費量!F23*(1-投入量!O23)-投入量!F23</f>
        <v>26350.824185119938</v>
      </c>
      <c r="G23" s="11">
        <f>鋼材国内消費量!G23*(1-投入量!P23)-投入量!G23</f>
        <v>78216.691679578711</v>
      </c>
      <c r="H23" s="11">
        <f>鋼材国内消費量!H23*(1-投入量!Q23)-投入量!H23</f>
        <v>183568.31617009515</v>
      </c>
      <c r="I23" s="11">
        <f>鋼材国内消費量!I23*(1-投入量!R23)-投入量!I23</f>
        <v>110691.29718966471</v>
      </c>
      <c r="J23" s="11">
        <f t="shared" si="0"/>
        <v>1665130.2796167419</v>
      </c>
    </row>
    <row r="24" spans="1:10">
      <c r="A24" s="4">
        <v>1941</v>
      </c>
      <c r="B24" s="11">
        <f>鋼材国内消費量!B24*(1-投入量!K24)-投入量!B24</f>
        <v>1705236.6832242224</v>
      </c>
      <c r="D24" s="11">
        <f>鋼材国内消費量!D24*(1-投入量!M24)-投入量!D24</f>
        <v>94749.536190441038</v>
      </c>
      <c r="E24" s="11">
        <f>鋼材国内消費量!E24*(1-投入量!N24)-投入量!E24</f>
        <v>83693.597239697512</v>
      </c>
      <c r="F24" s="11">
        <f>鋼材国内消費量!F24*(1-投入量!O24)-投入量!F24</f>
        <v>31870.609255744937</v>
      </c>
      <c r="G24" s="11">
        <f>鋼材国内消費量!G24*(1-投入量!P24)-投入量!G24</f>
        <v>127347.46419191542</v>
      </c>
      <c r="H24" s="11">
        <f>鋼材国内消費量!H24*(1-投入量!Q24)-投入量!H24</f>
        <v>340193.33632584958</v>
      </c>
      <c r="I24" s="11">
        <f>鋼材国内消費量!I24*(1-投入量!R24)-投入量!I24</f>
        <v>139456.38600491165</v>
      </c>
      <c r="J24" s="11">
        <f t="shared" si="0"/>
        <v>2522547.6124327825</v>
      </c>
    </row>
    <row r="25" spans="1:10">
      <c r="A25" s="4">
        <v>1942</v>
      </c>
      <c r="B25" s="11">
        <f>鋼材国内消費量!B25*(1-投入量!K25)-投入量!B25</f>
        <v>2181570.5527867805</v>
      </c>
      <c r="D25" s="11">
        <f>鋼材国内消費量!D25*(1-投入量!M25)-投入量!D25</f>
        <v>155729.51289060732</v>
      </c>
      <c r="E25" s="11">
        <f>鋼材国内消費量!E25*(1-投入量!N25)-投入量!E25</f>
        <v>99041.808868414199</v>
      </c>
      <c r="F25" s="11">
        <f>鋼材国内消費量!F25*(1-投入量!O25)-投入量!F25</f>
        <v>31429.353564000416</v>
      </c>
      <c r="G25" s="11">
        <f>鋼材国内消費量!G25*(1-投入量!P25)-投入量!G25</f>
        <v>179406.15736268577</v>
      </c>
      <c r="H25" s="11">
        <f>鋼材国内消費量!H25*(1-投入量!Q25)-投入量!H25</f>
        <v>529710.44799022796</v>
      </c>
      <c r="I25" s="11">
        <f>鋼材国内消費量!I25*(1-投入量!R25)-投入量!I25</f>
        <v>146693.95332724653</v>
      </c>
      <c r="J25" s="11">
        <f t="shared" si="0"/>
        <v>3323581.7867899621</v>
      </c>
    </row>
    <row r="26" spans="1:10">
      <c r="A26" s="4">
        <v>1943</v>
      </c>
      <c r="B26" s="11">
        <f>鋼材国内消費量!B26*(1-投入量!K26)-投入量!B26</f>
        <v>2794588.365123807</v>
      </c>
      <c r="D26" s="11">
        <f>鋼材国内消費量!D26*(1-投入量!M26)-投入量!D26</f>
        <v>232917.18449725618</v>
      </c>
      <c r="E26" s="11">
        <f>鋼材国内消費量!E26*(1-投入量!N26)-投入量!E26</f>
        <v>96011.544184839542</v>
      </c>
      <c r="F26" s="11">
        <f>鋼材国内消費量!F26*(1-投入量!O26)-投入量!F26</f>
        <v>26115.211657043823</v>
      </c>
      <c r="G26" s="11">
        <f>鋼材国内消費量!G26*(1-投入量!P26)-投入量!G26</f>
        <v>298143.56585876283</v>
      </c>
      <c r="H26" s="11">
        <f>鋼材国内消費量!H26*(1-投入量!Q26)-投入量!H26</f>
        <v>557518.11401998857</v>
      </c>
      <c r="I26" s="11">
        <f>鋼材国内消費量!I26*(1-投入量!R26)-投入量!I26</f>
        <v>137126.95637112175</v>
      </c>
      <c r="J26" s="11">
        <f t="shared" si="0"/>
        <v>4142420.9417128195</v>
      </c>
    </row>
    <row r="27" spans="1:10">
      <c r="A27" s="4">
        <v>1944</v>
      </c>
      <c r="B27" s="11">
        <f>鋼材国内消費量!B27*(1-投入量!K27)-投入量!B27</f>
        <v>3839231.7894314374</v>
      </c>
      <c r="D27" s="11">
        <f>鋼材国内消費量!D27*(1-投入量!M27)-投入量!D27</f>
        <v>363490.39145938086</v>
      </c>
      <c r="E27" s="11">
        <f>鋼材国内消費量!E27*(1-投入量!N27)-投入量!E27</f>
        <v>91736.049277042912</v>
      </c>
      <c r="F27" s="11">
        <f>鋼材国内消費量!F27*(1-投入量!O27)-投入量!F27</f>
        <v>17466.591696381496</v>
      </c>
      <c r="G27" s="11">
        <f>鋼材国内消費量!G27*(1-投入量!P27)-投入量!G27</f>
        <v>498517.1095055677</v>
      </c>
      <c r="H27" s="11">
        <f>鋼材国内消費量!H27*(1-投入量!Q27)-投入量!H27</f>
        <v>608389.47662705218</v>
      </c>
      <c r="I27" s="11">
        <f>鋼材国内消費量!I27*(1-投入量!R27)-投入量!I27</f>
        <v>122285.84570841538</v>
      </c>
      <c r="J27" s="11">
        <f t="shared" si="0"/>
        <v>5541117.253705278</v>
      </c>
    </row>
    <row r="28" spans="1:10">
      <c r="A28" s="4">
        <v>1945</v>
      </c>
      <c r="B28" s="11">
        <f>鋼材国内消費量!B28*(1-投入量!K28)-投入量!B28</f>
        <v>4111522.7628306416</v>
      </c>
      <c r="D28" s="11">
        <f>鋼材国内消費量!D28*(1-投入量!M28)-投入量!D28</f>
        <v>433473.18593675399</v>
      </c>
      <c r="E28" s="11">
        <f>鋼材国内消費量!E28*(1-投入量!N28)-投入量!E28</f>
        <v>57433.943790100471</v>
      </c>
      <c r="F28" s="11">
        <f>鋼材国内消費量!F28*(1-投入量!O28)-投入量!F28</f>
        <v>28046.831930037315</v>
      </c>
      <c r="G28" s="11">
        <f>鋼材国内消費量!G28*(1-投入量!P28)-投入量!G28</f>
        <v>624221.42377808504</v>
      </c>
      <c r="H28" s="11">
        <f>鋼材国内消費量!H28*(1-投入量!Q28)-投入量!H28</f>
        <v>491483.10908286925</v>
      </c>
      <c r="I28" s="11">
        <f>鋼材国内消費量!I28*(1-投入量!R28)-投入量!I28</f>
        <v>63800.422008686794</v>
      </c>
      <c r="J28" s="11">
        <f t="shared" si="0"/>
        <v>5809981.6793571748</v>
      </c>
    </row>
    <row r="29" spans="1:10">
      <c r="A29" s="4">
        <v>1946</v>
      </c>
      <c r="B29" s="11">
        <f>鋼材国内消費量!B29*(1-投入量!K29)-投入量!B29</f>
        <v>4837942.790264531</v>
      </c>
      <c r="D29" s="11">
        <f>鋼材国内消費量!D29*(1-投入量!M29)-投入量!D29</f>
        <v>526251.16998217267</v>
      </c>
      <c r="E29" s="11">
        <f>鋼材国内消費量!E29*(1-投入量!N29)-投入量!E29</f>
        <v>69726.758417395278</v>
      </c>
      <c r="F29" s="11">
        <f>鋼材国内消費量!F29*(1-投入量!O29)-投入量!F29</f>
        <v>29199.059361566236</v>
      </c>
      <c r="G29" s="11">
        <f>鋼材国内消費量!G29*(1-投入量!P29)-投入量!G29</f>
        <v>909391.21103306522</v>
      </c>
      <c r="H29" s="11">
        <f>鋼材国内消費量!H29*(1-投入量!Q29)-投入量!H29</f>
        <v>596677.18690002942</v>
      </c>
      <c r="I29" s="11">
        <f>鋼材国内消費量!I29*(1-投入量!R29)-投入量!I29</f>
        <v>77455.879202471726</v>
      </c>
      <c r="J29" s="11">
        <f t="shared" si="0"/>
        <v>7046644.0551612303</v>
      </c>
    </row>
    <row r="30" spans="1:10">
      <c r="A30" s="4">
        <v>1947</v>
      </c>
      <c r="B30" s="11">
        <f>鋼材国内消費量!B30*(1-投入量!K30)-投入量!B30</f>
        <v>4402540.707530247</v>
      </c>
      <c r="D30" s="11">
        <f>鋼材国内消費量!D30*(1-投入量!M30)-投入量!D30</f>
        <v>673438.99721590395</v>
      </c>
      <c r="E30" s="11">
        <f>鋼材国内消費量!E30*(1-投入量!N30)-投入量!E30</f>
        <v>71382.975957000875</v>
      </c>
      <c r="F30" s="11">
        <f>鋼材国内消費量!F30*(1-投入量!O30)-投入量!F30</f>
        <v>30351.286793095154</v>
      </c>
      <c r="G30" s="11">
        <f>鋼材国内消費量!G30*(1-投入量!P30)-投入量!G30</f>
        <v>1163739.9404847124</v>
      </c>
      <c r="H30" s="11">
        <f>鋼材国内消費量!H30*(1-投入量!Q30)-投入量!H30</f>
        <v>610850.04169575451</v>
      </c>
      <c r="I30" s="11">
        <f>鋼材国内消費量!I30*(1-投入量!R30)-投入量!I30</f>
        <v>237887.05892825639</v>
      </c>
      <c r="J30" s="11">
        <f t="shared" si="0"/>
        <v>7190191.0086049717</v>
      </c>
    </row>
    <row r="31" spans="1:10">
      <c r="A31" s="4">
        <v>1948</v>
      </c>
      <c r="B31" s="11">
        <f>鋼材国内消費量!B31*(1-投入量!K31)-投入量!B31</f>
        <v>4466885.4897364667</v>
      </c>
      <c r="D31" s="11">
        <f>鋼材国内消費量!D31*(1-投入量!M31)-投入量!D31</f>
        <v>758380.97527791618</v>
      </c>
      <c r="E31" s="11">
        <f>鋼材国内消費量!E31*(1-投入量!N31)-投入量!E31</f>
        <v>73078.75377295354</v>
      </c>
      <c r="F31" s="11">
        <f>鋼材国内消費量!F31*(1-投入量!O31)-投入量!F31</f>
        <v>31503.514224624076</v>
      </c>
      <c r="G31" s="11">
        <f>鋼材国内消費量!G31*(1-投入量!P31)-投入量!G31</f>
        <v>1231098.6694024152</v>
      </c>
      <c r="H31" s="11">
        <f>鋼材国内消費量!H31*(1-投入量!Q31)-投入量!H31</f>
        <v>625361.42813900672</v>
      </c>
      <c r="I31" s="11">
        <f>鋼材国内消費量!I31*(1-投入量!R31)-投入量!I31</f>
        <v>202948.59724516195</v>
      </c>
      <c r="J31" s="11">
        <f t="shared" si="0"/>
        <v>7389257.427798545</v>
      </c>
    </row>
    <row r="32" spans="1:10">
      <c r="A32" s="4">
        <v>1949</v>
      </c>
      <c r="B32" s="11">
        <f>鋼材国内消費量!B32*(1-投入量!K32)-投入量!B32</f>
        <v>4994220.6982325455</v>
      </c>
      <c r="D32" s="11">
        <f>鋼材国内消費量!D32*(1-投入量!M32)-投入量!D32</f>
        <v>933403.00602911424</v>
      </c>
      <c r="E32" s="11">
        <f>鋼材国内消費量!E32*(1-投入量!N32)-投入量!E32</f>
        <v>82448.799635184827</v>
      </c>
      <c r="F32" s="11">
        <f>鋼材国内消費量!F32*(1-投入量!O32)-投入量!F32</f>
        <v>32655.741656152997</v>
      </c>
      <c r="G32" s="11">
        <f>鋼材国内消費量!G32*(1-投入量!P32)-投入量!G32</f>
        <v>1433753.0373372005</v>
      </c>
      <c r="H32" s="11">
        <f>鋼材国内消費量!H32*(1-投入量!Q32)-投入量!H32</f>
        <v>705544.31248783111</v>
      </c>
      <c r="I32" s="11">
        <f>鋼材国内消費量!I32*(1-投入量!R32)-投入量!I32</f>
        <v>183176.28439581866</v>
      </c>
      <c r="J32" s="11">
        <f t="shared" si="0"/>
        <v>8365201.8797738487</v>
      </c>
    </row>
    <row r="33" spans="1:10">
      <c r="A33" s="4">
        <v>1950</v>
      </c>
      <c r="B33" s="11">
        <f>鋼材国内消費量!B33*(1-投入量!K33)-投入量!B33</f>
        <v>4845888.4284053892</v>
      </c>
      <c r="D33" s="11">
        <f>鋼材国内消費量!D33*(1-投入量!M33)-投入量!D33</f>
        <v>905680.20503299718</v>
      </c>
      <c r="E33" s="11">
        <f>鋼材国内消費量!E33*(1-投入量!N33)-投入量!E33</f>
        <v>80000.005652424006</v>
      </c>
      <c r="F33" s="11">
        <f>鋼材国内消費量!F33*(1-投入量!O33)-投入量!F33</f>
        <v>33807.969087681915</v>
      </c>
      <c r="G33" s="11">
        <f>鋼材国内消費量!G33*(1-投入量!P33)-投入量!G33</f>
        <v>1391169.448174817</v>
      </c>
      <c r="H33" s="11">
        <f>鋼材国内消費量!H33*(1-投入量!Q33)-投入量!H33</f>
        <v>684589.09331379703</v>
      </c>
      <c r="I33" s="11">
        <f>鋼材国内消費量!I33*(1-投入量!R33)-投入量!I33</f>
        <v>177735.80515297057</v>
      </c>
      <c r="J33" s="11">
        <f t="shared" si="0"/>
        <v>8118870.954820076</v>
      </c>
    </row>
    <row r="34" spans="1:10">
      <c r="A34" s="4">
        <v>1951</v>
      </c>
      <c r="B34" s="11">
        <f>鋼材国内消費量!B34*(1-投入量!K34)-投入量!B34</f>
        <v>4200725.7678188719</v>
      </c>
      <c r="D34" s="11">
        <f>鋼材国内消費量!D34*(1-投入量!M34)-投入量!D34</f>
        <v>785101.4795108526</v>
      </c>
      <c r="E34" s="11">
        <f>鋼材国内消費量!E34*(1-投入量!N34)-投入量!E34</f>
        <v>69349.117325917847</v>
      </c>
      <c r="F34" s="11">
        <f>鋼材国内消費量!F34*(1-投入量!O34)-投入量!F34</f>
        <v>34960.196519210833</v>
      </c>
      <c r="G34" s="11">
        <f>鋼材国内消費量!G34*(1-投入量!P34)-投入量!G34</f>
        <v>1205954.5808142645</v>
      </c>
      <c r="H34" s="11">
        <f>鋼材国内消費量!H34*(1-投入量!Q34)-投入量!H34</f>
        <v>593445.57497320278</v>
      </c>
      <c r="I34" s="11">
        <f>鋼材国内消費量!I34*(1-投入量!R34)-投入量!I34</f>
        <v>154072.75417106622</v>
      </c>
      <c r="J34" s="11">
        <f t="shared" si="0"/>
        <v>7043609.4711333867</v>
      </c>
    </row>
    <row r="35" spans="1:10">
      <c r="A35" s="4">
        <v>1952</v>
      </c>
      <c r="B35" s="11">
        <f>鋼材国内消費量!B35*(1-投入量!K35)-投入量!B35</f>
        <v>2176441.7066668076</v>
      </c>
      <c r="D35" s="11">
        <f>鋼材国内消費量!D35*(1-投入量!M35)-投入量!D35</f>
        <v>386243.81153505458</v>
      </c>
      <c r="E35" s="11">
        <f>鋼材国内消費量!E35*(1-投入量!N35)-投入量!E35</f>
        <v>35085.604651121539</v>
      </c>
      <c r="F35" s="11">
        <f>鋼材国内消費量!F35*(1-投入量!O35)-投入量!F35</f>
        <v>11060.128229962407</v>
      </c>
      <c r="G35" s="11">
        <f>鋼材国内消費量!G35*(1-投入量!P35)-投入量!G35</f>
        <v>496484.34923301224</v>
      </c>
      <c r="H35" s="11">
        <f>鋼材国内消費量!H35*(1-投入量!Q35)-投入量!H35</f>
        <v>300240.25724240497</v>
      </c>
      <c r="I35" s="11">
        <f>鋼材国内消費量!I35*(1-投入量!R35)-投入量!I35</f>
        <v>116666.28408967133</v>
      </c>
      <c r="J35" s="11">
        <f t="shared" si="0"/>
        <v>3522222.1416480346</v>
      </c>
    </row>
    <row r="36" spans="1:10">
      <c r="A36" s="4">
        <v>1953</v>
      </c>
      <c r="B36" s="11">
        <f>鋼材国内消費量!B36*(1-投入量!K36)-投入量!B36</f>
        <v>3712228.1659043953</v>
      </c>
      <c r="D36" s="11">
        <f>鋼材国内消費量!D36*(1-投入量!M36)-投入量!D36</f>
        <v>625175.53504147765</v>
      </c>
      <c r="E36" s="11">
        <f>鋼材国内消費量!E36*(1-投入量!N36)-投入量!E36</f>
        <v>58459.599479398355</v>
      </c>
      <c r="F36" s="11">
        <f>鋼材国内消費量!F36*(1-投入量!O36)-投入量!F36</f>
        <v>36979.196925294382</v>
      </c>
      <c r="G36" s="11">
        <f>鋼材国内消費量!G36*(1-投入量!P36)-投入量!G36</f>
        <v>636635.28928121307</v>
      </c>
      <c r="H36" s="11">
        <f>鋼材国内消費量!H36*(1-投入量!Q36)-投入量!H36</f>
        <v>500260.01719259139</v>
      </c>
      <c r="I36" s="11">
        <f>鋼材国内消費量!I36*(1-投入量!R36)-投入量!I36</f>
        <v>259327.58771604422</v>
      </c>
      <c r="J36" s="11">
        <f t="shared" si="0"/>
        <v>5829065.3915404137</v>
      </c>
    </row>
    <row r="37" spans="1:10">
      <c r="A37" s="4">
        <v>1954</v>
      </c>
      <c r="B37" s="11">
        <f>鋼材国内消費量!B37*(1-投入量!K37)-投入量!B37</f>
        <v>3985910.2061529229</v>
      </c>
      <c r="D37" s="11">
        <f>鋼材国内消費量!D37*(1-投入量!M37)-投入量!D37</f>
        <v>636577.21915828553</v>
      </c>
      <c r="E37" s="11">
        <f>鋼材国内消費量!E37*(1-投入量!N37)-投入量!E37</f>
        <v>61341.557044323286</v>
      </c>
      <c r="F37" s="11">
        <f>鋼材国内消費量!F37*(1-投入量!O37)-投入量!F37</f>
        <v>58397.32250065494</v>
      </c>
      <c r="G37" s="11">
        <f>鋼材国内消費量!G37*(1-投入量!P37)-投入量!G37</f>
        <v>466683.95174876408</v>
      </c>
      <c r="H37" s="11">
        <f>鋼材国内消費量!H37*(1-投入量!Q37)-投入量!H37</f>
        <v>524921.97440435342</v>
      </c>
      <c r="I37" s="11">
        <f>鋼材国内消費量!I37*(1-投入量!R37)-投入量!I37</f>
        <v>340705.94563387148</v>
      </c>
      <c r="J37" s="11">
        <f t="shared" si="0"/>
        <v>6074538.176643176</v>
      </c>
    </row>
    <row r="38" spans="1:10">
      <c r="A38" s="4">
        <v>1955</v>
      </c>
      <c r="B38" s="11">
        <f>鋼材国内消費量!B38*(1-投入量!K38)-投入量!B38</f>
        <v>4428134.0359005956</v>
      </c>
      <c r="D38" s="11">
        <f>鋼材国内消費量!D38*(1-投入量!M38)-投入量!D38</f>
        <v>718620.39014466223</v>
      </c>
      <c r="E38" s="11">
        <f>鋼材国内消費量!E38*(1-投入量!N38)-投入量!E38</f>
        <v>142270.39390560449</v>
      </c>
      <c r="F38" s="11">
        <f>鋼材国内消費量!F38*(1-投入量!O38)-投入量!F38</f>
        <v>50475.199952626936</v>
      </c>
      <c r="G38" s="11">
        <f>鋼材国内消費量!G38*(1-投入量!P38)-投入量!G38</f>
        <v>733180.39683853567</v>
      </c>
      <c r="H38" s="11">
        <f>鋼材国内消費量!H38*(1-投入量!Q38)-投入量!H38</f>
        <v>453711.58270638698</v>
      </c>
      <c r="I38" s="11">
        <f>鋼材国内消費量!I38*(1-投入量!R38)-投入量!I38</f>
        <v>413458.50789543975</v>
      </c>
      <c r="J38" s="11">
        <f t="shared" si="0"/>
        <v>6939850.507343851</v>
      </c>
    </row>
    <row r="39" spans="1:10">
      <c r="A39" s="4">
        <v>1956</v>
      </c>
      <c r="B39" s="11">
        <f>鋼材国内消費量!B39*(1-投入量!K39)-投入量!B39</f>
        <v>5699510.8487587348</v>
      </c>
      <c r="D39" s="11">
        <f>鋼材国内消費量!D39*(1-投入量!M39)-投入量!D39</f>
        <v>940781.63119439594</v>
      </c>
      <c r="E39" s="11">
        <f>鋼材国内消費量!E39*(1-投入量!N39)-投入量!E39</f>
        <v>285928.95469692163</v>
      </c>
      <c r="F39" s="11">
        <f>鋼材国内消費量!F39*(1-投入量!O39)-投入量!F39</f>
        <v>44992.58042636633</v>
      </c>
      <c r="G39" s="11">
        <f>鋼材国内消費量!G39*(1-投入量!P39)-投入量!G39</f>
        <v>1241507.7742890241</v>
      </c>
      <c r="H39" s="11">
        <f>鋼材国内消費量!H39*(1-投入量!Q39)-投入量!H39</f>
        <v>404429.40086319885</v>
      </c>
      <c r="I39" s="11">
        <f>鋼材国内消費量!I39*(1-投入量!R39)-投入量!I39</f>
        <v>580647.82215021492</v>
      </c>
      <c r="J39" s="11">
        <f t="shared" si="0"/>
        <v>9197799.0123788565</v>
      </c>
    </row>
    <row r="40" spans="1:10">
      <c r="A40" s="4">
        <v>1957</v>
      </c>
      <c r="B40" s="11">
        <f>鋼材国内消費量!B40*(1-投入量!K40)-投入量!B40</f>
        <v>6089614.1062543159</v>
      </c>
      <c r="D40" s="11">
        <f>鋼材国内消費量!D40*(1-投入量!M40)-投入量!D40</f>
        <v>1023459.4315381307</v>
      </c>
      <c r="E40" s="11">
        <f>鋼材国内消費量!E40*(1-投入量!N40)-投入量!E40</f>
        <v>424218.39407389722</v>
      </c>
      <c r="F40" s="11">
        <f>鋼材国内消費量!F40*(1-投入量!O40)-投入量!F40</f>
        <v>25006.626564178565</v>
      </c>
      <c r="G40" s="11">
        <f>鋼材国内消費量!G40*(1-投入量!P40)-投入量!G40</f>
        <v>1670386.9874480839</v>
      </c>
      <c r="H40" s="11">
        <f>鋼材国内消費量!H40*(1-投入量!Q40)-投入量!H40</f>
        <v>224779.61706401431</v>
      </c>
      <c r="I40" s="11">
        <f>鋼材国内消費量!I40*(1-投入量!R40)-投入量!I40</f>
        <v>676371.52099266159</v>
      </c>
      <c r="J40" s="11">
        <f t="shared" si="0"/>
        <v>10133836.683935281</v>
      </c>
    </row>
    <row r="41" spans="1:10">
      <c r="A41" s="4">
        <v>1958</v>
      </c>
      <c r="B41" s="11">
        <f>鋼材国内消費量!B41*(1-投入量!K41)-投入量!B41</f>
        <v>6779596.8239605222</v>
      </c>
      <c r="D41" s="11">
        <f>鋼材国内消費量!D41*(1-投入量!M41)-投入量!D41</f>
        <v>1161493.467694348</v>
      </c>
      <c r="E41" s="11">
        <f>鋼材国内消費量!E41*(1-投入量!N41)-投入量!E41</f>
        <v>615578.10448611481</v>
      </c>
      <c r="F41" s="11">
        <f>鋼材国内消費量!F41*(1-投入量!O41)-投入量!F41</f>
        <v>43025.788539913272</v>
      </c>
      <c r="G41" s="11">
        <f>鋼材国内消費量!G41*(1-投入量!P41)-投入量!G41</f>
        <v>2274741.8209570623</v>
      </c>
      <c r="H41" s="11">
        <f>鋼材国内消費量!H41*(1-投入量!Q41)-投入量!H41</f>
        <v>0</v>
      </c>
      <c r="I41" s="11">
        <f>鋼材国内消費量!I41*(1-投入量!R41)-投入量!I41</f>
        <v>820576.96728723077</v>
      </c>
      <c r="J41" s="11">
        <f t="shared" si="0"/>
        <v>11695012.972925192</v>
      </c>
    </row>
    <row r="42" spans="1:10">
      <c r="A42" s="4">
        <v>1959</v>
      </c>
      <c r="B42" s="11">
        <f>鋼材国内消費量!B42*(1-投入量!K42)-投入量!B42</f>
        <v>7430193.9443390099</v>
      </c>
      <c r="D42" s="11">
        <f>鋼材国内消費量!D42*(1-投入量!M42)-投入量!D42</f>
        <v>1272955.0081136378</v>
      </c>
      <c r="E42" s="11">
        <f>鋼材国内消費量!E42*(1-投入量!N42)-投入量!E42</f>
        <v>674651.43178653566</v>
      </c>
      <c r="F42" s="11">
        <f>鋼材国内消費量!F42*(1-投入量!O42)-投入量!F42</f>
        <v>44178.01597144219</v>
      </c>
      <c r="G42" s="11">
        <f>鋼材国内消費量!G42*(1-投入量!P42)-投入量!G42</f>
        <v>2493035.108411673</v>
      </c>
      <c r="H42" s="11">
        <f>鋼材国内消費量!H42*(1-投入量!Q42)-投入量!H42</f>
        <v>0</v>
      </c>
      <c r="I42" s="11">
        <f>鋼材国内消費量!I42*(1-投入量!R42)-投入量!I42</f>
        <v>899322.80215445976</v>
      </c>
      <c r="J42" s="11">
        <f t="shared" si="0"/>
        <v>12814336.310776759</v>
      </c>
    </row>
    <row r="43" spans="1:10">
      <c r="A43" s="4">
        <v>1960</v>
      </c>
      <c r="B43" s="11">
        <f>鋼材国内消費量!B43*(1-投入量!K43)-投入量!B43</f>
        <v>6741578.3914116556</v>
      </c>
      <c r="D43" s="11">
        <f>鋼材国内消費量!D43*(1-投入量!M43)-投入量!D43</f>
        <v>1154980.0772665539</v>
      </c>
      <c r="E43" s="11">
        <f>鋼材国内消費量!E43*(1-投入量!N43)-投入量!E43</f>
        <v>612126.08289078146</v>
      </c>
      <c r="F43" s="11">
        <f>鋼材国内消費量!F43*(1-投入量!O43)-投入量!F43</f>
        <v>45330.243402971108</v>
      </c>
      <c r="G43" s="11">
        <f>鋼材国内消費量!G43*(1-投入量!P43)-投入量!G43</f>
        <v>2261985.5876983977</v>
      </c>
      <c r="H43" s="11">
        <f>鋼材国内消費量!H43*(1-投入量!Q43)-投入量!H43</f>
        <v>0</v>
      </c>
      <c r="I43" s="11">
        <f>鋼材国内消費量!I43*(1-投入量!R43)-投入量!I43</f>
        <v>815975.35882996884</v>
      </c>
      <c r="J43" s="11">
        <f t="shared" si="0"/>
        <v>11631975.741500329</v>
      </c>
    </row>
    <row r="44" spans="1:10">
      <c r="A44" s="4">
        <v>1961</v>
      </c>
      <c r="B44" s="11">
        <f>鋼材国内消費量!B44*(1-投入量!K44)-投入量!B44</f>
        <v>6810118.6641758094</v>
      </c>
      <c r="D44" s="11">
        <f>鋼材国内消費量!D44*(1-投入量!M44)-投入量!D44</f>
        <v>1166722.5276152529</v>
      </c>
      <c r="E44" s="11">
        <f>鋼材国内消費量!E44*(1-投入量!N44)-投入量!E44</f>
        <v>618349.44576687529</v>
      </c>
      <c r="F44" s="11">
        <f>鋼材国内消費量!F44*(1-投入量!O44)-投入量!F44</f>
        <v>46482.470834500025</v>
      </c>
      <c r="G44" s="11">
        <f>鋼材国内消費量!G44*(1-投入量!P44)-投入量!G44</f>
        <v>2284982.7406154261</v>
      </c>
      <c r="H44" s="11">
        <f>鋼材国内消費量!H44*(1-投入量!Q44)-投入量!H44</f>
        <v>0</v>
      </c>
      <c r="I44" s="11">
        <f>鋼材国内消費量!I44*(1-投入量!R44)-投入量!I44</f>
        <v>824271.21633038472</v>
      </c>
      <c r="J44" s="11">
        <f t="shared" si="0"/>
        <v>11750927.065338247</v>
      </c>
    </row>
    <row r="45" spans="1:10">
      <c r="A45" s="4">
        <v>1962</v>
      </c>
      <c r="B45" s="11">
        <f>鋼材国内消費量!B45*(1-投入量!K45)-投入量!B45</f>
        <v>7209579.9413793907</v>
      </c>
      <c r="D45" s="11">
        <f>鋼材国内消費量!D45*(1-投入量!M45)-投入量!D45</f>
        <v>1235158.9960537634</v>
      </c>
      <c r="E45" s="11">
        <f>鋼材国内消費量!E45*(1-投入量!N45)-投入量!E45</f>
        <v>654619.98252910899</v>
      </c>
      <c r="F45" s="11">
        <f>鋼材国内消費量!F45*(1-投入量!O45)-投入量!F45</f>
        <v>47634.69826602895</v>
      </c>
      <c r="G45" s="11">
        <f>鋼材国内消費量!G45*(1-投入量!P45)-投入量!G45</f>
        <v>2419013.0224599862</v>
      </c>
      <c r="H45" s="11">
        <f>鋼材国内消費量!H45*(1-投入量!Q45)-投入量!H45</f>
        <v>0</v>
      </c>
      <c r="I45" s="11">
        <f>鋼材国内消費量!I45*(1-投入量!R45)-投入量!I45</f>
        <v>872620.51082499605</v>
      </c>
      <c r="J45" s="11">
        <f t="shared" si="0"/>
        <v>12438627.151513275</v>
      </c>
    </row>
    <row r="46" spans="1:10">
      <c r="A46" s="4">
        <v>1963</v>
      </c>
      <c r="B46" s="11">
        <f>鋼材国内消費量!B46*(1-投入量!K46)-投入量!B46</f>
        <v>5756311.9704269497</v>
      </c>
      <c r="D46" s="11">
        <f>鋼材国内消費量!D46*(1-投入量!M46)-投入量!D46</f>
        <v>986182.35350400745</v>
      </c>
      <c r="E46" s="11">
        <f>鋼材国内消費量!E46*(1-投入量!N46)-投入量!E46</f>
        <v>522665.24154693412</v>
      </c>
      <c r="F46" s="11">
        <f>鋼材国内消費量!F46*(1-投入量!O46)-投入量!F46</f>
        <v>48786.925697557868</v>
      </c>
      <c r="G46" s="11">
        <f>鋼材国内消費量!G46*(1-投入量!P46)-投入量!G46</f>
        <v>1931401.5145161059</v>
      </c>
      <c r="H46" s="11">
        <f>鋼材国内消費量!H46*(1-投入量!Q46)-投入量!H46</f>
        <v>0</v>
      </c>
      <c r="I46" s="11">
        <f>鋼材国内消費量!I46*(1-投入量!R46)-投入量!I46</f>
        <v>696722.40726149059</v>
      </c>
      <c r="J46" s="11">
        <f t="shared" si="0"/>
        <v>9942070.4129530452</v>
      </c>
    </row>
    <row r="47" spans="1:10">
      <c r="A47" s="4">
        <v>1964</v>
      </c>
      <c r="B47" s="11">
        <f>鋼材国内消費量!B47*(1-投入量!K47)-投入量!B47</f>
        <v>7542107.3584617293</v>
      </c>
      <c r="D47" s="11">
        <f>鋼材国内消費量!D47*(1-投入量!M47)-投入量!D47</f>
        <v>1292128.2278236228</v>
      </c>
      <c r="E47" s="11">
        <f>鋼材国内消費量!E47*(1-投入量!N47)-投入量!E47</f>
        <v>684813.0164826574</v>
      </c>
      <c r="F47" s="11">
        <f>鋼材国内消費量!F47*(1-投入量!O47)-投入量!F47</f>
        <v>49939.153129086786</v>
      </c>
      <c r="G47" s="11">
        <f>鋼材国内消費量!G47*(1-投入量!P47)-投入量!G47</f>
        <v>2530585.1471590097</v>
      </c>
      <c r="H47" s="11">
        <f>鋼材国内消費量!H47*(1-投入量!Q47)-投入量!H47</f>
        <v>0</v>
      </c>
      <c r="I47" s="11">
        <f>鋼材国内消費量!I47*(1-投入量!R47)-投入量!I47</f>
        <v>912868.38197935757</v>
      </c>
      <c r="J47" s="11">
        <f t="shared" si="0"/>
        <v>13012441.285035463</v>
      </c>
    </row>
    <row r="48" spans="1:10">
      <c r="A48" s="4">
        <v>1965</v>
      </c>
      <c r="B48" s="11">
        <f>鋼材国内消費量!B48*(1-投入量!K48)-投入量!B48</f>
        <v>7793243.2016366348</v>
      </c>
      <c r="D48" s="11">
        <f>鋼材国内消費量!D48*(1-投入量!M48)-投入量!D48</f>
        <v>1335153.2998044023</v>
      </c>
      <c r="E48" s="11">
        <f>鋼材国内消費量!E48*(1-投入量!N48)-投入量!E48</f>
        <v>707615.80702084454</v>
      </c>
      <c r="F48" s="11">
        <f>鋼材国内消費量!F48*(1-投入量!O48)-投入量!F48</f>
        <v>51091.380560615711</v>
      </c>
      <c r="G48" s="11">
        <f>鋼材国内消費量!G48*(1-投入量!P48)-投入量!G48</f>
        <v>2614848.1527690608</v>
      </c>
      <c r="H48" s="11">
        <f>鋼材国内消費量!H48*(1-投入量!Q48)-投入量!H48</f>
        <v>0</v>
      </c>
      <c r="I48" s="11">
        <f>鋼材国内消費量!I48*(1-投入量!R48)-投入量!I48</f>
        <v>943264.92235197523</v>
      </c>
      <c r="J48" s="11">
        <f t="shared" si="0"/>
        <v>13445216.764143534</v>
      </c>
    </row>
    <row r="49" spans="1:10">
      <c r="A49" s="4">
        <v>1966</v>
      </c>
      <c r="B49" s="11">
        <f>鋼材国内消費量!B49*(1-投入量!K49)-投入量!B49</f>
        <v>8771013.0302877631</v>
      </c>
      <c r="D49" s="11">
        <f>鋼材国内消費量!D49*(1-投入量!M49)-投入量!D49</f>
        <v>1502666.6930600598</v>
      </c>
      <c r="E49" s="11">
        <f>鋼材国内消費量!E49*(1-投入量!N49)-投入量!E49</f>
        <v>796395.96805011912</v>
      </c>
      <c r="F49" s="11">
        <f>鋼材国内消費量!F49*(1-投入量!O49)-投入量!F49</f>
        <v>52243.607992144622</v>
      </c>
      <c r="G49" s="11">
        <f>鋼材国内消費量!G49*(1-投入量!P49)-投入量!G49</f>
        <v>2942916.9123510523</v>
      </c>
      <c r="H49" s="11">
        <f>鋼材国内消費量!H49*(1-投入量!Q49)-投入量!H49</f>
        <v>0</v>
      </c>
      <c r="I49" s="11">
        <f>鋼材国内消費量!I49*(1-投入量!R49)-投入量!I49</f>
        <v>1061610.5145063454</v>
      </c>
      <c r="J49" s="11">
        <f t="shared" si="0"/>
        <v>15126846.726247484</v>
      </c>
    </row>
    <row r="52" spans="1:10">
      <c r="A52" s="4"/>
    </row>
    <row r="53" spans="1:10">
      <c r="A53" s="4"/>
    </row>
    <row r="54" spans="1:10">
      <c r="A54" s="4"/>
    </row>
    <row r="55" spans="1:10">
      <c r="A55" s="4"/>
    </row>
    <row r="56" spans="1:10">
      <c r="A56" s="4"/>
    </row>
    <row r="57" spans="1:10">
      <c r="A57" s="4"/>
    </row>
    <row r="58" spans="1:10">
      <c r="A58" s="4"/>
    </row>
    <row r="59" spans="1:10">
      <c r="A59" s="4"/>
    </row>
    <row r="60" spans="1:10">
      <c r="A60" s="4"/>
    </row>
    <row r="61" spans="1:10">
      <c r="A61" s="4"/>
    </row>
    <row r="62" spans="1:10">
      <c r="A62" s="4"/>
    </row>
    <row r="63" spans="1:10">
      <c r="A63" s="4"/>
    </row>
    <row r="64" spans="1:10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3" spans="1:1">
      <c r="A83" s="3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鋼材国内消費量</vt:lpstr>
      <vt:lpstr>投入量</vt:lpstr>
      <vt:lpstr>製品使用年数</vt:lpstr>
      <vt:lpstr>ストック量</vt:lpstr>
      <vt:lpstr>時系列分析</vt:lpstr>
      <vt:lpstr>時系列分析2</vt:lpstr>
      <vt:lpstr>国内投入量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2021-05-19T05:32:43Z</dcterms:modified>
</cp:coreProperties>
</file>