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rey\OneDrive\Desktop\docs\test\"/>
    </mc:Choice>
  </mc:AlternateContent>
  <xr:revisionPtr revIDLastSave="0" documentId="13_ncr:1_{1072AF2E-4C04-4F20-9D72-B0C9036E4E63}" xr6:coauthVersionLast="47" xr6:coauthVersionMax="47" xr10:uidLastSave="{00000000-0000-0000-0000-000000000000}"/>
  <bookViews>
    <workbookView xWindow="-110" yWindow="-110" windowWidth="19420" windowHeight="11500" tabRatio="595" xr2:uid="{00000000-000D-0000-FFFF-FFFF00000000}"/>
  </bookViews>
  <sheets>
    <sheet name="Quarterly IS" sheetId="25" r:id="rId1"/>
  </sheets>
  <definedNames>
    <definedName name="CIQWBGuid" hidden="1">"4c07ec0d-a4bd-43e1-8f7d-edc964c69827"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41647.7127314815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RCOMPSE5" hidden="1">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5" l="1"/>
  <c r="I75" i="25" l="1"/>
  <c r="H75" i="25"/>
  <c r="G75" i="25"/>
  <c r="F75" i="25"/>
  <c r="E75" i="25"/>
  <c r="D75" i="25"/>
  <c r="C75" i="25"/>
  <c r="I72" i="25"/>
  <c r="H72" i="25"/>
  <c r="G72" i="25"/>
  <c r="F72" i="25"/>
  <c r="E72" i="25"/>
  <c r="D72" i="25"/>
  <c r="C72" i="25"/>
  <c r="I69" i="25"/>
  <c r="H69" i="25"/>
  <c r="G69" i="25"/>
  <c r="F69" i="25"/>
  <c r="E69" i="25"/>
  <c r="D69" i="25"/>
  <c r="C69" i="25"/>
  <c r="I66" i="25"/>
  <c r="H66" i="25"/>
  <c r="G66" i="25"/>
  <c r="F66" i="25"/>
  <c r="E66" i="25"/>
  <c r="D66" i="25"/>
  <c r="C66" i="25"/>
  <c r="I60" i="25"/>
  <c r="H60" i="25"/>
  <c r="G60" i="25"/>
  <c r="F60" i="25"/>
  <c r="E60" i="25"/>
  <c r="D60" i="25"/>
  <c r="C60" i="25"/>
  <c r="I57" i="25"/>
  <c r="H57" i="25"/>
  <c r="G57" i="25"/>
  <c r="F57" i="25"/>
  <c r="E57" i="25"/>
  <c r="D57" i="25"/>
  <c r="C57" i="25"/>
  <c r="I54" i="25"/>
  <c r="J54" i="25" s="1"/>
  <c r="J9" i="25" s="1"/>
  <c r="H54" i="25"/>
  <c r="G54" i="25"/>
  <c r="F54" i="25"/>
  <c r="E54" i="25"/>
  <c r="C54" i="25"/>
  <c r="C51" i="25"/>
  <c r="D54" i="25"/>
  <c r="D55" i="25" s="1"/>
  <c r="I51" i="25"/>
  <c r="H51" i="25"/>
  <c r="G51" i="25"/>
  <c r="F51" i="25"/>
  <c r="E51" i="25"/>
  <c r="D51" i="25"/>
  <c r="D52" i="25" s="1"/>
  <c r="I58" i="25" l="1"/>
  <c r="F63" i="25"/>
  <c r="D63" i="25"/>
  <c r="E52" i="25"/>
  <c r="C63" i="25"/>
  <c r="G63" i="25"/>
  <c r="E63" i="25"/>
  <c r="H63" i="25"/>
  <c r="I63" i="25"/>
  <c r="D61" i="25"/>
  <c r="F61" i="25"/>
  <c r="H61" i="25"/>
  <c r="J60" i="25"/>
  <c r="E55" i="25"/>
  <c r="E61" i="25"/>
  <c r="G61" i="25"/>
  <c r="I61" i="25"/>
  <c r="D58" i="25"/>
  <c r="F58" i="25"/>
  <c r="H58" i="25"/>
  <c r="E58" i="25"/>
  <c r="G58" i="25"/>
  <c r="F55" i="25"/>
  <c r="H55" i="25"/>
  <c r="F52" i="25"/>
  <c r="H52" i="25"/>
  <c r="J51" i="25"/>
  <c r="J57" i="25"/>
  <c r="G55" i="25"/>
  <c r="I55" i="25"/>
  <c r="G52" i="25"/>
  <c r="I52" i="25"/>
  <c r="J10" i="25" l="1"/>
  <c r="J8" i="25"/>
  <c r="J11" i="25"/>
  <c r="J63" i="25"/>
  <c r="J12" i="25" l="1"/>
  <c r="J75" i="25"/>
  <c r="J69" i="25"/>
  <c r="J72" i="25"/>
  <c r="J66" i="25"/>
  <c r="J14" i="25" l="1"/>
  <c r="J18" i="25"/>
  <c r="J15" i="25"/>
  <c r="J19" i="25"/>
  <c r="J20" i="25"/>
  <c r="J24" i="25" l="1"/>
  <c r="J27" i="25" s="1"/>
  <c r="I12" i="25" l="1"/>
  <c r="H12" i="25"/>
  <c r="G12" i="25"/>
  <c r="F12" i="25"/>
  <c r="E12" i="25"/>
  <c r="D12" i="25"/>
  <c r="C12" i="25"/>
  <c r="A1" i="25"/>
  <c r="D15" i="25" l="1"/>
  <c r="D70" i="25"/>
  <c r="D67" i="25"/>
  <c r="D76" i="25"/>
  <c r="D73" i="25"/>
  <c r="E27" i="25"/>
  <c r="D27" i="25" s="1"/>
  <c r="E70" i="25"/>
  <c r="E67" i="25"/>
  <c r="E76" i="25"/>
  <c r="E73" i="25"/>
  <c r="C27" i="25"/>
  <c r="I15" i="25" s="1"/>
  <c r="C76" i="25"/>
  <c r="C67" i="25"/>
  <c r="C73" i="25"/>
  <c r="C70" i="25"/>
  <c r="G27" i="25"/>
  <c r="F27" i="25" s="1"/>
  <c r="G76" i="25"/>
  <c r="G73" i="25"/>
  <c r="G70" i="25"/>
  <c r="G67" i="25"/>
  <c r="F15" i="25"/>
  <c r="F76" i="25"/>
  <c r="F70" i="25"/>
  <c r="F67" i="25"/>
  <c r="F73" i="25"/>
  <c r="I27" i="25"/>
  <c r="H27" i="25" s="1"/>
  <c r="I67" i="25"/>
  <c r="I73" i="25"/>
  <c r="I70" i="25"/>
  <c r="I76" i="25"/>
  <c r="H67" i="25"/>
  <c r="H73" i="25"/>
  <c r="H70" i="25"/>
  <c r="H76" i="25"/>
  <c r="C15" i="25"/>
  <c r="E15" i="25"/>
  <c r="H15" i="25"/>
</calcChain>
</file>

<file path=xl/sharedStrings.xml><?xml version="1.0" encoding="utf-8"?>
<sst xmlns="http://schemas.openxmlformats.org/spreadsheetml/2006/main" count="53" uniqueCount="40">
  <si>
    <t>Total</t>
  </si>
  <si>
    <t>Revenue</t>
  </si>
  <si>
    <t>Cost of revenue</t>
  </si>
  <si>
    <t>Gross profit</t>
  </si>
  <si>
    <t>Operating expenses:</t>
  </si>
  <si>
    <t>Total operating expenses</t>
  </si>
  <si>
    <t>Other income (expense), net</t>
  </si>
  <si>
    <t>Loss before provision (benefit) for income taxes</t>
  </si>
  <si>
    <t>Accretion of redeemable convertible preferred stock</t>
  </si>
  <si>
    <t>Net loss attributable to common stockholders</t>
  </si>
  <si>
    <t>% sales</t>
  </si>
  <si>
    <t>Quarter Ended</t>
  </si>
  <si>
    <t>Growth Analysis and Drivers</t>
  </si>
  <si>
    <t>Quarterly Income Statement</t>
  </si>
  <si>
    <t>China commerce</t>
  </si>
  <si>
    <t>International commerce</t>
  </si>
  <si>
    <t>Cloud computing and Internet infrastructure</t>
  </si>
  <si>
    <t>Others</t>
  </si>
  <si>
    <t>Product development expenses</t>
  </si>
  <si>
    <t>Sales and marketing expenses</t>
  </si>
  <si>
    <t>General and administrative expenses(2)</t>
  </si>
  <si>
    <t>Amortization of intangible assets</t>
  </si>
  <si>
    <t>Impairment of goodwill and intangible assets</t>
  </si>
  <si>
    <t>Yahoo TIPLA amendment payment(3)</t>
  </si>
  <si>
    <t>—  </t>
  </si>
  <si>
    <t>Interest and investment income (loss), net</t>
  </si>
  <si>
    <t>Interest Expense</t>
  </si>
  <si>
    <t>Income tax expenses</t>
  </si>
  <si>
    <t>Share of results of equity investees</t>
  </si>
  <si>
    <t>Net income (loss)</t>
  </si>
  <si>
    <t>Net income (loss) attributable to noncontrolling interests</t>
  </si>
  <si>
    <t>Net income (loss) attributable to Alibaba Group Holding Limited</t>
  </si>
  <si>
    <t>Dividends accrued on convertible preference shares</t>
  </si>
  <si>
    <t>(RMB in Million Except Per Share Amounts)</t>
  </si>
  <si>
    <t>Income (loss) from operations</t>
  </si>
  <si>
    <t>(1) Share-based compensation expense</t>
  </si>
  <si>
    <t>Cloud computing and Internet infrastructure (ii)</t>
  </si>
  <si>
    <t>Others (iii)</t>
  </si>
  <si>
    <t>% qoq</t>
  </si>
  <si>
    <t>% qoq (sequential)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</si>
</sst>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0.0%"/>
    <numFmt numFmtId="168" formatCode="[$-409]d\-mmm\-yy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2"/>
      <color rgb="FF00B0F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B050"/>
      <name val="Arial"/>
      <family val="2"/>
    </font>
    <font>
      <b/>
      <u/>
      <sz val="12"/>
      <color rgb="FF00B0F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sz val="9"/>
      <name val="Geneva"/>
    </font>
    <font>
      <sz val="18"/>
      <color theme="0"/>
      <name val="Calibri"/>
      <family val="2"/>
      <scheme val="minor"/>
    </font>
    <font>
      <b/>
      <sz val="25"/>
      <color theme="0"/>
      <name val="Calibri"/>
      <family val="2"/>
      <scheme val="minor"/>
    </font>
    <font>
      <i/>
      <sz val="11"/>
      <color theme="1"/>
      <name val="Arial"/>
      <family val="2"/>
    </font>
    <font>
      <sz val="11"/>
      <color rgb="FF00B0F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6" fillId="0" borderId="0" xfId="0" quotePrefix="1" applyFont="1" applyAlignment="1">
      <alignment horizontal="left"/>
    </xf>
    <xf numFmtId="43" fontId="3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164" fontId="3" fillId="0" borderId="0" xfId="1" applyNumberFormat="1" applyFont="1"/>
    <xf numFmtId="0" fontId="4" fillId="0" borderId="4" xfId="0" applyFont="1" applyBorder="1"/>
    <xf numFmtId="0" fontId="11" fillId="0" borderId="0" xfId="0" quotePrefix="1" applyFont="1" applyAlignment="1">
      <alignment horizontal="left"/>
    </xf>
    <xf numFmtId="164" fontId="2" fillId="0" borderId="0" xfId="1" applyNumberFormat="1" applyFont="1"/>
    <xf numFmtId="0" fontId="3" fillId="0" borderId="3" xfId="0" applyFont="1" applyBorder="1"/>
    <xf numFmtId="0" fontId="4" fillId="0" borderId="3" xfId="0" applyFont="1" applyBorder="1"/>
    <xf numFmtId="0" fontId="4" fillId="0" borderId="0" xfId="0" applyFont="1"/>
    <xf numFmtId="0" fontId="13" fillId="0" borderId="0" xfId="0" applyFont="1"/>
    <xf numFmtId="164" fontId="3" fillId="0" borderId="0" xfId="1" applyNumberFormat="1" applyFont="1" applyBorder="1"/>
    <xf numFmtId="167" fontId="3" fillId="0" borderId="0" xfId="2" applyNumberFormat="1" applyFont="1"/>
    <xf numFmtId="3" fontId="3" fillId="0" borderId="0" xfId="0" applyNumberFormat="1" applyFont="1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164" fontId="4" fillId="0" borderId="3" xfId="1" applyNumberFormat="1" applyFont="1" applyBorder="1"/>
    <xf numFmtId="164" fontId="4" fillId="0" borderId="4" xfId="1" applyNumberFormat="1" applyFont="1" applyBorder="1"/>
    <xf numFmtId="164" fontId="3" fillId="0" borderId="2" xfId="1" applyNumberFormat="1" applyFont="1" applyBorder="1"/>
    <xf numFmtId="0" fontId="12" fillId="0" borderId="0" xfId="0" applyFont="1" applyAlignment="1">
      <alignment horizontal="right"/>
    </xf>
    <xf numFmtId="164" fontId="10" fillId="0" borderId="0" xfId="1" applyNumberFormat="1" applyFont="1"/>
    <xf numFmtId="164" fontId="3" fillId="0" borderId="0" xfId="1" applyNumberFormat="1" applyFont="1" applyFill="1"/>
    <xf numFmtId="0" fontId="5" fillId="0" borderId="1" xfId="0" applyFont="1" applyBorder="1"/>
    <xf numFmtId="0" fontId="4" fillId="4" borderId="0" xfId="0" applyFont="1" applyFill="1"/>
    <xf numFmtId="164" fontId="4" fillId="4" borderId="0" xfId="0" applyNumberFormat="1" applyFont="1" applyFill="1"/>
    <xf numFmtId="0" fontId="0" fillId="3" borderId="0" xfId="0" applyFill="1"/>
    <xf numFmtId="0" fontId="0" fillId="5" borderId="0" xfId="0" applyFill="1"/>
    <xf numFmtId="0" fontId="17" fillId="3" borderId="0" xfId="0" applyFont="1" applyFill="1"/>
    <xf numFmtId="0" fontId="18" fillId="3" borderId="0" xfId="0" applyFont="1" applyFill="1"/>
    <xf numFmtId="0" fontId="3" fillId="5" borderId="0" xfId="0" applyFont="1" applyFill="1"/>
    <xf numFmtId="9" fontId="3" fillId="5" borderId="0" xfId="0" applyNumberFormat="1" applyFont="1" applyFill="1"/>
    <xf numFmtId="164" fontId="5" fillId="0" borderId="0" xfId="1" applyNumberFormat="1" applyFont="1"/>
    <xf numFmtId="164" fontId="4" fillId="0" borderId="0" xfId="1" applyNumberFormat="1" applyFont="1" applyBorder="1"/>
    <xf numFmtId="0" fontId="4" fillId="0" borderId="2" xfId="0" applyFont="1" applyBorder="1"/>
    <xf numFmtId="168" fontId="14" fillId="3" borderId="0" xfId="0" applyNumberFormat="1" applyFont="1" applyFill="1" applyAlignment="1">
      <alignment horizontal="right"/>
    </xf>
    <xf numFmtId="164" fontId="2" fillId="0" borderId="3" xfId="1" applyNumberFormat="1" applyFont="1" applyBorder="1"/>
    <xf numFmtId="164" fontId="2" fillId="0" borderId="2" xfId="1" applyNumberFormat="1" applyFont="1" applyBorder="1"/>
    <xf numFmtId="0" fontId="2" fillId="0" borderId="0" xfId="0" applyFont="1"/>
    <xf numFmtId="9" fontId="3" fillId="0" borderId="0" xfId="2" applyFont="1"/>
    <xf numFmtId="0" fontId="19" fillId="0" borderId="0" xfId="0" applyFont="1" applyAlignment="1">
      <alignment horizontal="left" indent="2"/>
    </xf>
    <xf numFmtId="9" fontId="2" fillId="0" borderId="0" xfId="0" applyNumberFormat="1" applyFont="1"/>
    <xf numFmtId="164" fontId="3" fillId="0" borderId="3" xfId="0" applyNumberFormat="1" applyFont="1" applyBorder="1"/>
    <xf numFmtId="164" fontId="3" fillId="5" borderId="0" xfId="1" applyNumberFormat="1" applyFont="1" applyFill="1" applyBorder="1"/>
    <xf numFmtId="164" fontId="4" fillId="5" borderId="0" xfId="1" applyNumberFormat="1" applyFont="1" applyFill="1" applyBorder="1"/>
    <xf numFmtId="9" fontId="3" fillId="5" borderId="0" xfId="2" applyFont="1" applyFill="1" applyBorder="1"/>
    <xf numFmtId="164" fontId="3" fillId="5" borderId="0" xfId="0" applyNumberFormat="1" applyFont="1" applyFill="1"/>
    <xf numFmtId="9" fontId="2" fillId="5" borderId="0" xfId="0" applyNumberFormat="1" applyFont="1" applyFill="1"/>
    <xf numFmtId="167" fontId="3" fillId="0" borderId="0" xfId="2" applyNumberFormat="1" applyFont="1" applyFill="1"/>
    <xf numFmtId="9" fontId="3" fillId="0" borderId="0" xfId="0" applyNumberFormat="1" applyFont="1"/>
    <xf numFmtId="9" fontId="20" fillId="2" borderId="0" xfId="0" applyNumberFormat="1" applyFont="1" applyFill="1"/>
    <xf numFmtId="9" fontId="2" fillId="2" borderId="0" xfId="0" applyNumberFormat="1" applyFont="1" applyFill="1"/>
    <xf numFmtId="0" fontId="15" fillId="3" borderId="0" xfId="0" applyFont="1" applyFill="1" applyAlignment="1">
      <alignment horizontal="center"/>
    </xf>
  </cellXfs>
  <cellStyles count="12">
    <cellStyle name="Comma" xfId="1" builtinId="3"/>
    <cellStyle name="Comma 2" xfId="5" xr:uid="{00000000-0005-0000-0000-000001000000}"/>
    <cellStyle name="Comma 3" xfId="6" xr:uid="{00000000-0005-0000-0000-000002000000}"/>
    <cellStyle name="Comma 4" xfId="11" xr:uid="{00000000-0005-0000-0000-000003000000}"/>
    <cellStyle name="Currency 2" xfId="4" xr:uid="{00000000-0005-0000-0000-000005000000}"/>
    <cellStyle name="Currency 3" xfId="9" xr:uid="{00000000-0005-0000-0000-000006000000}"/>
    <cellStyle name="Normal" xfId="0" builtinId="0"/>
    <cellStyle name="Normal 2" xfId="3" xr:uid="{00000000-0005-0000-0000-000009000000}"/>
    <cellStyle name="Normal 3" xfId="8" xr:uid="{00000000-0005-0000-0000-00000A000000}"/>
    <cellStyle name="Percent" xfId="2" builtinId="5"/>
    <cellStyle name="Percent 2" xfId="7" xr:uid="{00000000-0005-0000-0000-00000D000000}"/>
    <cellStyle name="Percent 3" xfId="10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1A1615B-6A3F-49C0-8B8E-2CECAB5271CC}">
  <we:reference id="wa200003693" version="1.0.4.0" store="en-US" storeType="OMEX"/>
  <we:alternateReferences>
    <we:reference id="wa200003693" version="1.0.4.0" store="WA200003693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P105"/>
  <sheetViews>
    <sheetView showGridLines="0" tabSelected="1" zoomScale="85" zoomScaleNormal="85"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F13" sqref="F13"/>
    </sheetView>
  </sheetViews>
  <sheetFormatPr defaultColWidth="9.1796875" defaultRowHeight="14" outlineLevelRow="1"/>
  <cols>
    <col min="1" max="1" width="2.81640625" style="32" customWidth="1"/>
    <col min="2" max="2" width="68.453125" style="32" customWidth="1"/>
    <col min="3" max="3" width="12.453125" style="32" bestFit="1" customWidth="1"/>
    <col min="4" max="4" width="14.26953125" style="32" customWidth="1"/>
    <col min="5" max="5" width="11.7265625" style="32" customWidth="1"/>
    <col min="6" max="6" width="12.26953125" style="32" customWidth="1"/>
    <col min="7" max="10" width="13.7265625" style="32" bestFit="1" customWidth="1"/>
    <col min="11" max="16384" width="9.1796875" style="32"/>
  </cols>
  <sheetData>
    <row r="1" spans="1:11" s="29" customFormat="1" ht="32">
      <c r="A1" s="31" t="e">
        <f>#REF!</f>
        <v>#REF!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s="29" customFormat="1" ht="23.5">
      <c r="A2" s="30" t="s">
        <v>13</v>
      </c>
      <c r="B2" s="28"/>
      <c r="C2" s="28"/>
      <c r="D2" s="28"/>
      <c r="E2" s="28"/>
      <c r="F2" s="28"/>
      <c r="G2" s="28"/>
      <c r="H2" s="28"/>
      <c r="I2" s="28"/>
      <c r="J2" s="28"/>
      <c r="K2" s="28"/>
    </row>
    <row r="3" spans="1:1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7">
      <c r="A4" s="8"/>
      <c r="B4" s="1"/>
      <c r="C4" s="54" t="s">
        <v>11</v>
      </c>
      <c r="D4" s="54"/>
      <c r="E4" s="54"/>
      <c r="F4" s="54"/>
      <c r="G4" s="54"/>
      <c r="H4" s="54"/>
      <c r="I4" s="54"/>
      <c r="J4" s="54"/>
      <c r="K4" s="1"/>
    </row>
    <row r="5" spans="1:11" ht="15.5">
      <c r="A5" s="1"/>
      <c r="B5" s="2"/>
      <c r="C5" s="37">
        <v>41090</v>
      </c>
      <c r="D5" s="37">
        <v>41182</v>
      </c>
      <c r="E5" s="37">
        <v>41274</v>
      </c>
      <c r="F5" s="37">
        <v>41364</v>
      </c>
      <c r="G5" s="37">
        <v>41455</v>
      </c>
      <c r="H5" s="37">
        <v>41547</v>
      </c>
      <c r="I5" s="37">
        <v>41639</v>
      </c>
      <c r="J5" s="37">
        <v>41729</v>
      </c>
      <c r="K5" s="1"/>
    </row>
    <row r="6" spans="1:11" ht="15" thickBot="1">
      <c r="A6" s="1"/>
      <c r="B6" s="25" t="s">
        <v>33</v>
      </c>
      <c r="C6" s="22">
        <v>2012</v>
      </c>
      <c r="D6" s="22">
        <v>2012</v>
      </c>
      <c r="E6" s="22">
        <v>2012</v>
      </c>
      <c r="F6" s="22">
        <v>2013</v>
      </c>
      <c r="G6" s="22">
        <v>2013</v>
      </c>
      <c r="H6" s="22">
        <v>2013</v>
      </c>
      <c r="I6" s="22">
        <v>2013</v>
      </c>
      <c r="J6" s="22">
        <v>2014</v>
      </c>
      <c r="K6" s="1"/>
    </row>
    <row r="7" spans="1:1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1"/>
      <c r="B8" s="18" t="s">
        <v>14</v>
      </c>
      <c r="C8" s="9">
        <v>5601</v>
      </c>
      <c r="D8" s="9">
        <v>6152</v>
      </c>
      <c r="E8" s="9">
        <v>10172</v>
      </c>
      <c r="F8" s="9">
        <v>7242</v>
      </c>
      <c r="G8" s="9">
        <v>9193</v>
      </c>
      <c r="H8" s="9">
        <v>9213</v>
      </c>
      <c r="I8" s="9">
        <v>16761</v>
      </c>
      <c r="J8" s="6">
        <f>J51</f>
        <v>12570.75</v>
      </c>
      <c r="K8" s="1"/>
    </row>
    <row r="9" spans="1:11">
      <c r="A9" s="1"/>
      <c r="B9" s="18" t="s">
        <v>15</v>
      </c>
      <c r="C9" s="9">
        <v>974</v>
      </c>
      <c r="D9" s="9">
        <v>1049</v>
      </c>
      <c r="E9" s="9">
        <v>1094</v>
      </c>
      <c r="F9" s="9">
        <v>1043</v>
      </c>
      <c r="G9" s="9">
        <v>1117</v>
      </c>
      <c r="H9" s="9">
        <v>1176</v>
      </c>
      <c r="I9" s="9">
        <v>1264</v>
      </c>
      <c r="J9" s="6">
        <f>J54</f>
        <v>1200.8</v>
      </c>
      <c r="K9" s="1"/>
    </row>
    <row r="10" spans="1:11">
      <c r="A10" s="1"/>
      <c r="B10" s="18" t="s">
        <v>16</v>
      </c>
      <c r="C10" s="9">
        <v>155</v>
      </c>
      <c r="D10" s="9">
        <v>164</v>
      </c>
      <c r="E10" s="9">
        <v>165</v>
      </c>
      <c r="F10" s="9">
        <v>166</v>
      </c>
      <c r="G10" s="9">
        <v>174</v>
      </c>
      <c r="H10" s="9">
        <v>190</v>
      </c>
      <c r="I10" s="9">
        <v>196</v>
      </c>
      <c r="J10" s="6">
        <f>J57</f>
        <v>197.96</v>
      </c>
      <c r="K10" s="1"/>
    </row>
    <row r="11" spans="1:11">
      <c r="A11" s="1"/>
      <c r="B11" s="18" t="s">
        <v>17</v>
      </c>
      <c r="C11" s="9">
        <v>63</v>
      </c>
      <c r="D11" s="9">
        <v>92</v>
      </c>
      <c r="E11" s="9">
        <v>162</v>
      </c>
      <c r="F11" s="9">
        <v>223</v>
      </c>
      <c r="G11" s="9">
        <v>294</v>
      </c>
      <c r="H11" s="9">
        <v>371</v>
      </c>
      <c r="I11" s="9">
        <v>524</v>
      </c>
      <c r="J11" s="6">
        <f>J60</f>
        <v>707.40000000000009</v>
      </c>
      <c r="K11" s="1"/>
    </row>
    <row r="12" spans="1:11">
      <c r="A12" s="1"/>
      <c r="B12" s="1" t="s">
        <v>1</v>
      </c>
      <c r="C12" s="34">
        <f>SUM(C8:C11)</f>
        <v>6793</v>
      </c>
      <c r="D12" s="34">
        <f t="shared" ref="D12:I12" si="0">SUM(D8:D11)</f>
        <v>7457</v>
      </c>
      <c r="E12" s="34">
        <f t="shared" si="0"/>
        <v>11593</v>
      </c>
      <c r="F12" s="34">
        <f t="shared" si="0"/>
        <v>8674</v>
      </c>
      <c r="G12" s="34">
        <f t="shared" si="0"/>
        <v>10778</v>
      </c>
      <c r="H12" s="34">
        <f t="shared" si="0"/>
        <v>10950</v>
      </c>
      <c r="I12" s="34">
        <f t="shared" si="0"/>
        <v>18745</v>
      </c>
      <c r="J12" s="34">
        <f t="shared" ref="J12" si="1">SUM(J8:J11)</f>
        <v>14676.909999999998</v>
      </c>
      <c r="K12" s="6"/>
    </row>
    <row r="13" spans="1:11">
      <c r="A13" s="1"/>
      <c r="B13" s="1"/>
      <c r="C13" s="9"/>
      <c r="D13" s="23"/>
      <c r="E13" s="23"/>
      <c r="F13" s="23"/>
      <c r="G13" s="23"/>
      <c r="H13" s="6"/>
      <c r="I13" s="6"/>
      <c r="J13" s="6"/>
      <c r="K13" s="6"/>
    </row>
    <row r="14" spans="1:11">
      <c r="A14" s="1"/>
      <c r="B14" s="1" t="s">
        <v>2</v>
      </c>
      <c r="C14" s="9">
        <v>-2158</v>
      </c>
      <c r="D14" s="9">
        <v>-2373</v>
      </c>
      <c r="E14" s="9">
        <v>-2911</v>
      </c>
      <c r="F14" s="9">
        <v>-2277</v>
      </c>
      <c r="G14" s="9">
        <v>-2727</v>
      </c>
      <c r="H14" s="9">
        <v>-3001</v>
      </c>
      <c r="I14" s="9">
        <v>-4171</v>
      </c>
      <c r="J14" s="6">
        <f>-J66</f>
        <v>-3228.9202</v>
      </c>
      <c r="K14" s="6"/>
    </row>
    <row r="15" spans="1:11">
      <c r="A15" s="1"/>
      <c r="B15" s="11" t="s">
        <v>3</v>
      </c>
      <c r="C15" s="19">
        <f>C12+C14</f>
        <v>4635</v>
      </c>
      <c r="D15" s="19">
        <f t="shared" ref="D15:I15" si="2">D12+D14</f>
        <v>5084</v>
      </c>
      <c r="E15" s="19">
        <f t="shared" si="2"/>
        <v>8682</v>
      </c>
      <c r="F15" s="19">
        <f t="shared" si="2"/>
        <v>6397</v>
      </c>
      <c r="G15" s="19">
        <f>G12</f>
        <v>10778</v>
      </c>
      <c r="H15" s="19">
        <f t="shared" si="2"/>
        <v>7949</v>
      </c>
      <c r="I15" s="19">
        <f t="shared" si="2"/>
        <v>14574</v>
      </c>
      <c r="J15" s="19">
        <f t="shared" ref="J15" si="3">J12+J14</f>
        <v>11447.989799999998</v>
      </c>
      <c r="K15" s="19"/>
    </row>
    <row r="16" spans="1:11">
      <c r="A16" s="1"/>
      <c r="B16" s="1"/>
      <c r="C16" s="6"/>
      <c r="D16" s="6"/>
      <c r="E16" s="6"/>
      <c r="F16" s="6"/>
      <c r="G16" s="6"/>
      <c r="H16" s="1"/>
      <c r="I16" s="1"/>
      <c r="J16" s="1"/>
      <c r="K16" s="1"/>
    </row>
    <row r="17" spans="1:11">
      <c r="A17" s="1"/>
      <c r="B17" s="12" t="s">
        <v>4</v>
      </c>
      <c r="C17" s="6"/>
      <c r="D17" s="6"/>
      <c r="E17" s="6"/>
      <c r="F17" s="6"/>
      <c r="G17" s="6"/>
      <c r="H17" s="1"/>
      <c r="I17" s="1"/>
      <c r="J17" s="1"/>
      <c r="K17" s="1"/>
    </row>
    <row r="18" spans="1:11">
      <c r="A18" s="1"/>
      <c r="B18" s="17" t="s">
        <v>18</v>
      </c>
      <c r="C18" s="9">
        <v>-848</v>
      </c>
      <c r="D18" s="9">
        <v>-888</v>
      </c>
      <c r="E18" s="9">
        <v>-1163</v>
      </c>
      <c r="F18" s="9">
        <v>-854</v>
      </c>
      <c r="G18" s="9">
        <v>-1018</v>
      </c>
      <c r="H18" s="9">
        <v>-1168</v>
      </c>
      <c r="I18" s="9">
        <v>-1707</v>
      </c>
      <c r="J18" s="6">
        <f>-J69</f>
        <v>-1320.9219000000001</v>
      </c>
      <c r="K18" s="6"/>
    </row>
    <row r="19" spans="1:11">
      <c r="A19" s="1"/>
      <c r="B19" s="17" t="s">
        <v>19</v>
      </c>
      <c r="C19" s="9">
        <v>-869</v>
      </c>
      <c r="D19" s="9">
        <v>-974</v>
      </c>
      <c r="E19" s="9">
        <v>-1249</v>
      </c>
      <c r="F19" s="9">
        <v>-521</v>
      </c>
      <c r="G19" s="9">
        <v>-713</v>
      </c>
      <c r="H19" s="9">
        <v>-657</v>
      </c>
      <c r="I19" s="9">
        <v>-1897</v>
      </c>
      <c r="J19" s="6">
        <f>-J72</f>
        <v>-1467.691</v>
      </c>
      <c r="K19" s="6"/>
    </row>
    <row r="20" spans="1:11">
      <c r="A20" s="1"/>
      <c r="B20" s="17" t="s">
        <v>20</v>
      </c>
      <c r="C20" s="9">
        <v>-537</v>
      </c>
      <c r="D20" s="9">
        <v>-804</v>
      </c>
      <c r="E20" s="9">
        <v>-1003</v>
      </c>
      <c r="F20" s="9">
        <v>-545</v>
      </c>
      <c r="G20" s="9">
        <v>-865</v>
      </c>
      <c r="H20" s="9">
        <v>-793</v>
      </c>
      <c r="I20" s="9">
        <v>-2046</v>
      </c>
      <c r="J20" s="6">
        <f>-J75</f>
        <v>-1614.4601</v>
      </c>
      <c r="K20" s="6"/>
    </row>
    <row r="21" spans="1:11">
      <c r="A21" s="1"/>
      <c r="B21" s="17" t="s">
        <v>21</v>
      </c>
      <c r="C21" s="9"/>
      <c r="D21" s="9"/>
      <c r="E21" s="9"/>
      <c r="F21" s="9"/>
      <c r="G21" s="9"/>
      <c r="H21" s="6"/>
      <c r="I21" s="6"/>
      <c r="J21" s="6"/>
      <c r="K21" s="6"/>
    </row>
    <row r="22" spans="1:11">
      <c r="A22" s="1"/>
      <c r="B22" s="17" t="s">
        <v>22</v>
      </c>
      <c r="C22" s="9" t="s">
        <v>24</v>
      </c>
      <c r="D22" s="9">
        <v>-3487</v>
      </c>
      <c r="E22" s="9">
        <v>0</v>
      </c>
      <c r="F22" s="9">
        <v>0</v>
      </c>
      <c r="G22" s="9">
        <v>0</v>
      </c>
      <c r="H22" s="6">
        <v>0</v>
      </c>
      <c r="I22" s="6">
        <v>0</v>
      </c>
      <c r="J22" s="6">
        <v>0</v>
      </c>
      <c r="K22" s="6"/>
    </row>
    <row r="23" spans="1:11">
      <c r="A23" s="1"/>
      <c r="B23" s="17" t="s">
        <v>23</v>
      </c>
      <c r="C23" s="9"/>
      <c r="D23" s="9"/>
      <c r="E23" s="9"/>
      <c r="F23" s="9"/>
      <c r="G23" s="9"/>
      <c r="H23" s="6"/>
      <c r="I23" s="6"/>
      <c r="J23" s="6"/>
      <c r="K23" s="6"/>
    </row>
    <row r="24" spans="1:11">
      <c r="A24" s="1"/>
      <c r="B24" s="11" t="s">
        <v>5</v>
      </c>
      <c r="C24" s="38">
        <v>-4448</v>
      </c>
      <c r="D24" s="38">
        <v>-8563</v>
      </c>
      <c r="E24" s="38">
        <v>-6533</v>
      </c>
      <c r="F24" s="38">
        <v>-4222</v>
      </c>
      <c r="G24" s="38">
        <v>-5358</v>
      </c>
      <c r="H24" s="38">
        <v>-5702</v>
      </c>
      <c r="I24" s="38">
        <v>-9944</v>
      </c>
      <c r="J24" s="38">
        <f>SUM(J18:J20)+J14</f>
        <v>-7631.9932000000008</v>
      </c>
      <c r="K24" s="19"/>
    </row>
    <row r="25" spans="1:11">
      <c r="A25" s="1"/>
      <c r="B25" s="1"/>
      <c r="C25" s="6"/>
      <c r="D25" s="6"/>
      <c r="E25" s="1"/>
      <c r="F25" s="1"/>
      <c r="G25" s="1"/>
      <c r="H25" s="1"/>
      <c r="I25" s="1"/>
      <c r="J25" s="1"/>
      <c r="K25" s="1"/>
    </row>
    <row r="26" spans="1:11">
      <c r="A26" s="1"/>
      <c r="B26" s="1"/>
      <c r="C26" s="6"/>
      <c r="D26" s="6"/>
      <c r="E26" s="1"/>
      <c r="F26" s="1"/>
      <c r="G26" s="1"/>
      <c r="H26" s="1"/>
      <c r="I26" s="1"/>
      <c r="J26" s="1"/>
      <c r="K26" s="1"/>
    </row>
    <row r="27" spans="1:11">
      <c r="A27" s="1"/>
      <c r="B27" s="11" t="s">
        <v>34</v>
      </c>
      <c r="C27" s="19">
        <f>C12+C24</f>
        <v>2345</v>
      </c>
      <c r="D27" s="19">
        <f t="shared" ref="D27:I27" si="4">D12+D24</f>
        <v>-1106</v>
      </c>
      <c r="E27" s="19">
        <f t="shared" si="4"/>
        <v>5060</v>
      </c>
      <c r="F27" s="19">
        <f t="shared" si="4"/>
        <v>4452</v>
      </c>
      <c r="G27" s="19">
        <f t="shared" si="4"/>
        <v>5420</v>
      </c>
      <c r="H27" s="19">
        <f t="shared" si="4"/>
        <v>5248</v>
      </c>
      <c r="I27" s="19">
        <f t="shared" si="4"/>
        <v>8801</v>
      </c>
      <c r="J27" s="19">
        <f t="shared" ref="J27" si="5">J12+J24</f>
        <v>7044.9167999999972</v>
      </c>
      <c r="K27" s="19"/>
    </row>
    <row r="28" spans="1:11">
      <c r="A28" s="1"/>
      <c r="B28" s="1"/>
      <c r="C28" s="6"/>
      <c r="D28" s="6"/>
      <c r="E28" s="6"/>
      <c r="F28" s="6"/>
      <c r="G28" s="6"/>
      <c r="H28" s="1"/>
      <c r="I28" s="1"/>
      <c r="J28" s="1"/>
      <c r="K28" s="1"/>
    </row>
    <row r="29" spans="1:11" outlineLevel="1">
      <c r="A29" s="1"/>
      <c r="B29" s="1" t="s">
        <v>25</v>
      </c>
      <c r="C29" s="9"/>
      <c r="D29" s="9"/>
      <c r="E29" s="9"/>
      <c r="F29" s="9"/>
      <c r="G29" s="9"/>
      <c r="H29" s="24"/>
      <c r="I29" s="24"/>
      <c r="J29" s="24"/>
      <c r="K29" s="24"/>
    </row>
    <row r="30" spans="1:11" outlineLevel="1">
      <c r="A30" s="1"/>
      <c r="B30" s="1" t="s">
        <v>26</v>
      </c>
      <c r="C30" s="9"/>
      <c r="D30" s="9"/>
      <c r="E30" s="9"/>
      <c r="F30" s="9"/>
      <c r="G30" s="9"/>
      <c r="H30" s="24"/>
      <c r="I30" s="24"/>
      <c r="J30" s="24"/>
      <c r="K30" s="24"/>
    </row>
    <row r="31" spans="1:11" outlineLevel="1">
      <c r="A31" s="1"/>
      <c r="B31" s="1" t="s">
        <v>6</v>
      </c>
      <c r="C31" s="9"/>
      <c r="D31" s="9"/>
      <c r="E31" s="9"/>
      <c r="F31" s="9"/>
      <c r="G31" s="9"/>
      <c r="H31" s="1"/>
      <c r="I31" s="1"/>
      <c r="J31" s="1"/>
      <c r="K31" s="1"/>
    </row>
    <row r="32" spans="1:11" outlineLevel="1">
      <c r="A32" s="1"/>
      <c r="B32" s="1"/>
      <c r="C32" s="9"/>
      <c r="D32" s="9"/>
      <c r="E32" s="9"/>
      <c r="F32" s="9"/>
      <c r="G32" s="9"/>
      <c r="H32" s="1"/>
      <c r="I32" s="1"/>
      <c r="J32" s="1"/>
      <c r="K32" s="1"/>
    </row>
    <row r="33" spans="1:11" outlineLevel="1">
      <c r="A33" s="1"/>
      <c r="B33" s="1" t="s">
        <v>7</v>
      </c>
      <c r="C33" s="9"/>
      <c r="D33" s="9"/>
      <c r="E33" s="9"/>
      <c r="F33" s="9"/>
      <c r="G33" s="9"/>
      <c r="H33" s="14"/>
      <c r="I33" s="14"/>
      <c r="J33" s="14"/>
      <c r="K33" s="14"/>
    </row>
    <row r="34" spans="1:11" outlineLevel="1">
      <c r="A34" s="1"/>
      <c r="B34" s="1" t="s">
        <v>27</v>
      </c>
      <c r="C34" s="9"/>
      <c r="D34" s="9"/>
      <c r="E34" s="9"/>
      <c r="F34" s="9"/>
      <c r="G34" s="9"/>
      <c r="H34" s="14"/>
      <c r="I34" s="14"/>
      <c r="J34" s="14"/>
      <c r="K34" s="14"/>
    </row>
    <row r="35" spans="1:11" outlineLevel="1">
      <c r="A35" s="1"/>
      <c r="B35" s="1" t="s">
        <v>28</v>
      </c>
      <c r="C35" s="9"/>
      <c r="D35" s="9"/>
      <c r="E35" s="9"/>
      <c r="F35" s="9"/>
      <c r="G35" s="9"/>
      <c r="H35" s="3"/>
      <c r="I35" s="1"/>
      <c r="J35" s="1"/>
      <c r="K35" s="1"/>
    </row>
    <row r="36" spans="1:11" ht="14.5" outlineLevel="1" thickBot="1">
      <c r="A36" s="1"/>
      <c r="B36" s="7" t="s">
        <v>29</v>
      </c>
      <c r="C36" s="20"/>
      <c r="D36" s="20"/>
      <c r="E36" s="20"/>
      <c r="F36" s="20"/>
      <c r="G36" s="20"/>
      <c r="H36" s="20"/>
      <c r="I36" s="20"/>
      <c r="J36" s="20"/>
      <c r="K36" s="20"/>
    </row>
    <row r="37" spans="1:11" outlineLevel="1">
      <c r="A37" s="1"/>
      <c r="B37" s="1" t="s">
        <v>30</v>
      </c>
      <c r="C37" s="9"/>
      <c r="D37" s="9"/>
      <c r="E37" s="9"/>
      <c r="F37" s="9"/>
      <c r="G37" s="9"/>
      <c r="H37" s="35"/>
      <c r="I37" s="35"/>
      <c r="J37" s="35"/>
      <c r="K37" s="35"/>
    </row>
    <row r="38" spans="1:11" outlineLevel="1">
      <c r="A38" s="1"/>
      <c r="B38" s="1" t="s">
        <v>31</v>
      </c>
      <c r="C38" s="35"/>
      <c r="D38" s="35"/>
      <c r="E38" s="35"/>
      <c r="F38" s="35"/>
      <c r="G38" s="35"/>
      <c r="H38" s="35"/>
      <c r="I38" s="35"/>
      <c r="J38" s="35"/>
      <c r="K38" s="35"/>
    </row>
    <row r="39" spans="1:11" outlineLevel="1">
      <c r="A39" s="1"/>
      <c r="B39" s="12"/>
      <c r="C39" s="35"/>
      <c r="D39" s="35"/>
      <c r="E39" s="35"/>
      <c r="F39" s="35"/>
      <c r="G39" s="35"/>
      <c r="H39" s="35"/>
      <c r="I39" s="35"/>
      <c r="J39" s="35"/>
      <c r="K39" s="35"/>
    </row>
    <row r="40" spans="1:11" outlineLevel="1">
      <c r="A40" s="1"/>
      <c r="B40" s="1" t="s">
        <v>8</v>
      </c>
      <c r="C40" s="9"/>
      <c r="D40" s="9"/>
      <c r="E40" s="9"/>
      <c r="F40" s="9"/>
      <c r="G40" s="9"/>
      <c r="H40" s="1"/>
      <c r="I40" s="1"/>
      <c r="J40" s="1"/>
      <c r="K40" s="1"/>
    </row>
    <row r="41" spans="1:11" outlineLevel="1">
      <c r="A41" s="1"/>
      <c r="B41" s="1" t="s">
        <v>32</v>
      </c>
      <c r="C41" s="9"/>
      <c r="D41" s="9"/>
      <c r="E41" s="9"/>
      <c r="F41" s="9"/>
      <c r="G41" s="9"/>
      <c r="H41" s="1"/>
      <c r="I41" s="1"/>
      <c r="J41" s="1"/>
      <c r="K41" s="1"/>
    </row>
    <row r="42" spans="1:11">
      <c r="A42" s="1"/>
      <c r="B42" s="36" t="s">
        <v>9</v>
      </c>
      <c r="C42" s="39">
        <v>1722</v>
      </c>
      <c r="D42" s="39">
        <v>-1560</v>
      </c>
      <c r="E42" s="39">
        <v>4045</v>
      </c>
      <c r="F42" s="39">
        <v>4197</v>
      </c>
      <c r="G42" s="39">
        <v>4384</v>
      </c>
      <c r="H42" s="39">
        <v>4883</v>
      </c>
      <c r="I42" s="39">
        <v>8266</v>
      </c>
      <c r="J42" s="39"/>
      <c r="K42" s="21"/>
    </row>
    <row r="43" spans="1:11">
      <c r="A43" s="1"/>
      <c r="B43" s="1"/>
      <c r="C43" s="6"/>
      <c r="D43" s="6"/>
      <c r="E43" s="6"/>
      <c r="F43" s="6"/>
      <c r="G43" s="6"/>
      <c r="H43" s="1"/>
      <c r="I43" s="1"/>
      <c r="J43" s="1"/>
      <c r="K43" s="1"/>
    </row>
    <row r="44" spans="1:11">
      <c r="A44" s="1"/>
      <c r="B44" s="1" t="s">
        <v>35</v>
      </c>
      <c r="C44" s="9">
        <v>279</v>
      </c>
      <c r="D44" s="9">
        <v>462</v>
      </c>
      <c r="E44" s="9">
        <v>293</v>
      </c>
      <c r="F44" s="9">
        <v>225</v>
      </c>
      <c r="G44" s="9">
        <v>396</v>
      </c>
      <c r="H44" s="40">
        <v>864</v>
      </c>
      <c r="I44" s="40">
        <v>659</v>
      </c>
      <c r="J44" s="40"/>
      <c r="K44" s="1"/>
    </row>
    <row r="45" spans="1:11">
      <c r="A45" s="1"/>
      <c r="B45" s="1"/>
      <c r="C45" s="6"/>
      <c r="D45" s="6"/>
      <c r="E45" s="6"/>
      <c r="F45" s="6"/>
      <c r="G45" s="6"/>
      <c r="H45" s="1"/>
      <c r="I45" s="1"/>
      <c r="J45" s="1"/>
      <c r="K45" s="1"/>
    </row>
    <row r="46" spans="1:11">
      <c r="A46" s="1"/>
      <c r="B46" s="1"/>
      <c r="C46" s="6"/>
      <c r="D46" s="6"/>
      <c r="E46" s="6"/>
      <c r="F46" s="6"/>
      <c r="G46" s="6"/>
      <c r="H46" s="1"/>
      <c r="I46" s="1"/>
      <c r="J46" s="1"/>
      <c r="K46" s="1"/>
    </row>
    <row r="47" spans="1:11">
      <c r="A47" s="1"/>
      <c r="B47" s="13" t="s">
        <v>12</v>
      </c>
      <c r="C47" s="1"/>
      <c r="D47" s="1"/>
      <c r="E47" s="1"/>
      <c r="F47" s="1"/>
      <c r="G47" s="1"/>
      <c r="H47" s="1"/>
      <c r="I47" s="1"/>
      <c r="J47" s="1"/>
      <c r="K47" s="1"/>
    </row>
    <row r="48" spans="1:11">
      <c r="A48" s="1"/>
      <c r="B48" s="13"/>
      <c r="C48" s="1"/>
      <c r="D48" s="1"/>
      <c r="E48" s="1"/>
      <c r="F48" s="1"/>
      <c r="G48" s="1"/>
      <c r="H48" s="1"/>
      <c r="I48" s="1"/>
      <c r="J48" s="1"/>
      <c r="K48" s="1"/>
    </row>
    <row r="49" spans="1:16">
      <c r="A49" s="1"/>
      <c r="B49" s="13" t="s">
        <v>1</v>
      </c>
      <c r="C49" s="1"/>
      <c r="D49" s="1"/>
      <c r="E49" s="1"/>
      <c r="F49" s="1"/>
      <c r="G49" s="1"/>
      <c r="H49" s="1"/>
      <c r="I49" s="1"/>
      <c r="J49" s="1"/>
      <c r="K49" s="1"/>
    </row>
    <row r="50" spans="1:16">
      <c r="A50" s="1"/>
      <c r="B50" s="13"/>
      <c r="C50" s="1"/>
      <c r="D50" s="1"/>
      <c r="E50" s="1"/>
      <c r="F50" s="1"/>
      <c r="G50" s="1"/>
      <c r="H50" s="1"/>
      <c r="I50" s="1"/>
      <c r="J50" s="1"/>
      <c r="K50" s="1"/>
    </row>
    <row r="51" spans="1:16">
      <c r="A51" s="1"/>
      <c r="B51" s="12" t="s">
        <v>14</v>
      </c>
      <c r="C51" s="4">
        <f>C8</f>
        <v>5601</v>
      </c>
      <c r="D51" s="4">
        <f>D8</f>
        <v>6152</v>
      </c>
      <c r="E51" s="4">
        <f t="shared" ref="E51:I51" si="6">E8</f>
        <v>10172</v>
      </c>
      <c r="F51" s="4">
        <f t="shared" si="6"/>
        <v>7242</v>
      </c>
      <c r="G51" s="4">
        <f t="shared" si="6"/>
        <v>9193</v>
      </c>
      <c r="H51" s="4">
        <f t="shared" si="6"/>
        <v>9213</v>
      </c>
      <c r="I51" s="4">
        <f t="shared" si="6"/>
        <v>16761</v>
      </c>
      <c r="J51" s="6">
        <f>I51*(1+J52)</f>
        <v>12570.75</v>
      </c>
      <c r="K51" s="1"/>
    </row>
    <row r="52" spans="1:16" ht="14.5">
      <c r="A52" s="1"/>
      <c r="B52" s="42" t="s">
        <v>39</v>
      </c>
      <c r="C52" s="1"/>
      <c r="D52" s="15">
        <f>D51/C51-1</f>
        <v>9.837529012676316E-2</v>
      </c>
      <c r="E52" s="15">
        <f t="shared" ref="E52" si="7">E51/D51-1</f>
        <v>0.6534460338101431</v>
      </c>
      <c r="F52" s="15">
        <f t="shared" ref="F52" si="8">F51/E51-1</f>
        <v>-0.28804561541486429</v>
      </c>
      <c r="G52" s="15">
        <f t="shared" ref="G52" si="9">G51/F51-1</f>
        <v>0.26940071803369237</v>
      </c>
      <c r="H52" s="15">
        <f t="shared" ref="H52" si="10">H51/G51-1</f>
        <v>2.1755683672359805E-3</v>
      </c>
      <c r="I52" s="15">
        <f t="shared" ref="I52" si="11">I51/H51-1</f>
        <v>0.81927710843373491</v>
      </c>
      <c r="J52" s="52">
        <v>-0.25</v>
      </c>
      <c r="K52" s="1"/>
    </row>
    <row r="53" spans="1:16" ht="14.5">
      <c r="A53" s="1"/>
      <c r="B53" s="42"/>
      <c r="C53" s="1"/>
      <c r="D53" s="15"/>
      <c r="E53" s="15"/>
      <c r="F53" s="15"/>
      <c r="G53" s="15"/>
      <c r="H53" s="15"/>
      <c r="I53" s="15"/>
      <c r="J53" s="1"/>
      <c r="K53" s="1"/>
    </row>
    <row r="54" spans="1:16">
      <c r="A54" s="1"/>
      <c r="B54" s="1" t="s">
        <v>15</v>
      </c>
      <c r="C54" s="4">
        <f>C9</f>
        <v>974</v>
      </c>
      <c r="D54" s="4">
        <f>D9</f>
        <v>1049</v>
      </c>
      <c r="E54" s="4">
        <f t="shared" ref="E54:I54" si="12">E9</f>
        <v>1094</v>
      </c>
      <c r="F54" s="4">
        <f t="shared" si="12"/>
        <v>1043</v>
      </c>
      <c r="G54" s="4">
        <f t="shared" si="12"/>
        <v>1117</v>
      </c>
      <c r="H54" s="4">
        <f t="shared" si="12"/>
        <v>1176</v>
      </c>
      <c r="I54" s="4">
        <f t="shared" si="12"/>
        <v>1264</v>
      </c>
      <c r="J54" s="6">
        <f>I54*(1+J55)</f>
        <v>1200.8</v>
      </c>
      <c r="K54" s="1"/>
    </row>
    <row r="55" spans="1:16" ht="14.5">
      <c r="A55" s="1"/>
      <c r="B55" s="42" t="s">
        <v>39</v>
      </c>
      <c r="C55" s="1"/>
      <c r="D55" s="15">
        <f>D54/C54-1</f>
        <v>7.7002053388090408E-2</v>
      </c>
      <c r="E55" s="15">
        <f t="shared" ref="E55" si="13">E54/D54-1</f>
        <v>4.2897998093422318E-2</v>
      </c>
      <c r="F55" s="15">
        <f t="shared" ref="F55" si="14">F54/E54-1</f>
        <v>-4.6617915904936025E-2</v>
      </c>
      <c r="G55" s="15">
        <f t="shared" ref="G55" si="15">G54/F54-1</f>
        <v>7.0949185043144736E-2</v>
      </c>
      <c r="H55" s="15">
        <f t="shared" ref="H55" si="16">H54/G54-1</f>
        <v>5.2820053715308957E-2</v>
      </c>
      <c r="I55" s="15">
        <f t="shared" ref="I55" si="17">I54/H54-1</f>
        <v>7.4829931972789199E-2</v>
      </c>
      <c r="J55" s="52">
        <v>-0.05</v>
      </c>
      <c r="K55" s="1"/>
    </row>
    <row r="56" spans="1:16" ht="14.5">
      <c r="A56" s="1"/>
      <c r="B56" s="42"/>
      <c r="C56" s="1"/>
      <c r="D56" s="15"/>
      <c r="E56" s="15"/>
      <c r="F56" s="15"/>
      <c r="G56" s="15"/>
      <c r="H56" s="15"/>
      <c r="I56" s="15"/>
      <c r="J56" s="1"/>
      <c r="K56" s="1"/>
    </row>
    <row r="57" spans="1:16">
      <c r="A57" s="1"/>
      <c r="B57" s="1" t="s">
        <v>36</v>
      </c>
      <c r="C57" s="4">
        <f>C10</f>
        <v>155</v>
      </c>
      <c r="D57" s="4">
        <f t="shared" ref="D57:I57" si="18">D10</f>
        <v>164</v>
      </c>
      <c r="E57" s="4">
        <f t="shared" si="18"/>
        <v>165</v>
      </c>
      <c r="F57" s="4">
        <f t="shared" si="18"/>
        <v>166</v>
      </c>
      <c r="G57" s="4">
        <f t="shared" si="18"/>
        <v>174</v>
      </c>
      <c r="H57" s="4">
        <f t="shared" si="18"/>
        <v>190</v>
      </c>
      <c r="I57" s="4">
        <f t="shared" si="18"/>
        <v>196</v>
      </c>
      <c r="J57" s="6">
        <f>I57*(1+J58)</f>
        <v>197.96</v>
      </c>
      <c r="K57" s="6"/>
      <c r="L57" s="45"/>
      <c r="M57" s="45"/>
      <c r="N57" s="45"/>
      <c r="O57" s="45"/>
      <c r="P57" s="45"/>
    </row>
    <row r="58" spans="1:16" ht="14.5">
      <c r="A58" s="1"/>
      <c r="B58" s="42" t="s">
        <v>39</v>
      </c>
      <c r="C58" s="1"/>
      <c r="D58" s="15">
        <f>D57/C57-1</f>
        <v>5.8064516129032295E-2</v>
      </c>
      <c r="E58" s="15">
        <f t="shared" ref="E58:I58" si="19">E57/D57-1</f>
        <v>6.0975609756097615E-3</v>
      </c>
      <c r="F58" s="15">
        <f t="shared" si="19"/>
        <v>6.0606060606060996E-3</v>
      </c>
      <c r="G58" s="15">
        <f t="shared" si="19"/>
        <v>4.8192771084337283E-2</v>
      </c>
      <c r="H58" s="50">
        <f t="shared" si="19"/>
        <v>9.1954022988505857E-2</v>
      </c>
      <c r="I58" s="50">
        <f t="shared" si="19"/>
        <v>3.1578947368421151E-2</v>
      </c>
      <c r="J58" s="52">
        <v>0.01</v>
      </c>
      <c r="K58" s="51"/>
      <c r="L58" s="33"/>
      <c r="M58" s="33"/>
      <c r="N58" s="33"/>
      <c r="O58" s="33"/>
      <c r="P58" s="33"/>
    </row>
    <row r="59" spans="1:16" ht="14.5">
      <c r="A59" s="1"/>
      <c r="B59" s="42"/>
      <c r="C59" s="1"/>
      <c r="D59" s="1"/>
      <c r="E59" s="1"/>
      <c r="F59" s="41"/>
      <c r="G59" s="41"/>
      <c r="H59" s="51"/>
      <c r="I59" s="51"/>
      <c r="J59" s="51"/>
      <c r="K59" s="51"/>
      <c r="L59" s="33"/>
      <c r="M59" s="33"/>
      <c r="N59" s="33"/>
      <c r="O59" s="33"/>
      <c r="P59" s="33"/>
    </row>
    <row r="60" spans="1:16">
      <c r="A60" s="1"/>
      <c r="B60" s="1" t="s">
        <v>37</v>
      </c>
      <c r="C60" s="4">
        <f>C11</f>
        <v>63</v>
      </c>
      <c r="D60" s="4">
        <f t="shared" ref="D60:I60" si="20">D11</f>
        <v>92</v>
      </c>
      <c r="E60" s="4">
        <f t="shared" si="20"/>
        <v>162</v>
      </c>
      <c r="F60" s="4">
        <f t="shared" si="20"/>
        <v>223</v>
      </c>
      <c r="G60" s="4">
        <f t="shared" si="20"/>
        <v>294</v>
      </c>
      <c r="H60" s="4">
        <f t="shared" si="20"/>
        <v>371</v>
      </c>
      <c r="I60" s="4">
        <f t="shared" si="20"/>
        <v>524</v>
      </c>
      <c r="J60" s="6">
        <f>I60*(1+J61)</f>
        <v>707.40000000000009</v>
      </c>
      <c r="K60" s="6"/>
      <c r="L60" s="45"/>
      <c r="M60" s="45"/>
      <c r="N60" s="45"/>
      <c r="O60" s="45"/>
      <c r="P60" s="45"/>
    </row>
    <row r="61" spans="1:16" ht="14.5">
      <c r="A61" s="1"/>
      <c r="B61" s="42" t="s">
        <v>39</v>
      </c>
      <c r="C61" s="1"/>
      <c r="D61" s="15">
        <f>D60/C60-1</f>
        <v>0.46031746031746024</v>
      </c>
      <c r="E61" s="15">
        <f t="shared" ref="E61" si="21">E60/D60-1</f>
        <v>0.76086956521739135</v>
      </c>
      <c r="F61" s="15">
        <f t="shared" ref="F61" si="22">F60/E60-1</f>
        <v>0.37654320987654311</v>
      </c>
      <c r="G61" s="15">
        <f t="shared" ref="G61" si="23">G60/F60-1</f>
        <v>0.31838565022421528</v>
      </c>
      <c r="H61" s="15">
        <f t="shared" ref="H61" si="24">H60/G60-1</f>
        <v>0.26190476190476186</v>
      </c>
      <c r="I61" s="15">
        <f t="shared" ref="I61" si="25">I60/H60-1</f>
        <v>0.41239892183288407</v>
      </c>
      <c r="J61" s="52">
        <v>0.35</v>
      </c>
      <c r="K61" s="51"/>
      <c r="L61" s="33"/>
      <c r="M61" s="33"/>
      <c r="N61" s="33"/>
      <c r="O61" s="33"/>
      <c r="P61" s="33"/>
    </row>
    <row r="62" spans="1:1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6">
      <c r="A63" s="1"/>
      <c r="B63" s="10" t="s">
        <v>0</v>
      </c>
      <c r="C63" s="44">
        <f>C60+C57+C54+C51</f>
        <v>6793</v>
      </c>
      <c r="D63" s="44">
        <f t="shared" ref="D63:J63" si="26">D60+D57+D54+D51</f>
        <v>7457</v>
      </c>
      <c r="E63" s="44">
        <f t="shared" si="26"/>
        <v>11593</v>
      </c>
      <c r="F63" s="44">
        <f t="shared" si="26"/>
        <v>8674</v>
      </c>
      <c r="G63" s="44">
        <f t="shared" si="26"/>
        <v>10778</v>
      </c>
      <c r="H63" s="44">
        <f t="shared" si="26"/>
        <v>10950</v>
      </c>
      <c r="I63" s="44">
        <f t="shared" si="26"/>
        <v>18745</v>
      </c>
      <c r="J63" s="44">
        <f t="shared" si="26"/>
        <v>14676.91</v>
      </c>
      <c r="K63" s="19"/>
      <c r="L63" s="46"/>
      <c r="M63" s="46"/>
      <c r="N63" s="46"/>
      <c r="O63" s="46"/>
      <c r="P63" s="46"/>
    </row>
    <row r="64" spans="1:16" ht="14.5">
      <c r="A64" s="1"/>
      <c r="B64" s="42" t="s">
        <v>38</v>
      </c>
      <c r="C64" s="1"/>
      <c r="D64" s="1"/>
      <c r="E64" s="1"/>
      <c r="F64" s="41"/>
      <c r="G64" s="41"/>
      <c r="H64" s="41"/>
      <c r="I64" s="41"/>
      <c r="J64" s="41"/>
      <c r="K64" s="41"/>
      <c r="L64" s="47"/>
      <c r="M64" s="47"/>
      <c r="N64" s="47"/>
      <c r="O64" s="47"/>
      <c r="P64" s="47"/>
    </row>
    <row r="65" spans="1:16">
      <c r="A65" s="1"/>
      <c r="B65" s="13"/>
      <c r="C65" s="1"/>
      <c r="D65" s="1"/>
      <c r="E65" s="4"/>
      <c r="F65" s="4"/>
      <c r="G65" s="4"/>
      <c r="H65" s="1"/>
      <c r="I65" s="1"/>
      <c r="J65" s="3"/>
      <c r="K65" s="1"/>
    </row>
    <row r="66" spans="1:16">
      <c r="A66" s="1"/>
      <c r="B66" s="1" t="s">
        <v>2</v>
      </c>
      <c r="C66" s="4">
        <f>-C14</f>
        <v>2158</v>
      </c>
      <c r="D66" s="4">
        <f t="shared" ref="D66:I66" si="27">-D14</f>
        <v>2373</v>
      </c>
      <c r="E66" s="4">
        <f t="shared" si="27"/>
        <v>2911</v>
      </c>
      <c r="F66" s="4">
        <f t="shared" si="27"/>
        <v>2277</v>
      </c>
      <c r="G66" s="4">
        <f t="shared" si="27"/>
        <v>2727</v>
      </c>
      <c r="H66" s="4">
        <f t="shared" si="27"/>
        <v>3001</v>
      </c>
      <c r="I66" s="4">
        <f t="shared" si="27"/>
        <v>4171</v>
      </c>
      <c r="J66" s="4">
        <f>J63*J67</f>
        <v>3228.9202</v>
      </c>
      <c r="K66" s="4"/>
      <c r="L66" s="48"/>
      <c r="M66" s="48"/>
      <c r="N66" s="48"/>
      <c r="O66" s="48"/>
      <c r="P66" s="48"/>
    </row>
    <row r="67" spans="1:16">
      <c r="A67" s="1"/>
      <c r="B67" s="18" t="s">
        <v>10</v>
      </c>
      <c r="C67" s="15">
        <f>C66/C12</f>
        <v>0.31767996466951276</v>
      </c>
      <c r="D67" s="15">
        <f t="shared" ref="D67:I67" si="28">D66/D12</f>
        <v>0.31822448705913908</v>
      </c>
      <c r="E67" s="15">
        <f t="shared" si="28"/>
        <v>0.25109980160441647</v>
      </c>
      <c r="F67" s="15">
        <f t="shared" si="28"/>
        <v>0.26250864652985934</v>
      </c>
      <c r="G67" s="15">
        <f t="shared" si="28"/>
        <v>0.25301540174429393</v>
      </c>
      <c r="H67" s="15">
        <f t="shared" si="28"/>
        <v>0.27406392694063925</v>
      </c>
      <c r="I67" s="15">
        <f t="shared" si="28"/>
        <v>0.22251267004534542</v>
      </c>
      <c r="J67" s="53">
        <v>0.22</v>
      </c>
      <c r="K67" s="43"/>
      <c r="L67" s="49"/>
      <c r="M67" s="49"/>
      <c r="N67" s="49"/>
      <c r="O67" s="49"/>
      <c r="P67" s="49"/>
    </row>
    <row r="68" spans="1:1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6">
      <c r="A69" s="1"/>
      <c r="B69" s="5" t="s">
        <v>18</v>
      </c>
      <c r="C69" s="4">
        <f>-C18</f>
        <v>848</v>
      </c>
      <c r="D69" s="4">
        <f t="shared" ref="D69:I69" si="29">-D18</f>
        <v>888</v>
      </c>
      <c r="E69" s="4">
        <f t="shared" si="29"/>
        <v>1163</v>
      </c>
      <c r="F69" s="4">
        <f t="shared" si="29"/>
        <v>854</v>
      </c>
      <c r="G69" s="4">
        <f t="shared" si="29"/>
        <v>1018</v>
      </c>
      <c r="H69" s="4">
        <f t="shared" si="29"/>
        <v>1168</v>
      </c>
      <c r="I69" s="4">
        <f t="shared" si="29"/>
        <v>1707</v>
      </c>
      <c r="J69" s="4">
        <f>J70*J63</f>
        <v>1320.9219000000001</v>
      </c>
      <c r="K69" s="4"/>
      <c r="L69" s="48"/>
      <c r="M69" s="48"/>
      <c r="N69" s="48"/>
      <c r="O69" s="48"/>
      <c r="P69" s="48"/>
    </row>
    <row r="70" spans="1:16">
      <c r="A70" s="1"/>
      <c r="B70" s="18" t="s">
        <v>10</v>
      </c>
      <c r="C70" s="15">
        <f>C69/C12</f>
        <v>0.1248343883409392</v>
      </c>
      <c r="D70" s="15">
        <f t="shared" ref="D70:I70" si="30">D69/D12</f>
        <v>0.11908274104867909</v>
      </c>
      <c r="E70" s="15">
        <f t="shared" si="30"/>
        <v>0.10031915811265418</v>
      </c>
      <c r="F70" s="15">
        <f t="shared" si="30"/>
        <v>9.8455153331796177E-2</v>
      </c>
      <c r="G70" s="15">
        <f t="shared" si="30"/>
        <v>9.4451660790499159E-2</v>
      </c>
      <c r="H70" s="15">
        <f t="shared" si="30"/>
        <v>0.10666666666666667</v>
      </c>
      <c r="I70" s="15">
        <f t="shared" si="30"/>
        <v>9.1064283809015739E-2</v>
      </c>
      <c r="J70" s="53">
        <v>0.09</v>
      </c>
      <c r="K70" s="43"/>
      <c r="L70" s="49"/>
      <c r="M70" s="49"/>
      <c r="N70" s="49"/>
      <c r="O70" s="49"/>
      <c r="P70" s="49"/>
    </row>
    <row r="71" spans="1:16">
      <c r="A71" s="1"/>
      <c r="B71" s="5"/>
      <c r="C71" s="1"/>
      <c r="D71" s="1"/>
      <c r="E71" s="1"/>
      <c r="F71" s="1"/>
      <c r="G71" s="1"/>
      <c r="H71" s="1"/>
      <c r="I71" s="1"/>
      <c r="J71" s="1"/>
      <c r="K71" s="1"/>
    </row>
    <row r="72" spans="1:16">
      <c r="A72" s="1"/>
      <c r="B72" s="5" t="s">
        <v>19</v>
      </c>
      <c r="C72" s="4">
        <f>-C19</f>
        <v>869</v>
      </c>
      <c r="D72" s="4">
        <f t="shared" ref="D72:I72" si="31">-D19</f>
        <v>974</v>
      </c>
      <c r="E72" s="4">
        <f t="shared" si="31"/>
        <v>1249</v>
      </c>
      <c r="F72" s="4">
        <f t="shared" si="31"/>
        <v>521</v>
      </c>
      <c r="G72" s="4">
        <f t="shared" si="31"/>
        <v>713</v>
      </c>
      <c r="H72" s="4">
        <f t="shared" si="31"/>
        <v>657</v>
      </c>
      <c r="I72" s="4">
        <f t="shared" si="31"/>
        <v>1897</v>
      </c>
      <c r="J72" s="4">
        <f>J73*J63</f>
        <v>1467.691</v>
      </c>
      <c r="K72" s="4"/>
      <c r="L72" s="48"/>
      <c r="M72" s="48"/>
      <c r="N72" s="48"/>
      <c r="O72" s="48"/>
      <c r="P72" s="48"/>
    </row>
    <row r="73" spans="1:16">
      <c r="A73" s="1"/>
      <c r="B73" s="18" t="s">
        <v>10</v>
      </c>
      <c r="C73" s="15">
        <f>C72/C12</f>
        <v>0.12792580597674078</v>
      </c>
      <c r="D73" s="15">
        <f t="shared" ref="D73:I73" si="32">D72/D12</f>
        <v>0.13061552903312323</v>
      </c>
      <c r="E73" s="15">
        <f t="shared" si="32"/>
        <v>0.1077374277581299</v>
      </c>
      <c r="F73" s="15">
        <f t="shared" si="32"/>
        <v>6.0064560756283143E-2</v>
      </c>
      <c r="G73" s="15">
        <f t="shared" si="32"/>
        <v>6.6153275190202268E-2</v>
      </c>
      <c r="H73" s="15">
        <f t="shared" si="32"/>
        <v>0.06</v>
      </c>
      <c r="I73" s="15">
        <f t="shared" si="32"/>
        <v>0.10120032008535609</v>
      </c>
      <c r="J73" s="53">
        <v>0.1</v>
      </c>
      <c r="K73" s="43"/>
      <c r="L73" s="49"/>
      <c r="M73" s="49"/>
      <c r="N73" s="49"/>
      <c r="O73" s="49"/>
      <c r="P73" s="49"/>
    </row>
    <row r="74" spans="1:16">
      <c r="A74" s="1"/>
      <c r="B74" s="5"/>
      <c r="C74" s="1"/>
      <c r="D74" s="1"/>
      <c r="E74" s="1"/>
      <c r="F74" s="1"/>
      <c r="G74" s="1"/>
      <c r="H74" s="1"/>
      <c r="I74" s="1"/>
      <c r="J74" s="1"/>
      <c r="K74" s="1"/>
    </row>
    <row r="75" spans="1:16">
      <c r="A75" s="1"/>
      <c r="B75" s="5" t="s">
        <v>20</v>
      </c>
      <c r="C75" s="4">
        <f>-C20</f>
        <v>537</v>
      </c>
      <c r="D75" s="4">
        <f t="shared" ref="D75:I75" si="33">-D20</f>
        <v>804</v>
      </c>
      <c r="E75" s="4">
        <f t="shared" si="33"/>
        <v>1003</v>
      </c>
      <c r="F75" s="4">
        <f t="shared" si="33"/>
        <v>545</v>
      </c>
      <c r="G75" s="4">
        <f t="shared" si="33"/>
        <v>865</v>
      </c>
      <c r="H75" s="4">
        <f t="shared" si="33"/>
        <v>793</v>
      </c>
      <c r="I75" s="4">
        <f t="shared" si="33"/>
        <v>2046</v>
      </c>
      <c r="J75" s="4">
        <f>J76*J63</f>
        <v>1614.4601</v>
      </c>
      <c r="K75" s="4"/>
      <c r="L75" s="48"/>
      <c r="M75" s="48"/>
      <c r="N75" s="48"/>
      <c r="O75" s="48"/>
      <c r="P75" s="48"/>
    </row>
    <row r="76" spans="1:16">
      <c r="A76" s="1"/>
      <c r="B76" s="18" t="s">
        <v>10</v>
      </c>
      <c r="C76" s="15">
        <f>C75/C12</f>
        <v>7.9051965258354187E-2</v>
      </c>
      <c r="D76" s="15">
        <f t="shared" ref="D76:I76" si="34">D75/D12</f>
        <v>0.10781815743596621</v>
      </c>
      <c r="E76" s="15">
        <f t="shared" si="34"/>
        <v>8.6517726214094717E-2</v>
      </c>
      <c r="F76" s="15">
        <f t="shared" si="34"/>
        <v>6.2831450311275072E-2</v>
      </c>
      <c r="G76" s="15">
        <f t="shared" si="34"/>
        <v>8.0256077194284653E-2</v>
      </c>
      <c r="H76" s="15">
        <f t="shared" si="34"/>
        <v>7.2420091324200908E-2</v>
      </c>
      <c r="I76" s="15">
        <f t="shared" si="34"/>
        <v>0.1091491064283809</v>
      </c>
      <c r="J76" s="53">
        <v>0.11</v>
      </c>
      <c r="K76" s="43"/>
      <c r="L76" s="49"/>
      <c r="M76" s="49"/>
      <c r="N76" s="49"/>
      <c r="O76" s="49"/>
      <c r="P76" s="49"/>
    </row>
    <row r="77" spans="1:16">
      <c r="A77" s="1"/>
      <c r="B77" s="13"/>
      <c r="C77" s="1"/>
      <c r="D77" s="1"/>
      <c r="E77" s="1"/>
      <c r="F77" s="1"/>
      <c r="G77" s="1"/>
      <c r="H77" s="1"/>
      <c r="I77" s="1"/>
      <c r="J77" s="1"/>
      <c r="K77" s="1"/>
    </row>
    <row r="78" spans="1:16">
      <c r="A78" s="1"/>
      <c r="B78" s="26"/>
      <c r="C78" s="26"/>
      <c r="D78" s="26"/>
      <c r="E78" s="27"/>
      <c r="F78" s="27"/>
      <c r="G78" s="27"/>
      <c r="H78" s="27"/>
      <c r="I78" s="27"/>
      <c r="J78" s="27"/>
      <c r="K78" s="27"/>
    </row>
    <row r="79" spans="1:1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>
      <c r="A82" s="1"/>
      <c r="B82" s="1"/>
      <c r="C82" s="1"/>
      <c r="D82" s="1"/>
      <c r="E82" s="1"/>
      <c r="F82" s="1"/>
      <c r="G82" s="4"/>
      <c r="H82" s="4"/>
      <c r="I82" s="4"/>
      <c r="J82" s="4"/>
      <c r="K82" s="1"/>
    </row>
    <row r="83" spans="1: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>
      <c r="A84" s="1"/>
      <c r="B84" s="1"/>
      <c r="C84" s="16"/>
      <c r="D84" s="16"/>
      <c r="E84" s="16"/>
      <c r="F84" s="16"/>
      <c r="G84" s="16"/>
      <c r="H84" s="16"/>
      <c r="I84" s="16"/>
      <c r="J84" s="16"/>
      <c r="K84" s="1"/>
    </row>
    <row r="85" spans="1:11">
      <c r="A85" s="1"/>
      <c r="B85" s="1"/>
      <c r="C85" s="1"/>
      <c r="D85" s="1"/>
      <c r="E85" s="1"/>
      <c r="F85" s="15"/>
      <c r="G85" s="15"/>
      <c r="H85" s="15"/>
      <c r="I85" s="15"/>
      <c r="J85" s="15"/>
      <c r="K85" s="1"/>
    </row>
    <row r="86" spans="1:11">
      <c r="A86" s="1"/>
      <c r="B86" s="1"/>
      <c r="C86" s="1"/>
      <c r="D86" s="1"/>
      <c r="E86" s="1"/>
      <c r="F86" s="15"/>
      <c r="G86" s="15"/>
      <c r="H86" s="15"/>
      <c r="I86" s="15"/>
      <c r="J86" s="15"/>
      <c r="K86" s="1"/>
    </row>
    <row r="87" spans="1:11">
      <c r="A87" s="1"/>
      <c r="B87" s="1"/>
      <c r="C87" s="16"/>
      <c r="D87" s="16"/>
      <c r="E87" s="16"/>
      <c r="F87" s="16"/>
      <c r="G87" s="16"/>
      <c r="H87" s="16"/>
      <c r="I87" s="16"/>
      <c r="J87" s="16"/>
      <c r="K87" s="1"/>
    </row>
    <row r="88" spans="1:11">
      <c r="A88" s="1"/>
      <c r="B88" s="18"/>
      <c r="C88" s="15"/>
      <c r="D88" s="15"/>
      <c r="E88" s="15"/>
      <c r="F88" s="15"/>
      <c r="G88" s="15"/>
      <c r="H88" s="15"/>
      <c r="I88" s="15"/>
      <c r="J88" s="15"/>
      <c r="K88" s="1"/>
    </row>
    <row r="89" spans="1:11">
      <c r="A89" s="1"/>
      <c r="B89" s="17"/>
      <c r="C89" s="16"/>
      <c r="D89" s="16"/>
      <c r="E89" s="16"/>
      <c r="F89" s="16"/>
      <c r="G89" s="16"/>
      <c r="H89" s="16"/>
      <c r="I89" s="16"/>
      <c r="J89" s="16"/>
      <c r="K89" s="1"/>
    </row>
    <row r="90" spans="1:11">
      <c r="A90" s="1"/>
      <c r="B90" s="18"/>
      <c r="C90" s="15"/>
      <c r="D90" s="15"/>
      <c r="E90" s="15"/>
      <c r="F90" s="15"/>
      <c r="G90" s="15"/>
      <c r="H90" s="15"/>
      <c r="I90" s="15"/>
      <c r="J90" s="15"/>
      <c r="K90" s="1"/>
    </row>
    <row r="91" spans="1:11">
      <c r="A91" s="1"/>
      <c r="B91" s="17"/>
      <c r="C91" s="16"/>
      <c r="D91" s="16"/>
      <c r="E91" s="16"/>
      <c r="F91" s="16"/>
      <c r="G91" s="16"/>
      <c r="H91" s="16"/>
      <c r="I91" s="16"/>
      <c r="J91" s="16"/>
      <c r="K91" s="1"/>
    </row>
    <row r="92" spans="1:11">
      <c r="A92" s="1"/>
      <c r="B92" s="18"/>
      <c r="C92" s="15"/>
      <c r="D92" s="15"/>
      <c r="E92" s="15"/>
      <c r="F92" s="15"/>
      <c r="G92" s="15"/>
      <c r="H92" s="15"/>
      <c r="I92" s="15"/>
      <c r="J92" s="15"/>
      <c r="K92" s="1"/>
    </row>
    <row r="93" spans="1:11">
      <c r="A93" s="1"/>
      <c r="B93" s="17"/>
      <c r="C93" s="16"/>
      <c r="D93" s="16"/>
      <c r="E93" s="16"/>
      <c r="F93" s="16"/>
      <c r="G93" s="16"/>
      <c r="H93" s="16"/>
      <c r="I93" s="16"/>
      <c r="J93" s="16"/>
      <c r="K93" s="1"/>
    </row>
    <row r="94" spans="1:11">
      <c r="A94" s="1"/>
      <c r="B94" s="18"/>
      <c r="C94" s="15"/>
      <c r="D94" s="15"/>
      <c r="E94" s="15"/>
      <c r="F94" s="15"/>
      <c r="G94" s="15"/>
      <c r="H94" s="15"/>
      <c r="I94" s="15"/>
      <c r="J94" s="15"/>
      <c r="K94" s="1"/>
    </row>
    <row r="95" spans="1:11">
      <c r="A95" s="1"/>
      <c r="B95" s="17"/>
      <c r="C95" s="1"/>
      <c r="D95" s="1"/>
      <c r="E95" s="1"/>
      <c r="F95" s="1"/>
      <c r="G95" s="1"/>
      <c r="H95" s="1"/>
      <c r="I95" s="1"/>
      <c r="J95" s="1"/>
      <c r="K95" s="1"/>
    </row>
    <row r="96" spans="1:11">
      <c r="A96" s="1"/>
      <c r="B96" s="11"/>
      <c r="C96" s="16"/>
      <c r="D96" s="16"/>
      <c r="E96" s="16"/>
      <c r="F96" s="16"/>
      <c r="G96" s="16"/>
      <c r="H96" s="16"/>
      <c r="I96" s="16"/>
      <c r="J96" s="16"/>
      <c r="K96" s="1"/>
    </row>
    <row r="97" spans="1:11">
      <c r="A97" s="1"/>
      <c r="B97" s="18"/>
      <c r="C97" s="15"/>
      <c r="D97" s="15"/>
      <c r="E97" s="15"/>
      <c r="F97" s="15"/>
      <c r="G97" s="15"/>
      <c r="H97" s="15"/>
      <c r="I97" s="15"/>
      <c r="J97" s="15"/>
      <c r="K97" s="1"/>
    </row>
    <row r="98" spans="1:11">
      <c r="A98" s="1"/>
      <c r="B98" s="12"/>
      <c r="C98" s="16"/>
      <c r="D98" s="16"/>
      <c r="E98" s="16"/>
      <c r="F98" s="16"/>
      <c r="G98" s="16"/>
      <c r="H98" s="16"/>
      <c r="I98" s="16"/>
      <c r="J98" s="16"/>
      <c r="K98" s="1"/>
    </row>
    <row r="99" spans="1:11">
      <c r="A99" s="1"/>
      <c r="B99" s="10"/>
      <c r="C99" s="16"/>
      <c r="D99" s="16"/>
      <c r="E99" s="16"/>
      <c r="F99" s="16"/>
      <c r="G99" s="16"/>
      <c r="H99" s="16"/>
      <c r="I99" s="16"/>
      <c r="J99" s="16"/>
      <c r="K99" s="1"/>
    </row>
    <row r="100" spans="1:11">
      <c r="A100" s="1"/>
      <c r="B100" s="1"/>
      <c r="C100" s="15"/>
      <c r="D100" s="15"/>
      <c r="E100" s="15"/>
      <c r="F100" s="15"/>
      <c r="G100" s="15"/>
      <c r="H100" s="15"/>
      <c r="I100" s="15"/>
      <c r="J100" s="15"/>
      <c r="K100" s="1"/>
    </row>
    <row r="101" spans="1:1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>
      <c r="A102" s="1"/>
      <c r="B102" s="1"/>
      <c r="C102" s="1"/>
      <c r="D102" s="1"/>
      <c r="E102" s="1"/>
      <c r="F102" s="1"/>
      <c r="G102" s="15"/>
      <c r="H102" s="15"/>
      <c r="I102" s="15"/>
      <c r="J102" s="15"/>
      <c r="K102" s="1"/>
    </row>
    <row r="103" spans="1:1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</sheetData>
  <mergeCells count="1">
    <mergeCell ref="C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 IS</vt:lpstr>
    </vt:vector>
  </TitlesOfParts>
  <Company>WallstreetMojo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Box Inc Financial Model</dc:title>
  <dc:subject>wallstreetmojo.com</dc:subject>
  <dc:creator>Dheeraj Vaidya, CFA, FRM</dc:creator>
  <dc:description>wallstreetmojo.com</dc:description>
  <cp:lastModifiedBy>shreya singh</cp:lastModifiedBy>
  <dcterms:created xsi:type="dcterms:W3CDTF">2013-06-17T08:47:06Z</dcterms:created>
  <dcterms:modified xsi:type="dcterms:W3CDTF">2025-06-03T07:53:08Z</dcterms:modified>
</cp:coreProperties>
</file>